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10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226"/>
  <workbookPr date1904="1" autoCompressPictures="0"/>
  <mc:AlternateContent xmlns:mc="http://schemas.openxmlformats.org/markup-compatibility/2006">
    <mc:Choice Requires="x15">
      <x15ac:absPath xmlns:x15ac="http://schemas.microsoft.com/office/spreadsheetml/2010/11/ac" url="C:\Users\Vegini\Desktop\"/>
    </mc:Choice>
  </mc:AlternateContent>
  <xr:revisionPtr revIDLastSave="0" documentId="13_ncr:1_{6724DB85-7484-4F61-B73C-118821887296}" xr6:coauthVersionLast="32" xr6:coauthVersionMax="32" xr10:uidLastSave="{00000000-0000-0000-0000-000000000000}"/>
  <bookViews>
    <workbookView xWindow="0" yWindow="0" windowWidth="20490" windowHeight="7695" tabRatio="836" activeTab="6" xr2:uid="{00000000-000D-0000-FFFF-FFFF00000000}"/>
  </bookViews>
  <sheets>
    <sheet name="Control Panel" sheetId="6" r:id="rId1"/>
    <sheet name="Thrust" sheetId="3" r:id="rId2"/>
    <sheet name="Free Flight" sheetId="1" r:id="rId3"/>
    <sheet name="Local Gravity Measurements" sheetId="8" r:id="rId4"/>
    <sheet name="Drag Measurements" sheetId="9" r:id="rId5"/>
    <sheet name="Sheet1" sheetId="10" r:id="rId6"/>
    <sheet name="Venturi Measurements" sheetId="7" r:id="rId7"/>
  </sheets>
  <definedNames>
    <definedName name="_xlnm.Print_Titles" localSheetId="1">Thrust!$A:$B,Thrust!$1:$1</definedName>
    <definedName name="solver_adj" localSheetId="0" hidden="1">'Control Panel'!$B$9</definedName>
    <definedName name="solver_cvg" localSheetId="0" hidden="1">0.0001</definedName>
    <definedName name="solver_drv" localSheetId="0" hidden="1">1</definedName>
    <definedName name="solver_est" localSheetId="0" hidden="1">1</definedName>
    <definedName name="solver_itr" localSheetId="0" hidden="1">100</definedName>
    <definedName name="solver_lin" localSheetId="0" hidden="1">2</definedName>
    <definedName name="solver_neg" localSheetId="0" hidden="1">2</definedName>
    <definedName name="solver_num" localSheetId="0" hidden="1">0</definedName>
    <definedName name="solver_nwt" localSheetId="0" hidden="1">1</definedName>
    <definedName name="solver_opt" localSheetId="0" hidden="1">'Control Panel'!$H$24</definedName>
    <definedName name="solver_pre" localSheetId="0" hidden="1">0.000001</definedName>
    <definedName name="solver_scl" localSheetId="0" hidden="1">2</definedName>
    <definedName name="solver_sho" localSheetId="0" hidden="1">2</definedName>
    <definedName name="solver_tim" localSheetId="0" hidden="1">100</definedName>
    <definedName name="solver_tol" localSheetId="0" hidden="1">0.05</definedName>
    <definedName name="solver_typ" localSheetId="0" hidden="1">1</definedName>
    <definedName name="solver_val" localSheetId="0" hidden="1">0</definedName>
  </definedNames>
  <calcPr calcId="17901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4" i="9" l="1"/>
  <c r="H7" i="9"/>
  <c r="C3" i="9" l="1"/>
  <c r="J3" i="9" s="1"/>
  <c r="E3" i="9"/>
  <c r="F3" i="9" s="1"/>
  <c r="H3" i="9"/>
  <c r="C4" i="9"/>
  <c r="J4" i="9" s="1"/>
  <c r="E4" i="9"/>
  <c r="F4" i="9" s="1"/>
  <c r="C5" i="9"/>
  <c r="J5" i="9" s="1"/>
  <c r="E5" i="9"/>
  <c r="F5" i="9" s="1"/>
  <c r="C6" i="9"/>
  <c r="J6" i="9" s="1"/>
  <c r="E6" i="9"/>
  <c r="F6" i="9" s="1"/>
  <c r="H6" i="9"/>
  <c r="C7" i="9"/>
  <c r="J7" i="9" s="1"/>
  <c r="E7" i="9"/>
  <c r="F7" i="9" s="1"/>
  <c r="C8" i="9"/>
  <c r="J8" i="9" s="1"/>
  <c r="E8" i="9"/>
  <c r="F8" i="9" s="1"/>
  <c r="C9" i="9"/>
  <c r="J9" i="9" s="1"/>
  <c r="E9" i="9"/>
  <c r="F9" i="9" s="1"/>
  <c r="C10" i="9"/>
  <c r="J10" i="9" s="1"/>
  <c r="E10" i="9"/>
  <c r="F10" i="9" s="1"/>
  <c r="H10" i="9"/>
  <c r="C11" i="9"/>
  <c r="J11" i="9" s="1"/>
  <c r="E11" i="9"/>
  <c r="F11" i="9" s="1"/>
  <c r="H11" i="9"/>
  <c r="C12" i="9"/>
  <c r="H12" i="9" s="1"/>
  <c r="E12" i="9"/>
  <c r="F12" i="9" s="1"/>
  <c r="C13" i="9"/>
  <c r="J13" i="9" s="1"/>
  <c r="E13" i="9"/>
  <c r="F13" i="9" s="1"/>
  <c r="H8" i="9" l="1"/>
  <c r="H4" i="9"/>
  <c r="H9" i="9"/>
  <c r="H5" i="9"/>
  <c r="I9" i="9"/>
  <c r="G9" i="9"/>
  <c r="I10" i="9"/>
  <c r="G10" i="9"/>
  <c r="I6" i="9"/>
  <c r="G6" i="9"/>
  <c r="I11" i="9"/>
  <c r="G11" i="9"/>
  <c r="I7" i="9"/>
  <c r="G7" i="9"/>
  <c r="I3" i="9"/>
  <c r="G3" i="9"/>
  <c r="I5" i="9"/>
  <c r="G5" i="9"/>
  <c r="I13" i="9"/>
  <c r="G13" i="9"/>
  <c r="I12" i="9"/>
  <c r="G12" i="9"/>
  <c r="I8" i="9"/>
  <c r="G8" i="9"/>
  <c r="I4" i="9"/>
  <c r="G4" i="9"/>
  <c r="H13" i="9"/>
  <c r="J12" i="9"/>
  <c r="J4" i="8"/>
  <c r="H4" i="8"/>
  <c r="I4" i="8" s="1"/>
  <c r="G4" i="8"/>
  <c r="G5" i="8"/>
  <c r="H5" i="8" s="1"/>
  <c r="I5" i="8" s="1"/>
  <c r="J5" i="8"/>
  <c r="G6" i="8"/>
  <c r="H6" i="8" s="1"/>
  <c r="I6" i="8" s="1"/>
  <c r="J6" i="8"/>
  <c r="G7" i="8"/>
  <c r="H7" i="8"/>
  <c r="I7" i="8"/>
  <c r="J7" i="8"/>
  <c r="G8" i="8"/>
  <c r="H8" i="8"/>
  <c r="I8" i="8" s="1"/>
  <c r="J8" i="8"/>
  <c r="G10" i="8"/>
  <c r="H10" i="8" s="1"/>
  <c r="I10" i="8" s="1"/>
  <c r="J10" i="8"/>
  <c r="G11" i="8"/>
  <c r="H11" i="8" s="1"/>
  <c r="I11" i="8" s="1"/>
  <c r="J11" i="8"/>
  <c r="G12" i="8"/>
  <c r="H12" i="8" s="1"/>
  <c r="I12" i="8" s="1"/>
  <c r="J12" i="8"/>
  <c r="G13" i="8"/>
  <c r="H13" i="8" s="1"/>
  <c r="I13" i="8" s="1"/>
  <c r="J13" i="8"/>
  <c r="G14" i="8"/>
  <c r="H14" i="8" s="1"/>
  <c r="I14" i="8" s="1"/>
  <c r="J14" i="8"/>
  <c r="I15" i="9" l="1"/>
  <c r="G23" i="8"/>
  <c r="G24" i="8" s="1"/>
  <c r="L4" i="8" s="1"/>
  <c r="K3" i="9" l="1"/>
  <c r="K5" i="9"/>
  <c r="K6" i="9"/>
  <c r="K7" i="9"/>
  <c r="K8" i="9"/>
  <c r="K9" i="9"/>
  <c r="K10" i="9"/>
  <c r="K11" i="9"/>
  <c r="K12" i="9"/>
  <c r="K13" i="9"/>
  <c r="L6" i="8"/>
  <c r="G21" i="8" s="1"/>
  <c r="L11" i="8"/>
  <c r="L8" i="8"/>
  <c r="L13" i="8"/>
  <c r="L5" i="8"/>
  <c r="L10" i="8"/>
  <c r="L14" i="8"/>
  <c r="L7" i="8"/>
  <c r="L12" i="8"/>
  <c r="G19" i="7"/>
  <c r="G18" i="7"/>
  <c r="G17" i="7"/>
  <c r="G16" i="7"/>
  <c r="G15" i="7"/>
  <c r="G7" i="7"/>
  <c r="G8" i="7"/>
  <c r="G6" i="7"/>
  <c r="G5" i="7"/>
  <c r="G4" i="7"/>
  <c r="E3" i="7"/>
  <c r="I3" i="7"/>
  <c r="J3" i="7"/>
  <c r="E4" i="7"/>
  <c r="I4" i="7"/>
  <c r="J4" i="7"/>
  <c r="E5" i="7"/>
  <c r="I5" i="7"/>
  <c r="J5" i="7"/>
  <c r="E6" i="7"/>
  <c r="I6" i="7"/>
  <c r="J6" i="7"/>
  <c r="E7" i="7"/>
  <c r="I7" i="7"/>
  <c r="J7" i="7"/>
  <c r="I8" i="7"/>
  <c r="J8" i="7"/>
  <c r="E14" i="7"/>
  <c r="I14" i="7"/>
  <c r="J14" i="7"/>
  <c r="E15" i="7"/>
  <c r="I15" i="7"/>
  <c r="J15" i="7"/>
  <c r="E16" i="7"/>
  <c r="I16" i="7"/>
  <c r="J16" i="7"/>
  <c r="E17" i="7"/>
  <c r="I17" i="7"/>
  <c r="J17" i="7"/>
  <c r="E18" i="7"/>
  <c r="I18" i="7"/>
  <c r="J18" i="7"/>
  <c r="I19" i="7"/>
  <c r="J19" i="7"/>
  <c r="E8" i="7" l="1"/>
  <c r="E19" i="7"/>
  <c r="K15" i="7" s="1"/>
  <c r="L15" i="7" s="1"/>
  <c r="M15" i="7" s="1"/>
  <c r="K17" i="7"/>
  <c r="L17" i="7" s="1"/>
  <c r="M17" i="7" s="1"/>
  <c r="K16" i="7"/>
  <c r="L16" i="7" s="1"/>
  <c r="M16" i="7" s="1"/>
  <c r="K19" i="7"/>
  <c r="L19" i="7" s="1"/>
  <c r="M19" i="7" s="1"/>
  <c r="K14" i="7"/>
  <c r="L14" i="7" s="1"/>
  <c r="M14" i="7" s="1"/>
  <c r="K18" i="7"/>
  <c r="L18" i="7" s="1"/>
  <c r="M18" i="7" s="1"/>
  <c r="K5" i="7"/>
  <c r="L5" i="7" s="1"/>
  <c r="M5" i="7" s="1"/>
  <c r="K7" i="7"/>
  <c r="L7" i="7" s="1"/>
  <c r="M7" i="7" s="1"/>
  <c r="K4" i="7"/>
  <c r="L4" i="7" s="1"/>
  <c r="M4" i="7" s="1"/>
  <c r="K8" i="7"/>
  <c r="L8" i="7" s="1"/>
  <c r="M8" i="7" s="1"/>
  <c r="K3" i="7"/>
  <c r="K6" i="7"/>
  <c r="L6" i="7" s="1"/>
  <c r="M6" i="7" s="1"/>
  <c r="L3" i="7" l="1"/>
  <c r="M3" i="7" s="1"/>
  <c r="B14" i="6" l="1"/>
  <c r="B4" i="1"/>
  <c r="B3" i="1"/>
  <c r="B5" i="1"/>
  <c r="B11" i="1"/>
  <c r="B10" i="6"/>
  <c r="B12" i="1" s="1"/>
  <c r="B13" i="1"/>
  <c r="B12" i="6"/>
  <c r="B19" i="3"/>
  <c r="B7" i="3"/>
  <c r="B25" i="3"/>
  <c r="M2" i="3" s="1"/>
  <c r="D3" i="3"/>
  <c r="D4" i="3" s="1"/>
  <c r="D5" i="3" s="1"/>
  <c r="D6" i="3" s="1"/>
  <c r="D7" i="3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D34" i="3" s="1"/>
  <c r="D35" i="3" s="1"/>
  <c r="D36" i="3" s="1"/>
  <c r="D37" i="3" s="1"/>
  <c r="D38" i="3" s="1"/>
  <c r="D39" i="3" s="1"/>
  <c r="D40" i="3" s="1"/>
  <c r="D41" i="3" s="1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  <c r="D69" i="3" s="1"/>
  <c r="D70" i="3" s="1"/>
  <c r="D71" i="3" s="1"/>
  <c r="D72" i="3" s="1"/>
  <c r="D73" i="3" s="1"/>
  <c r="D74" i="3" s="1"/>
  <c r="D75" i="3" s="1"/>
  <c r="D76" i="3" s="1"/>
  <c r="D77" i="3" s="1"/>
  <c r="D78" i="3" s="1"/>
  <c r="D79" i="3" s="1"/>
  <c r="D80" i="3" s="1"/>
  <c r="D81" i="3" s="1"/>
  <c r="D82" i="3" s="1"/>
  <c r="D83" i="3" s="1"/>
  <c r="D84" i="3" s="1"/>
  <c r="D85" i="3" s="1"/>
  <c r="D86" i="3" s="1"/>
  <c r="D87" i="3" s="1"/>
  <c r="D88" i="3" s="1"/>
  <c r="D89" i="3" s="1"/>
  <c r="D90" i="3" s="1"/>
  <c r="D91" i="3" s="1"/>
  <c r="D92" i="3" s="1"/>
  <c r="D93" i="3" s="1"/>
  <c r="D94" i="3" s="1"/>
  <c r="D95" i="3" s="1"/>
  <c r="D96" i="3" s="1"/>
  <c r="D97" i="3" s="1"/>
  <c r="D98" i="3" s="1"/>
  <c r="D99" i="3" s="1"/>
  <c r="D100" i="3" s="1"/>
  <c r="D101" i="3" s="1"/>
  <c r="D102" i="3" s="1"/>
  <c r="D103" i="3" s="1"/>
  <c r="D104" i="3" s="1"/>
  <c r="D105" i="3" s="1"/>
  <c r="D106" i="3" s="1"/>
  <c r="D107" i="3" s="1"/>
  <c r="D108" i="3" s="1"/>
  <c r="D109" i="3" s="1"/>
  <c r="D110" i="3" s="1"/>
  <c r="D111" i="3" s="1"/>
  <c r="D112" i="3" s="1"/>
  <c r="D113" i="3" s="1"/>
  <c r="D114" i="3" s="1"/>
  <c r="D115" i="3" s="1"/>
  <c r="D116" i="3" s="1"/>
  <c r="D117" i="3" s="1"/>
  <c r="D118" i="3" s="1"/>
  <c r="D119" i="3" s="1"/>
  <c r="D120" i="3" s="1"/>
  <c r="D121" i="3" s="1"/>
  <c r="D122" i="3" s="1"/>
  <c r="D123" i="3" s="1"/>
  <c r="D124" i="3" s="1"/>
  <c r="D125" i="3" s="1"/>
  <c r="D126" i="3" s="1"/>
  <c r="D127" i="3" s="1"/>
  <c r="D128" i="3" s="1"/>
  <c r="D129" i="3" s="1"/>
  <c r="D130" i="3" s="1"/>
  <c r="D131" i="3" s="1"/>
  <c r="D132" i="3" s="1"/>
  <c r="D133" i="3" s="1"/>
  <c r="D134" i="3" s="1"/>
  <c r="D135" i="3" s="1"/>
  <c r="D136" i="3" s="1"/>
  <c r="D137" i="3" s="1"/>
  <c r="D138" i="3" s="1"/>
  <c r="D139" i="3" s="1"/>
  <c r="D140" i="3" s="1"/>
  <c r="D141" i="3" s="1"/>
  <c r="D142" i="3" s="1"/>
  <c r="D143" i="3" s="1"/>
  <c r="D144" i="3" s="1"/>
  <c r="D145" i="3" s="1"/>
  <c r="D146" i="3" s="1"/>
  <c r="D147" i="3" s="1"/>
  <c r="D148" i="3" s="1"/>
  <c r="D149" i="3" s="1"/>
  <c r="D150" i="3" s="1"/>
  <c r="D151" i="3" s="1"/>
  <c r="D152" i="3" s="1"/>
  <c r="D153" i="3" s="1"/>
  <c r="D154" i="3" s="1"/>
  <c r="D155" i="3" s="1"/>
  <c r="D156" i="3" s="1"/>
  <c r="D157" i="3" s="1"/>
  <c r="D158" i="3" s="1"/>
  <c r="D159" i="3" s="1"/>
  <c r="D160" i="3" s="1"/>
  <c r="D161" i="3" s="1"/>
  <c r="D162" i="3" s="1"/>
  <c r="D163" i="3" s="1"/>
  <c r="D164" i="3" s="1"/>
  <c r="D165" i="3" s="1"/>
  <c r="D166" i="3" s="1"/>
  <c r="D167" i="3" s="1"/>
  <c r="D168" i="3" s="1"/>
  <c r="D169" i="3" s="1"/>
  <c r="D170" i="3" s="1"/>
  <c r="D171" i="3" s="1"/>
  <c r="D172" i="3" s="1"/>
  <c r="D173" i="3" s="1"/>
  <c r="D174" i="3" s="1"/>
  <c r="D175" i="3" s="1"/>
  <c r="D176" i="3" s="1"/>
  <c r="D177" i="3" s="1"/>
  <c r="D178" i="3" s="1"/>
  <c r="D179" i="3" s="1"/>
  <c r="D180" i="3" s="1"/>
  <c r="D181" i="3" s="1"/>
  <c r="D182" i="3" s="1"/>
  <c r="D183" i="3" s="1"/>
  <c r="D184" i="3" s="1"/>
  <c r="D185" i="3" s="1"/>
  <c r="D186" i="3" s="1"/>
  <c r="D187" i="3" s="1"/>
  <c r="D188" i="3" s="1"/>
  <c r="D189" i="3" s="1"/>
  <c r="D190" i="3" s="1"/>
  <c r="D191" i="3" s="1"/>
  <c r="D192" i="3" s="1"/>
  <c r="D193" i="3" s="1"/>
  <c r="D194" i="3" s="1"/>
  <c r="D195" i="3" s="1"/>
  <c r="D196" i="3" s="1"/>
  <c r="D197" i="3" s="1"/>
  <c r="D198" i="3" s="1"/>
  <c r="D199" i="3" s="1"/>
  <c r="D200" i="3" s="1"/>
  <c r="D201" i="3" s="1"/>
  <c r="D202" i="3" s="1"/>
  <c r="D203" i="3" s="1"/>
  <c r="D204" i="3" s="1"/>
  <c r="D205" i="3" s="1"/>
  <c r="D206" i="3" s="1"/>
  <c r="D207" i="3" s="1"/>
  <c r="D208" i="3" s="1"/>
  <c r="D209" i="3" s="1"/>
  <c r="D210" i="3" s="1"/>
  <c r="D211" i="3" s="1"/>
  <c r="D212" i="3" s="1"/>
  <c r="D213" i="3" s="1"/>
  <c r="D214" i="3" s="1"/>
  <c r="D215" i="3" s="1"/>
  <c r="D216" i="3" s="1"/>
  <c r="D217" i="3" s="1"/>
  <c r="D218" i="3" s="1"/>
  <c r="D219" i="3" s="1"/>
  <c r="D220" i="3" s="1"/>
  <c r="D221" i="3" s="1"/>
  <c r="D222" i="3" s="1"/>
  <c r="D223" i="3" s="1"/>
  <c r="D224" i="3" s="1"/>
  <c r="D225" i="3" s="1"/>
  <c r="D226" i="3" s="1"/>
  <c r="D227" i="3" s="1"/>
  <c r="D228" i="3" s="1"/>
  <c r="D229" i="3" s="1"/>
  <c r="D230" i="3" s="1"/>
  <c r="D231" i="3" s="1"/>
  <c r="D232" i="3" s="1"/>
  <c r="D233" i="3" s="1"/>
  <c r="D234" i="3" s="1"/>
  <c r="D235" i="3" s="1"/>
  <c r="D236" i="3" s="1"/>
  <c r="D237" i="3" s="1"/>
  <c r="D238" i="3" s="1"/>
  <c r="D239" i="3" s="1"/>
  <c r="D240" i="3" s="1"/>
  <c r="D241" i="3" s="1"/>
  <c r="D242" i="3" s="1"/>
  <c r="D243" i="3" s="1"/>
  <c r="D244" i="3" s="1"/>
  <c r="D245" i="3" s="1"/>
  <c r="D246" i="3" s="1"/>
  <c r="D247" i="3" s="1"/>
  <c r="D248" i="3" s="1"/>
  <c r="D249" i="3" s="1"/>
  <c r="D250" i="3" s="1"/>
  <c r="D251" i="3" s="1"/>
  <c r="D252" i="3" s="1"/>
  <c r="D253" i="3" s="1"/>
  <c r="D254" i="3" s="1"/>
  <c r="D255" i="3" s="1"/>
  <c r="D256" i="3" s="1"/>
  <c r="D257" i="3" s="1"/>
  <c r="D258" i="3" s="1"/>
  <c r="D259" i="3" s="1"/>
  <c r="D260" i="3" s="1"/>
  <c r="D261" i="3" s="1"/>
  <c r="D262" i="3" s="1"/>
  <c r="D263" i="3" s="1"/>
  <c r="D264" i="3" s="1"/>
  <c r="D265" i="3" s="1"/>
  <c r="D266" i="3" s="1"/>
  <c r="D267" i="3" s="1"/>
  <c r="D268" i="3" s="1"/>
  <c r="D269" i="3" s="1"/>
  <c r="D270" i="3" s="1"/>
  <c r="D271" i="3" s="1"/>
  <c r="D272" i="3" s="1"/>
  <c r="D273" i="3" s="1"/>
  <c r="D274" i="3" s="1"/>
  <c r="D275" i="3" s="1"/>
  <c r="D276" i="3" s="1"/>
  <c r="D277" i="3" s="1"/>
  <c r="D278" i="3" s="1"/>
  <c r="D279" i="3" s="1"/>
  <c r="D280" i="3" s="1"/>
  <c r="D281" i="3" s="1"/>
  <c r="D282" i="3" s="1"/>
  <c r="D283" i="3" s="1"/>
  <c r="D284" i="3" s="1"/>
  <c r="D285" i="3" s="1"/>
  <c r="D286" i="3" s="1"/>
  <c r="D287" i="3" s="1"/>
  <c r="D288" i="3" s="1"/>
  <c r="D289" i="3" s="1"/>
  <c r="D290" i="3" s="1"/>
  <c r="D291" i="3" s="1"/>
  <c r="D292" i="3" s="1"/>
  <c r="D293" i="3" s="1"/>
  <c r="D294" i="3" s="1"/>
  <c r="D295" i="3" s="1"/>
  <c r="D296" i="3" s="1"/>
  <c r="D297" i="3" s="1"/>
  <c r="D298" i="3" s="1"/>
  <c r="D299" i="3" s="1"/>
  <c r="D300" i="3" s="1"/>
  <c r="D301" i="3" s="1"/>
  <c r="D302" i="3" s="1"/>
  <c r="D303" i="3" s="1"/>
  <c r="D304" i="3" s="1"/>
  <c r="D305" i="3" s="1"/>
  <c r="D306" i="3" s="1"/>
  <c r="D307" i="3" s="1"/>
  <c r="D308" i="3" s="1"/>
  <c r="D309" i="3" s="1"/>
  <c r="D310" i="3" s="1"/>
  <c r="D311" i="3" s="1"/>
  <c r="D312" i="3" s="1"/>
  <c r="D313" i="3" s="1"/>
  <c r="D314" i="3" s="1"/>
  <c r="D315" i="3" s="1"/>
  <c r="D316" i="3" s="1"/>
  <c r="D317" i="3" s="1"/>
  <c r="D318" i="3" s="1"/>
  <c r="D319" i="3" s="1"/>
  <c r="D320" i="3" s="1"/>
  <c r="D321" i="3" s="1"/>
  <c r="D322" i="3" s="1"/>
  <c r="D323" i="3" s="1"/>
  <c r="D324" i="3" s="1"/>
  <c r="D325" i="3" s="1"/>
  <c r="D326" i="3" s="1"/>
  <c r="D327" i="3" s="1"/>
  <c r="D328" i="3" s="1"/>
  <c r="D329" i="3" s="1"/>
  <c r="D330" i="3" s="1"/>
  <c r="D331" i="3" s="1"/>
  <c r="D332" i="3" s="1"/>
  <c r="D333" i="3" s="1"/>
  <c r="D334" i="3" s="1"/>
  <c r="D335" i="3" s="1"/>
  <c r="D336" i="3" s="1"/>
  <c r="D337" i="3" s="1"/>
  <c r="D338" i="3" s="1"/>
  <c r="D339" i="3" s="1"/>
  <c r="D340" i="3" s="1"/>
  <c r="D341" i="3" s="1"/>
  <c r="D342" i="3" s="1"/>
  <c r="D343" i="3" s="1"/>
  <c r="D344" i="3" s="1"/>
  <c r="D345" i="3" s="1"/>
  <c r="D346" i="3" s="1"/>
  <c r="D347" i="3" s="1"/>
  <c r="D348" i="3" s="1"/>
  <c r="D349" i="3" s="1"/>
  <c r="D350" i="3" s="1"/>
  <c r="D351" i="3" s="1"/>
  <c r="D352" i="3" s="1"/>
  <c r="D353" i="3" s="1"/>
  <c r="D354" i="3" s="1"/>
  <c r="D355" i="3" s="1"/>
  <c r="D356" i="3" s="1"/>
  <c r="D357" i="3" s="1"/>
  <c r="D358" i="3" s="1"/>
  <c r="D359" i="3" s="1"/>
  <c r="D360" i="3" s="1"/>
  <c r="D361" i="3" s="1"/>
  <c r="D362" i="3" s="1"/>
  <c r="D363" i="3" s="1"/>
  <c r="D364" i="3" s="1"/>
  <c r="D365" i="3" s="1"/>
  <c r="D366" i="3" s="1"/>
  <c r="D367" i="3" s="1"/>
  <c r="D368" i="3" s="1"/>
  <c r="D369" i="3" s="1"/>
  <c r="D370" i="3" s="1"/>
  <c r="D371" i="3" s="1"/>
  <c r="D372" i="3" s="1"/>
  <c r="D373" i="3" s="1"/>
  <c r="D374" i="3" s="1"/>
  <c r="D375" i="3" s="1"/>
  <c r="D376" i="3" s="1"/>
  <c r="D377" i="3" s="1"/>
  <c r="D378" i="3" s="1"/>
  <c r="D379" i="3" s="1"/>
  <c r="D380" i="3" s="1"/>
  <c r="D381" i="3" s="1"/>
  <c r="D382" i="3" s="1"/>
  <c r="D383" i="3" s="1"/>
  <c r="D384" i="3" s="1"/>
  <c r="D385" i="3" s="1"/>
  <c r="D386" i="3" s="1"/>
  <c r="D387" i="3" s="1"/>
  <c r="D388" i="3" s="1"/>
  <c r="D389" i="3" s="1"/>
  <c r="D390" i="3" s="1"/>
  <c r="D391" i="3" s="1"/>
  <c r="D392" i="3" s="1"/>
  <c r="D393" i="3" s="1"/>
  <c r="D394" i="3" s="1"/>
  <c r="D395" i="3" s="1"/>
  <c r="D396" i="3" s="1"/>
  <c r="D397" i="3" s="1"/>
  <c r="D398" i="3" s="1"/>
  <c r="D399" i="3" s="1"/>
  <c r="D400" i="3" s="1"/>
  <c r="D401" i="3" s="1"/>
  <c r="D402" i="3" s="1"/>
  <c r="D403" i="3" s="1"/>
  <c r="D404" i="3" s="1"/>
  <c r="D405" i="3" s="1"/>
  <c r="D406" i="3" s="1"/>
  <c r="D407" i="3" s="1"/>
  <c r="D408" i="3" s="1"/>
  <c r="D409" i="3" s="1"/>
  <c r="D410" i="3" s="1"/>
  <c r="D411" i="3" s="1"/>
  <c r="D412" i="3" s="1"/>
  <c r="D413" i="3" s="1"/>
  <c r="D414" i="3" s="1"/>
  <c r="D415" i="3" s="1"/>
  <c r="D416" i="3" s="1"/>
  <c r="D417" i="3" s="1"/>
  <c r="D418" i="3" s="1"/>
  <c r="D419" i="3" s="1"/>
  <c r="D420" i="3" s="1"/>
  <c r="D421" i="3" s="1"/>
  <c r="D422" i="3" s="1"/>
  <c r="D423" i="3" s="1"/>
  <c r="D424" i="3" s="1"/>
  <c r="D425" i="3" s="1"/>
  <c r="D426" i="3" s="1"/>
  <c r="D427" i="3" s="1"/>
  <c r="D428" i="3" s="1"/>
  <c r="D429" i="3" s="1"/>
  <c r="D430" i="3" s="1"/>
  <c r="D431" i="3" s="1"/>
  <c r="D432" i="3" s="1"/>
  <c r="D433" i="3" s="1"/>
  <c r="D434" i="3" s="1"/>
  <c r="D435" i="3" s="1"/>
  <c r="D436" i="3" s="1"/>
  <c r="D437" i="3" s="1"/>
  <c r="D438" i="3" s="1"/>
  <c r="D439" i="3" s="1"/>
  <c r="D440" i="3" s="1"/>
  <c r="D441" i="3" s="1"/>
  <c r="D442" i="3" s="1"/>
  <c r="D443" i="3" s="1"/>
  <c r="D444" i="3" s="1"/>
  <c r="D445" i="3" s="1"/>
  <c r="D446" i="3" s="1"/>
  <c r="D447" i="3" s="1"/>
  <c r="D448" i="3" s="1"/>
  <c r="D449" i="3" s="1"/>
  <c r="D450" i="3" s="1"/>
  <c r="D451" i="3" s="1"/>
  <c r="D452" i="3" s="1"/>
  <c r="D453" i="3" s="1"/>
  <c r="D454" i="3" s="1"/>
  <c r="D455" i="3" s="1"/>
  <c r="D456" i="3" s="1"/>
  <c r="D457" i="3" s="1"/>
  <c r="D458" i="3" s="1"/>
  <c r="D459" i="3" s="1"/>
  <c r="D460" i="3" s="1"/>
  <c r="D461" i="3" s="1"/>
  <c r="D462" i="3" s="1"/>
  <c r="D463" i="3" s="1"/>
  <c r="D464" i="3" s="1"/>
  <c r="D465" i="3" s="1"/>
  <c r="D466" i="3" s="1"/>
  <c r="D467" i="3" s="1"/>
  <c r="D468" i="3" s="1"/>
  <c r="D469" i="3" s="1"/>
  <c r="D470" i="3" s="1"/>
  <c r="D471" i="3" s="1"/>
  <c r="D472" i="3" s="1"/>
  <c r="D473" i="3" s="1"/>
  <c r="D474" i="3" s="1"/>
  <c r="D475" i="3" s="1"/>
  <c r="D476" i="3" s="1"/>
  <c r="D477" i="3" s="1"/>
  <c r="D478" i="3" s="1"/>
  <c r="D479" i="3" s="1"/>
  <c r="D480" i="3" s="1"/>
  <c r="D481" i="3" s="1"/>
  <c r="D482" i="3" s="1"/>
  <c r="D483" i="3" s="1"/>
  <c r="D484" i="3" s="1"/>
  <c r="D485" i="3" s="1"/>
  <c r="D486" i="3" s="1"/>
  <c r="D487" i="3" s="1"/>
  <c r="D488" i="3" s="1"/>
  <c r="D489" i="3" s="1"/>
  <c r="D490" i="3" s="1"/>
  <c r="D491" i="3" s="1"/>
  <c r="D492" i="3" s="1"/>
  <c r="D493" i="3" s="1"/>
  <c r="D494" i="3" s="1"/>
  <c r="D495" i="3" s="1"/>
  <c r="D496" i="3" s="1"/>
  <c r="D497" i="3" s="1"/>
  <c r="D498" i="3" s="1"/>
  <c r="D499" i="3" s="1"/>
  <c r="D500" i="3" s="1"/>
  <c r="D501" i="3" s="1"/>
  <c r="D502" i="3" s="1"/>
  <c r="D503" i="3" s="1"/>
  <c r="D504" i="3" s="1"/>
  <c r="D505" i="3" s="1"/>
  <c r="D506" i="3" s="1"/>
  <c r="D507" i="3" s="1"/>
  <c r="D508" i="3" s="1"/>
  <c r="D509" i="3" s="1"/>
  <c r="D510" i="3" s="1"/>
  <c r="D511" i="3" s="1"/>
  <c r="D512" i="3" s="1"/>
  <c r="D513" i="3" s="1"/>
  <c r="D514" i="3" s="1"/>
  <c r="D515" i="3" s="1"/>
  <c r="D516" i="3" s="1"/>
  <c r="D517" i="3" s="1"/>
  <c r="D518" i="3" s="1"/>
  <c r="D519" i="3" s="1"/>
  <c r="D520" i="3" s="1"/>
  <c r="D521" i="3" s="1"/>
  <c r="D522" i="3" s="1"/>
  <c r="D523" i="3" s="1"/>
  <c r="D524" i="3" s="1"/>
  <c r="D525" i="3" s="1"/>
  <c r="D526" i="3" s="1"/>
  <c r="D527" i="3" s="1"/>
  <c r="D528" i="3" s="1"/>
  <c r="D529" i="3" s="1"/>
  <c r="D530" i="3" s="1"/>
  <c r="D531" i="3" s="1"/>
  <c r="D532" i="3" s="1"/>
  <c r="D533" i="3" s="1"/>
  <c r="D534" i="3" s="1"/>
  <c r="D535" i="3" s="1"/>
  <c r="D536" i="3" s="1"/>
  <c r="D537" i="3" s="1"/>
  <c r="D538" i="3" s="1"/>
  <c r="D539" i="3" s="1"/>
  <c r="D540" i="3" s="1"/>
  <c r="D541" i="3" s="1"/>
  <c r="D542" i="3" s="1"/>
  <c r="D543" i="3" s="1"/>
  <c r="D544" i="3" s="1"/>
  <c r="D545" i="3" s="1"/>
  <c r="D546" i="3" s="1"/>
  <c r="D547" i="3" s="1"/>
  <c r="D548" i="3" s="1"/>
  <c r="D549" i="3" s="1"/>
  <c r="D550" i="3" s="1"/>
  <c r="D551" i="3" s="1"/>
  <c r="D552" i="3" s="1"/>
  <c r="D553" i="3" s="1"/>
  <c r="D554" i="3" s="1"/>
  <c r="D555" i="3" s="1"/>
  <c r="D556" i="3" s="1"/>
  <c r="D557" i="3" s="1"/>
  <c r="D558" i="3" s="1"/>
  <c r="D559" i="3" s="1"/>
  <c r="D560" i="3" s="1"/>
  <c r="D561" i="3" s="1"/>
  <c r="D562" i="3" s="1"/>
  <c r="D563" i="3" s="1"/>
  <c r="D564" i="3" s="1"/>
  <c r="D565" i="3" s="1"/>
  <c r="D566" i="3" s="1"/>
  <c r="D567" i="3" s="1"/>
  <c r="D568" i="3" s="1"/>
  <c r="D569" i="3" s="1"/>
  <c r="D570" i="3" s="1"/>
  <c r="D571" i="3" s="1"/>
  <c r="D572" i="3" s="1"/>
  <c r="D573" i="3" s="1"/>
  <c r="D574" i="3" s="1"/>
  <c r="D575" i="3" s="1"/>
  <c r="D576" i="3" s="1"/>
  <c r="D577" i="3" s="1"/>
  <c r="D578" i="3" s="1"/>
  <c r="D579" i="3" s="1"/>
  <c r="D580" i="3" s="1"/>
  <c r="D581" i="3" s="1"/>
  <c r="D582" i="3" s="1"/>
  <c r="D583" i="3" s="1"/>
  <c r="D584" i="3" s="1"/>
  <c r="D585" i="3" s="1"/>
  <c r="D586" i="3" s="1"/>
  <c r="D587" i="3" s="1"/>
  <c r="D588" i="3" s="1"/>
  <c r="D589" i="3" s="1"/>
  <c r="D590" i="3" s="1"/>
  <c r="D591" i="3" s="1"/>
  <c r="D592" i="3" s="1"/>
  <c r="D593" i="3" s="1"/>
  <c r="D594" i="3" s="1"/>
  <c r="D595" i="3" s="1"/>
  <c r="D596" i="3" s="1"/>
  <c r="D597" i="3" s="1"/>
  <c r="D598" i="3" s="1"/>
  <c r="D599" i="3" s="1"/>
  <c r="D600" i="3" s="1"/>
  <c r="D601" i="3" s="1"/>
  <c r="D602" i="3" s="1"/>
  <c r="D603" i="3" s="1"/>
  <c r="D604" i="3" s="1"/>
  <c r="D605" i="3" s="1"/>
  <c r="D606" i="3" s="1"/>
  <c r="D607" i="3" s="1"/>
  <c r="D608" i="3" s="1"/>
  <c r="D609" i="3" s="1"/>
  <c r="D610" i="3" s="1"/>
  <c r="D611" i="3" s="1"/>
  <c r="D612" i="3" s="1"/>
  <c r="D613" i="3" s="1"/>
  <c r="D614" i="3" s="1"/>
  <c r="D615" i="3" s="1"/>
  <c r="D616" i="3" s="1"/>
  <c r="D617" i="3" s="1"/>
  <c r="D618" i="3" s="1"/>
  <c r="D619" i="3" s="1"/>
  <c r="D620" i="3" s="1"/>
  <c r="D621" i="3" s="1"/>
  <c r="D622" i="3" s="1"/>
  <c r="D623" i="3" s="1"/>
  <c r="D624" i="3" s="1"/>
  <c r="D625" i="3" s="1"/>
  <c r="D626" i="3" s="1"/>
  <c r="D627" i="3" s="1"/>
  <c r="D628" i="3" s="1"/>
  <c r="D629" i="3" s="1"/>
  <c r="D630" i="3" s="1"/>
  <c r="D631" i="3" s="1"/>
  <c r="D632" i="3" s="1"/>
  <c r="D633" i="3" s="1"/>
  <c r="D634" i="3" s="1"/>
  <c r="D635" i="3" s="1"/>
  <c r="D636" i="3" s="1"/>
  <c r="D637" i="3" s="1"/>
  <c r="D638" i="3" s="1"/>
  <c r="D639" i="3" s="1"/>
  <c r="D640" i="3" s="1"/>
  <c r="D641" i="3" s="1"/>
  <c r="D642" i="3" s="1"/>
  <c r="D643" i="3" s="1"/>
  <c r="D644" i="3" s="1"/>
  <c r="D645" i="3" s="1"/>
  <c r="D646" i="3" s="1"/>
  <c r="D647" i="3" s="1"/>
  <c r="D648" i="3" s="1"/>
  <c r="D649" i="3" s="1"/>
  <c r="D650" i="3" s="1"/>
  <c r="D651" i="3" s="1"/>
  <c r="D652" i="3" s="1"/>
  <c r="D653" i="3" s="1"/>
  <c r="D654" i="3" s="1"/>
  <c r="D655" i="3" s="1"/>
  <c r="D656" i="3" s="1"/>
  <c r="D657" i="3" s="1"/>
  <c r="D658" i="3" s="1"/>
  <c r="D659" i="3" s="1"/>
  <c r="D660" i="3" s="1"/>
  <c r="D661" i="3" s="1"/>
  <c r="D662" i="3" s="1"/>
  <c r="D663" i="3" s="1"/>
  <c r="D664" i="3" s="1"/>
  <c r="D665" i="3" s="1"/>
  <c r="D666" i="3" s="1"/>
  <c r="D667" i="3" s="1"/>
  <c r="D668" i="3" s="1"/>
  <c r="D669" i="3" s="1"/>
  <c r="D670" i="3" s="1"/>
  <c r="D671" i="3" s="1"/>
  <c r="D672" i="3" s="1"/>
  <c r="D673" i="3" s="1"/>
  <c r="D674" i="3" s="1"/>
  <c r="D675" i="3" s="1"/>
  <c r="D676" i="3" s="1"/>
  <c r="D677" i="3" s="1"/>
  <c r="D678" i="3" s="1"/>
  <c r="D679" i="3" s="1"/>
  <c r="D680" i="3" s="1"/>
  <c r="D681" i="3" s="1"/>
  <c r="D682" i="3" s="1"/>
  <c r="D683" i="3" s="1"/>
  <c r="D684" i="3" s="1"/>
  <c r="D685" i="3" s="1"/>
  <c r="D686" i="3" s="1"/>
  <c r="D687" i="3" s="1"/>
  <c r="D688" i="3" s="1"/>
  <c r="D689" i="3" s="1"/>
  <c r="D690" i="3" s="1"/>
  <c r="D691" i="3" s="1"/>
  <c r="D692" i="3" s="1"/>
  <c r="D693" i="3" s="1"/>
  <c r="D694" i="3" s="1"/>
  <c r="D695" i="3" s="1"/>
  <c r="D696" i="3" s="1"/>
  <c r="D697" i="3" s="1"/>
  <c r="D698" i="3" s="1"/>
  <c r="D699" i="3" s="1"/>
  <c r="D700" i="3" s="1"/>
  <c r="D701" i="3" s="1"/>
  <c r="D702" i="3" s="1"/>
  <c r="D703" i="3" s="1"/>
  <c r="D704" i="3" s="1"/>
  <c r="D705" i="3" s="1"/>
  <c r="D706" i="3" s="1"/>
  <c r="D707" i="3" s="1"/>
  <c r="D708" i="3" s="1"/>
  <c r="D709" i="3" s="1"/>
  <c r="D710" i="3" s="1"/>
  <c r="D711" i="3" s="1"/>
  <c r="D712" i="3" s="1"/>
  <c r="D713" i="3" s="1"/>
  <c r="D714" i="3" s="1"/>
  <c r="D715" i="3" s="1"/>
  <c r="D716" i="3" s="1"/>
  <c r="D717" i="3" s="1"/>
  <c r="D718" i="3" s="1"/>
  <c r="D719" i="3" s="1"/>
  <c r="D720" i="3" s="1"/>
  <c r="D721" i="3" s="1"/>
  <c r="D722" i="3" s="1"/>
  <c r="D723" i="3" s="1"/>
  <c r="D724" i="3" s="1"/>
  <c r="D725" i="3" s="1"/>
  <c r="D726" i="3" s="1"/>
  <c r="D727" i="3" s="1"/>
  <c r="D728" i="3" s="1"/>
  <c r="D729" i="3" s="1"/>
  <c r="D730" i="3" s="1"/>
  <c r="D731" i="3" s="1"/>
  <c r="D732" i="3" s="1"/>
  <c r="D733" i="3" s="1"/>
  <c r="D734" i="3" s="1"/>
  <c r="D735" i="3" s="1"/>
  <c r="D736" i="3" s="1"/>
  <c r="D737" i="3" s="1"/>
  <c r="D738" i="3" s="1"/>
  <c r="D739" i="3" s="1"/>
  <c r="D740" i="3" s="1"/>
  <c r="D741" i="3" s="1"/>
  <c r="D742" i="3" s="1"/>
  <c r="D743" i="3" s="1"/>
  <c r="D744" i="3" s="1"/>
  <c r="D745" i="3" s="1"/>
  <c r="D746" i="3" s="1"/>
  <c r="D747" i="3" s="1"/>
  <c r="D748" i="3" s="1"/>
  <c r="D749" i="3" s="1"/>
  <c r="D750" i="3" s="1"/>
  <c r="D751" i="3" s="1"/>
  <c r="D752" i="3" s="1"/>
  <c r="D753" i="3" s="1"/>
  <c r="D754" i="3" s="1"/>
  <c r="D755" i="3" s="1"/>
  <c r="D756" i="3" s="1"/>
  <c r="D757" i="3" s="1"/>
  <c r="D758" i="3" s="1"/>
  <c r="D759" i="3" s="1"/>
  <c r="D760" i="3" s="1"/>
  <c r="D761" i="3" s="1"/>
  <c r="D762" i="3" s="1"/>
  <c r="D763" i="3" s="1"/>
  <c r="D764" i="3" s="1"/>
  <c r="D765" i="3" s="1"/>
  <c r="D766" i="3" s="1"/>
  <c r="D767" i="3" s="1"/>
  <c r="D768" i="3" s="1"/>
  <c r="D769" i="3" s="1"/>
  <c r="D770" i="3" s="1"/>
  <c r="D771" i="3" s="1"/>
  <c r="D772" i="3" s="1"/>
  <c r="D773" i="3" s="1"/>
  <c r="D774" i="3" s="1"/>
  <c r="D775" i="3" s="1"/>
  <c r="D776" i="3" s="1"/>
  <c r="D777" i="3" s="1"/>
  <c r="D778" i="3" s="1"/>
  <c r="D779" i="3" s="1"/>
  <c r="D780" i="3" s="1"/>
  <c r="D781" i="3" s="1"/>
  <c r="D782" i="3" s="1"/>
  <c r="D783" i="3" s="1"/>
  <c r="D784" i="3" s="1"/>
  <c r="D785" i="3" s="1"/>
  <c r="D786" i="3" s="1"/>
  <c r="D787" i="3" s="1"/>
  <c r="D788" i="3" s="1"/>
  <c r="D789" i="3" s="1"/>
  <c r="D790" i="3" s="1"/>
  <c r="D791" i="3" s="1"/>
  <c r="D792" i="3" s="1"/>
  <c r="D793" i="3" s="1"/>
  <c r="D794" i="3" s="1"/>
  <c r="D795" i="3" s="1"/>
  <c r="D796" i="3" s="1"/>
  <c r="D797" i="3" s="1"/>
  <c r="D798" i="3" s="1"/>
  <c r="D799" i="3" s="1"/>
  <c r="D800" i="3" s="1"/>
  <c r="D801" i="3" s="1"/>
  <c r="D802" i="3" s="1"/>
  <c r="D803" i="3" s="1"/>
  <c r="D804" i="3" s="1"/>
  <c r="D805" i="3" s="1"/>
  <c r="D806" i="3" s="1"/>
  <c r="D807" i="3" s="1"/>
  <c r="D808" i="3" s="1"/>
  <c r="D809" i="3" s="1"/>
  <c r="D810" i="3" s="1"/>
  <c r="D811" i="3" s="1"/>
  <c r="D812" i="3" s="1"/>
  <c r="D813" i="3" s="1"/>
  <c r="D814" i="3" s="1"/>
  <c r="D815" i="3" s="1"/>
  <c r="D816" i="3" s="1"/>
  <c r="D817" i="3" s="1"/>
  <c r="D818" i="3" s="1"/>
  <c r="D819" i="3" s="1"/>
  <c r="D820" i="3" s="1"/>
  <c r="D821" i="3" s="1"/>
  <c r="D822" i="3" s="1"/>
  <c r="D823" i="3" s="1"/>
  <c r="D824" i="3" s="1"/>
  <c r="D825" i="3" s="1"/>
  <c r="D826" i="3" s="1"/>
  <c r="D827" i="3" s="1"/>
  <c r="D828" i="3" s="1"/>
  <c r="D829" i="3" s="1"/>
  <c r="D830" i="3" s="1"/>
  <c r="D831" i="3" s="1"/>
  <c r="D832" i="3" s="1"/>
  <c r="D833" i="3" s="1"/>
  <c r="D834" i="3" s="1"/>
  <c r="D835" i="3" s="1"/>
  <c r="D836" i="3" s="1"/>
  <c r="D837" i="3" s="1"/>
  <c r="D838" i="3" s="1"/>
  <c r="D839" i="3" s="1"/>
  <c r="D840" i="3" s="1"/>
  <c r="D841" i="3" s="1"/>
  <c r="D842" i="3" s="1"/>
  <c r="D843" i="3" s="1"/>
  <c r="D844" i="3" s="1"/>
  <c r="D845" i="3" s="1"/>
  <c r="D846" i="3" s="1"/>
  <c r="D847" i="3" s="1"/>
  <c r="D848" i="3" s="1"/>
  <c r="D849" i="3" s="1"/>
  <c r="D850" i="3" s="1"/>
  <c r="D851" i="3" s="1"/>
  <c r="D852" i="3" s="1"/>
  <c r="D853" i="3" s="1"/>
  <c r="D854" i="3" s="1"/>
  <c r="D855" i="3" s="1"/>
  <c r="D856" i="3" s="1"/>
  <c r="D857" i="3" s="1"/>
  <c r="D858" i="3" s="1"/>
  <c r="D859" i="3" s="1"/>
  <c r="D860" i="3" s="1"/>
  <c r="D861" i="3" s="1"/>
  <c r="D862" i="3" s="1"/>
  <c r="D863" i="3" s="1"/>
  <c r="D864" i="3" s="1"/>
  <c r="D865" i="3" s="1"/>
  <c r="D866" i="3" s="1"/>
  <c r="D867" i="3" s="1"/>
  <c r="D868" i="3" s="1"/>
  <c r="D869" i="3" s="1"/>
  <c r="D870" i="3" s="1"/>
  <c r="D871" i="3" s="1"/>
  <c r="D872" i="3" s="1"/>
  <c r="D873" i="3" s="1"/>
  <c r="D874" i="3" s="1"/>
  <c r="D875" i="3" s="1"/>
  <c r="D876" i="3" s="1"/>
  <c r="D877" i="3" s="1"/>
  <c r="D878" i="3" s="1"/>
  <c r="D879" i="3" s="1"/>
  <c r="D880" i="3" s="1"/>
  <c r="D881" i="3" s="1"/>
  <c r="D882" i="3" s="1"/>
  <c r="D883" i="3" s="1"/>
  <c r="D884" i="3" s="1"/>
  <c r="D885" i="3" s="1"/>
  <c r="D886" i="3" s="1"/>
  <c r="D887" i="3" s="1"/>
  <c r="D888" i="3" s="1"/>
  <c r="D889" i="3" s="1"/>
  <c r="D890" i="3" s="1"/>
  <c r="D891" i="3" s="1"/>
  <c r="D892" i="3" s="1"/>
  <c r="D893" i="3" s="1"/>
  <c r="D894" i="3" s="1"/>
  <c r="D895" i="3" s="1"/>
  <c r="D896" i="3" s="1"/>
  <c r="D897" i="3" s="1"/>
  <c r="D898" i="3" s="1"/>
  <c r="D899" i="3" s="1"/>
  <c r="D900" i="3" s="1"/>
  <c r="D901" i="3" s="1"/>
  <c r="D902" i="3" s="1"/>
  <c r="D903" i="3" s="1"/>
  <c r="D904" i="3" s="1"/>
  <c r="D905" i="3" s="1"/>
  <c r="D906" i="3" s="1"/>
  <c r="D907" i="3" s="1"/>
  <c r="D908" i="3" s="1"/>
  <c r="D909" i="3" s="1"/>
  <c r="D910" i="3" s="1"/>
  <c r="D911" i="3" s="1"/>
  <c r="D912" i="3" s="1"/>
  <c r="D913" i="3" s="1"/>
  <c r="D914" i="3" s="1"/>
  <c r="D915" i="3" s="1"/>
  <c r="D916" i="3" s="1"/>
  <c r="D917" i="3" s="1"/>
  <c r="D918" i="3" s="1"/>
  <c r="D919" i="3" s="1"/>
  <c r="D920" i="3" s="1"/>
  <c r="D921" i="3" s="1"/>
  <c r="D922" i="3" s="1"/>
  <c r="D923" i="3" s="1"/>
  <c r="D924" i="3" s="1"/>
  <c r="D925" i="3" s="1"/>
  <c r="D926" i="3" s="1"/>
  <c r="D927" i="3" s="1"/>
  <c r="D928" i="3" s="1"/>
  <c r="D929" i="3" s="1"/>
  <c r="D930" i="3" s="1"/>
  <c r="D931" i="3" s="1"/>
  <c r="D932" i="3" s="1"/>
  <c r="D933" i="3" s="1"/>
  <c r="D934" i="3" s="1"/>
  <c r="D935" i="3" s="1"/>
  <c r="D936" i="3" s="1"/>
  <c r="D937" i="3" s="1"/>
  <c r="D938" i="3" s="1"/>
  <c r="D939" i="3" s="1"/>
  <c r="D940" i="3" s="1"/>
  <c r="D941" i="3" s="1"/>
  <c r="D942" i="3" s="1"/>
  <c r="D943" i="3" s="1"/>
  <c r="D944" i="3" s="1"/>
  <c r="D945" i="3" s="1"/>
  <c r="D946" i="3" s="1"/>
  <c r="D947" i="3" s="1"/>
  <c r="D948" i="3" s="1"/>
  <c r="D949" i="3" s="1"/>
  <c r="D950" i="3" s="1"/>
  <c r="D951" i="3" s="1"/>
  <c r="D952" i="3" s="1"/>
  <c r="D953" i="3" s="1"/>
  <c r="D954" i="3" s="1"/>
  <c r="D955" i="3" s="1"/>
  <c r="D956" i="3" s="1"/>
  <c r="D957" i="3" s="1"/>
  <c r="D958" i="3" s="1"/>
  <c r="D959" i="3" s="1"/>
  <c r="D960" i="3" s="1"/>
  <c r="D961" i="3" s="1"/>
  <c r="D962" i="3" s="1"/>
  <c r="D963" i="3" s="1"/>
  <c r="D964" i="3" s="1"/>
  <c r="D965" i="3" s="1"/>
  <c r="D966" i="3" s="1"/>
  <c r="D967" i="3" s="1"/>
  <c r="D968" i="3" s="1"/>
  <c r="D969" i="3" s="1"/>
  <c r="D970" i="3" s="1"/>
  <c r="D971" i="3" s="1"/>
  <c r="D972" i="3" s="1"/>
  <c r="D973" i="3" s="1"/>
  <c r="D974" i="3" s="1"/>
  <c r="D975" i="3" s="1"/>
  <c r="D976" i="3" s="1"/>
  <c r="D977" i="3" s="1"/>
  <c r="D978" i="3" s="1"/>
  <c r="D979" i="3" s="1"/>
  <c r="D980" i="3" s="1"/>
  <c r="D981" i="3" s="1"/>
  <c r="D982" i="3" s="1"/>
  <c r="D983" i="3" s="1"/>
  <c r="D984" i="3" s="1"/>
  <c r="D985" i="3" s="1"/>
  <c r="D986" i="3" s="1"/>
  <c r="D987" i="3" s="1"/>
  <c r="D988" i="3" s="1"/>
  <c r="D989" i="3" s="1"/>
  <c r="D990" i="3" s="1"/>
  <c r="D991" i="3" s="1"/>
  <c r="D992" i="3" s="1"/>
  <c r="D993" i="3" s="1"/>
  <c r="D994" i="3" s="1"/>
  <c r="D995" i="3" s="1"/>
  <c r="D996" i="3" s="1"/>
  <c r="D997" i="3" s="1"/>
  <c r="D998" i="3" s="1"/>
  <c r="D999" i="3" s="1"/>
  <c r="D1000" i="3" s="1"/>
  <c r="D1001" i="3" s="1"/>
  <c r="D1002" i="3" s="1"/>
  <c r="D1003" i="3" s="1"/>
  <c r="D1004" i="3" s="1"/>
  <c r="D1005" i="3" s="1"/>
  <c r="D1006" i="3" s="1"/>
  <c r="D1007" i="3" s="1"/>
  <c r="D1008" i="3" s="1"/>
  <c r="D1009" i="3" s="1"/>
  <c r="D1010" i="3" s="1"/>
  <c r="D1011" i="3" s="1"/>
  <c r="D1012" i="3" s="1"/>
  <c r="D1013" i="3" s="1"/>
  <c r="D1014" i="3" s="1"/>
  <c r="D1015" i="3" s="1"/>
  <c r="D1016" i="3" s="1"/>
  <c r="D1017" i="3" s="1"/>
  <c r="D1018" i="3" s="1"/>
  <c r="D1019" i="3" s="1"/>
  <c r="D1020" i="3" s="1"/>
  <c r="D1021" i="3" s="1"/>
  <c r="D1022" i="3" s="1"/>
  <c r="D1023" i="3" s="1"/>
  <c r="D1024" i="3" s="1"/>
  <c r="D1025" i="3" s="1"/>
  <c r="D1026" i="3" s="1"/>
  <c r="D1027" i="3" s="1"/>
  <c r="D1028" i="3" s="1"/>
  <c r="D1029" i="3" s="1"/>
  <c r="D1030" i="3" s="1"/>
  <c r="D1031" i="3" s="1"/>
  <c r="D1032" i="3" s="1"/>
  <c r="D1033" i="3" s="1"/>
  <c r="D1034" i="3" s="1"/>
  <c r="D1035" i="3" s="1"/>
  <c r="D1036" i="3" s="1"/>
  <c r="D1037" i="3" s="1"/>
  <c r="D1038" i="3" s="1"/>
  <c r="D1039" i="3" s="1"/>
  <c r="D1040" i="3" s="1"/>
  <c r="D3" i="1"/>
  <c r="D4" i="1" s="1"/>
  <c r="D5" i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D365" i="1" s="1"/>
  <c r="D366" i="1" s="1"/>
  <c r="D367" i="1" s="1"/>
  <c r="D368" i="1" s="1"/>
  <c r="D369" i="1" s="1"/>
  <c r="D370" i="1" s="1"/>
  <c r="D371" i="1" s="1"/>
  <c r="D372" i="1" s="1"/>
  <c r="D373" i="1" s="1"/>
  <c r="D374" i="1" s="1"/>
  <c r="D375" i="1" s="1"/>
  <c r="D376" i="1" s="1"/>
  <c r="D377" i="1" s="1"/>
  <c r="D378" i="1" s="1"/>
  <c r="D379" i="1" s="1"/>
  <c r="D380" i="1" s="1"/>
  <c r="D381" i="1" s="1"/>
  <c r="D382" i="1" s="1"/>
  <c r="D383" i="1" s="1"/>
  <c r="D384" i="1" s="1"/>
  <c r="D385" i="1" s="1"/>
  <c r="D386" i="1" s="1"/>
  <c r="D387" i="1" s="1"/>
  <c r="D388" i="1" s="1"/>
  <c r="D389" i="1" s="1"/>
  <c r="D390" i="1" s="1"/>
  <c r="D391" i="1" s="1"/>
  <c r="D392" i="1" s="1"/>
  <c r="D393" i="1" s="1"/>
  <c r="D394" i="1" s="1"/>
  <c r="D395" i="1" s="1"/>
  <c r="D396" i="1" s="1"/>
  <c r="D397" i="1" s="1"/>
  <c r="D398" i="1" s="1"/>
  <c r="D399" i="1" s="1"/>
  <c r="D400" i="1" s="1"/>
  <c r="D401" i="1" s="1"/>
  <c r="D402" i="1" s="1"/>
  <c r="D403" i="1" s="1"/>
  <c r="D404" i="1" s="1"/>
  <c r="D405" i="1" s="1"/>
  <c r="D406" i="1" s="1"/>
  <c r="D407" i="1" s="1"/>
  <c r="D408" i="1" s="1"/>
  <c r="D409" i="1" s="1"/>
  <c r="D410" i="1" s="1"/>
  <c r="D411" i="1" s="1"/>
  <c r="D412" i="1" s="1"/>
  <c r="D413" i="1" s="1"/>
  <c r="D414" i="1" s="1"/>
  <c r="D415" i="1" s="1"/>
  <c r="D416" i="1" s="1"/>
  <c r="D417" i="1" s="1"/>
  <c r="D418" i="1" s="1"/>
  <c r="D419" i="1" s="1"/>
  <c r="D420" i="1" s="1"/>
  <c r="D421" i="1" s="1"/>
  <c r="D422" i="1" s="1"/>
  <c r="D423" i="1" s="1"/>
  <c r="D424" i="1" s="1"/>
  <c r="D425" i="1" s="1"/>
  <c r="D426" i="1" s="1"/>
  <c r="D427" i="1" s="1"/>
  <c r="D428" i="1" s="1"/>
  <c r="D429" i="1" s="1"/>
  <c r="D430" i="1" s="1"/>
  <c r="D431" i="1" s="1"/>
  <c r="D432" i="1" s="1"/>
  <c r="D433" i="1" s="1"/>
  <c r="D434" i="1" s="1"/>
  <c r="D435" i="1" s="1"/>
  <c r="D436" i="1" s="1"/>
  <c r="D437" i="1" s="1"/>
  <c r="D438" i="1" s="1"/>
  <c r="D439" i="1" s="1"/>
  <c r="D440" i="1" s="1"/>
  <c r="D441" i="1" s="1"/>
  <c r="D442" i="1" s="1"/>
  <c r="D443" i="1" s="1"/>
  <c r="D444" i="1" s="1"/>
  <c r="D445" i="1" s="1"/>
  <c r="D446" i="1" s="1"/>
  <c r="D447" i="1" s="1"/>
  <c r="D448" i="1" s="1"/>
  <c r="D449" i="1" s="1"/>
  <c r="D450" i="1" s="1"/>
  <c r="D451" i="1" s="1"/>
  <c r="D452" i="1" s="1"/>
  <c r="D453" i="1" s="1"/>
  <c r="D454" i="1" s="1"/>
  <c r="D455" i="1" s="1"/>
  <c r="D456" i="1" s="1"/>
  <c r="D457" i="1" s="1"/>
  <c r="D458" i="1" s="1"/>
  <c r="D459" i="1" s="1"/>
  <c r="D460" i="1" s="1"/>
  <c r="D461" i="1" s="1"/>
  <c r="D462" i="1" s="1"/>
  <c r="D463" i="1" s="1"/>
  <c r="D464" i="1" s="1"/>
  <c r="D465" i="1" s="1"/>
  <c r="D466" i="1" s="1"/>
  <c r="D467" i="1" s="1"/>
  <c r="D468" i="1" s="1"/>
  <c r="D469" i="1" s="1"/>
  <c r="D470" i="1" s="1"/>
  <c r="D471" i="1" s="1"/>
  <c r="D472" i="1" s="1"/>
  <c r="D473" i="1" s="1"/>
  <c r="D474" i="1" s="1"/>
  <c r="D475" i="1" s="1"/>
  <c r="D476" i="1" s="1"/>
  <c r="D477" i="1" s="1"/>
  <c r="D478" i="1" s="1"/>
  <c r="D479" i="1" s="1"/>
  <c r="D480" i="1" s="1"/>
  <c r="D481" i="1" s="1"/>
  <c r="D482" i="1" s="1"/>
  <c r="D483" i="1" s="1"/>
  <c r="D484" i="1" s="1"/>
  <c r="D485" i="1" s="1"/>
  <c r="D486" i="1" s="1"/>
  <c r="D487" i="1" s="1"/>
  <c r="D488" i="1" s="1"/>
  <c r="D489" i="1" s="1"/>
  <c r="D490" i="1" s="1"/>
  <c r="D491" i="1" s="1"/>
  <c r="D492" i="1" s="1"/>
  <c r="D493" i="1" s="1"/>
  <c r="D494" i="1" s="1"/>
  <c r="D495" i="1" s="1"/>
  <c r="D496" i="1" s="1"/>
  <c r="D497" i="1" s="1"/>
  <c r="D498" i="1" s="1"/>
  <c r="D499" i="1" s="1"/>
  <c r="D500" i="1" s="1"/>
  <c r="D501" i="1" s="1"/>
  <c r="D502" i="1" s="1"/>
  <c r="D503" i="1" s="1"/>
  <c r="D504" i="1" s="1"/>
  <c r="D505" i="1" s="1"/>
  <c r="D506" i="1" s="1"/>
  <c r="D507" i="1" s="1"/>
  <c r="D508" i="1" s="1"/>
  <c r="D509" i="1" s="1"/>
  <c r="D510" i="1" s="1"/>
  <c r="D511" i="1" s="1"/>
  <c r="D512" i="1" s="1"/>
  <c r="D513" i="1" s="1"/>
  <c r="D514" i="1" s="1"/>
  <c r="D515" i="1" s="1"/>
  <c r="D516" i="1" s="1"/>
  <c r="D517" i="1" s="1"/>
  <c r="D518" i="1" s="1"/>
  <c r="D519" i="1" s="1"/>
  <c r="D520" i="1" s="1"/>
  <c r="D521" i="1" s="1"/>
  <c r="D522" i="1" s="1"/>
  <c r="D523" i="1" s="1"/>
  <c r="D524" i="1" s="1"/>
  <c r="D525" i="1" s="1"/>
  <c r="D526" i="1" s="1"/>
  <c r="D527" i="1" s="1"/>
  <c r="D528" i="1" s="1"/>
  <c r="D529" i="1" s="1"/>
  <c r="D530" i="1" s="1"/>
  <c r="D531" i="1" s="1"/>
  <c r="D532" i="1" s="1"/>
  <c r="D533" i="1" s="1"/>
  <c r="D534" i="1" s="1"/>
  <c r="D535" i="1" s="1"/>
  <c r="D536" i="1" s="1"/>
  <c r="D537" i="1" s="1"/>
  <c r="D538" i="1" s="1"/>
  <c r="D539" i="1" s="1"/>
  <c r="D540" i="1" s="1"/>
  <c r="D541" i="1" s="1"/>
  <c r="D542" i="1" s="1"/>
  <c r="D543" i="1" s="1"/>
  <c r="D544" i="1" s="1"/>
  <c r="D545" i="1" s="1"/>
  <c r="D546" i="1" s="1"/>
  <c r="D547" i="1" s="1"/>
  <c r="D548" i="1" s="1"/>
  <c r="D549" i="1" s="1"/>
  <c r="D550" i="1" s="1"/>
  <c r="D551" i="1" s="1"/>
  <c r="D552" i="1" s="1"/>
  <c r="D553" i="1" s="1"/>
  <c r="D554" i="1" s="1"/>
  <c r="D555" i="1" s="1"/>
  <c r="D556" i="1" s="1"/>
  <c r="D557" i="1" s="1"/>
  <c r="D558" i="1" s="1"/>
  <c r="D559" i="1" s="1"/>
  <c r="D560" i="1" s="1"/>
  <c r="D561" i="1" s="1"/>
  <c r="D562" i="1" s="1"/>
  <c r="D563" i="1" s="1"/>
  <c r="D564" i="1" s="1"/>
  <c r="D565" i="1" s="1"/>
  <c r="D566" i="1" s="1"/>
  <c r="D567" i="1" s="1"/>
  <c r="D568" i="1" s="1"/>
  <c r="D569" i="1" s="1"/>
  <c r="D570" i="1" s="1"/>
  <c r="D571" i="1" s="1"/>
  <c r="D572" i="1" s="1"/>
  <c r="D573" i="1" s="1"/>
  <c r="D574" i="1" s="1"/>
  <c r="D575" i="1" s="1"/>
  <c r="D576" i="1" s="1"/>
  <c r="D577" i="1" s="1"/>
  <c r="D578" i="1" s="1"/>
  <c r="D579" i="1" s="1"/>
  <c r="D580" i="1" s="1"/>
  <c r="D581" i="1" s="1"/>
  <c r="D582" i="1" s="1"/>
  <c r="D583" i="1" s="1"/>
  <c r="D584" i="1" s="1"/>
  <c r="D585" i="1" s="1"/>
  <c r="D586" i="1" s="1"/>
  <c r="D587" i="1" s="1"/>
  <c r="D588" i="1" s="1"/>
  <c r="D589" i="1" s="1"/>
  <c r="D590" i="1" s="1"/>
  <c r="D591" i="1" s="1"/>
  <c r="D592" i="1" s="1"/>
  <c r="D593" i="1" s="1"/>
  <c r="D594" i="1" s="1"/>
  <c r="D595" i="1" s="1"/>
  <c r="D596" i="1" s="1"/>
  <c r="D597" i="1" s="1"/>
  <c r="D598" i="1" s="1"/>
  <c r="D599" i="1" s="1"/>
  <c r="D600" i="1" s="1"/>
  <c r="D601" i="1" s="1"/>
  <c r="D602" i="1" s="1"/>
  <c r="D603" i="1" s="1"/>
  <c r="D604" i="1" s="1"/>
  <c r="D605" i="1" s="1"/>
  <c r="D606" i="1" s="1"/>
  <c r="D607" i="1" s="1"/>
  <c r="D608" i="1" s="1"/>
  <c r="D609" i="1" s="1"/>
  <c r="D610" i="1" s="1"/>
  <c r="D611" i="1" s="1"/>
  <c r="D612" i="1" s="1"/>
  <c r="D613" i="1" s="1"/>
  <c r="D614" i="1" s="1"/>
  <c r="D615" i="1" s="1"/>
  <c r="D616" i="1" s="1"/>
  <c r="D617" i="1" s="1"/>
  <c r="D618" i="1" s="1"/>
  <c r="D619" i="1" s="1"/>
  <c r="D620" i="1" s="1"/>
  <c r="D621" i="1" s="1"/>
  <c r="D622" i="1" s="1"/>
  <c r="D623" i="1" s="1"/>
  <c r="D624" i="1" s="1"/>
  <c r="D625" i="1" s="1"/>
  <c r="D626" i="1" s="1"/>
  <c r="D627" i="1" s="1"/>
  <c r="D628" i="1" s="1"/>
  <c r="D629" i="1" s="1"/>
  <c r="D630" i="1" s="1"/>
  <c r="D631" i="1" s="1"/>
  <c r="D632" i="1" s="1"/>
  <c r="D633" i="1" s="1"/>
  <c r="D634" i="1" s="1"/>
  <c r="D635" i="1" s="1"/>
  <c r="D636" i="1" s="1"/>
  <c r="D637" i="1" s="1"/>
  <c r="D638" i="1" s="1"/>
  <c r="D639" i="1" s="1"/>
  <c r="D640" i="1" s="1"/>
  <c r="D641" i="1" s="1"/>
  <c r="D642" i="1" s="1"/>
  <c r="D643" i="1" s="1"/>
  <c r="D644" i="1" s="1"/>
  <c r="D645" i="1" s="1"/>
  <c r="D646" i="1" s="1"/>
  <c r="D647" i="1" s="1"/>
  <c r="D648" i="1" s="1"/>
  <c r="D649" i="1" s="1"/>
  <c r="D650" i="1" s="1"/>
  <c r="D651" i="1" s="1"/>
  <c r="D652" i="1" s="1"/>
  <c r="D653" i="1" s="1"/>
  <c r="D654" i="1" s="1"/>
  <c r="D655" i="1" s="1"/>
  <c r="D656" i="1" s="1"/>
  <c r="D657" i="1" s="1"/>
  <c r="D658" i="1" s="1"/>
  <c r="D659" i="1" s="1"/>
  <c r="D660" i="1" s="1"/>
  <c r="D661" i="1" s="1"/>
  <c r="D662" i="1" s="1"/>
  <c r="D663" i="1" s="1"/>
  <c r="D664" i="1" s="1"/>
  <c r="D665" i="1" s="1"/>
  <c r="D666" i="1" s="1"/>
  <c r="D667" i="1" s="1"/>
  <c r="D668" i="1" s="1"/>
  <c r="D669" i="1" s="1"/>
  <c r="D670" i="1" s="1"/>
  <c r="D671" i="1" s="1"/>
  <c r="D672" i="1" s="1"/>
  <c r="D673" i="1" s="1"/>
  <c r="D674" i="1" s="1"/>
  <c r="D675" i="1" s="1"/>
  <c r="D676" i="1" s="1"/>
  <c r="D677" i="1" s="1"/>
  <c r="D678" i="1" s="1"/>
  <c r="D679" i="1" s="1"/>
  <c r="D680" i="1" s="1"/>
  <c r="D681" i="1" s="1"/>
  <c r="D682" i="1" s="1"/>
  <c r="D683" i="1" s="1"/>
  <c r="D684" i="1" s="1"/>
  <c r="D685" i="1" s="1"/>
  <c r="D686" i="1" s="1"/>
  <c r="D687" i="1" s="1"/>
  <c r="D688" i="1" s="1"/>
  <c r="D689" i="1" s="1"/>
  <c r="D690" i="1" s="1"/>
  <c r="D691" i="1" s="1"/>
  <c r="D692" i="1" s="1"/>
  <c r="D693" i="1" s="1"/>
  <c r="D694" i="1" s="1"/>
  <c r="D695" i="1" s="1"/>
  <c r="D696" i="1" s="1"/>
  <c r="D697" i="1" s="1"/>
  <c r="D698" i="1" s="1"/>
  <c r="D699" i="1" s="1"/>
  <c r="D700" i="1" s="1"/>
  <c r="D701" i="1" s="1"/>
  <c r="D702" i="1" s="1"/>
  <c r="D703" i="1" s="1"/>
  <c r="D704" i="1" s="1"/>
  <c r="D705" i="1" s="1"/>
  <c r="D706" i="1" s="1"/>
  <c r="D707" i="1" s="1"/>
  <c r="D708" i="1" s="1"/>
  <c r="D709" i="1" s="1"/>
  <c r="D710" i="1" s="1"/>
  <c r="D711" i="1" s="1"/>
  <c r="D712" i="1" s="1"/>
  <c r="D713" i="1" s="1"/>
  <c r="D714" i="1" s="1"/>
  <c r="D715" i="1" s="1"/>
  <c r="D716" i="1" s="1"/>
  <c r="D717" i="1" s="1"/>
  <c r="D718" i="1" s="1"/>
  <c r="D719" i="1" s="1"/>
  <c r="D720" i="1" s="1"/>
  <c r="D721" i="1" s="1"/>
  <c r="D722" i="1" s="1"/>
  <c r="D723" i="1" s="1"/>
  <c r="D724" i="1" s="1"/>
  <c r="D725" i="1" s="1"/>
  <c r="D726" i="1" s="1"/>
  <c r="D727" i="1" s="1"/>
  <c r="D728" i="1" s="1"/>
  <c r="D729" i="1" s="1"/>
  <c r="D730" i="1" s="1"/>
  <c r="D731" i="1" s="1"/>
  <c r="D732" i="1" s="1"/>
  <c r="D733" i="1" s="1"/>
  <c r="D734" i="1" s="1"/>
  <c r="D735" i="1" s="1"/>
  <c r="D736" i="1" s="1"/>
  <c r="D737" i="1" s="1"/>
  <c r="D738" i="1" s="1"/>
  <c r="D739" i="1" s="1"/>
  <c r="D740" i="1" s="1"/>
  <c r="D741" i="1" s="1"/>
  <c r="D742" i="1" s="1"/>
  <c r="D743" i="1" s="1"/>
  <c r="D744" i="1" s="1"/>
  <c r="D745" i="1" s="1"/>
  <c r="D746" i="1" s="1"/>
  <c r="D747" i="1" s="1"/>
  <c r="D748" i="1" s="1"/>
  <c r="D749" i="1" s="1"/>
  <c r="D750" i="1" s="1"/>
  <c r="D751" i="1" s="1"/>
  <c r="D752" i="1" s="1"/>
  <c r="D753" i="1" s="1"/>
  <c r="D754" i="1" s="1"/>
  <c r="D755" i="1" s="1"/>
  <c r="D756" i="1" s="1"/>
  <c r="D757" i="1" s="1"/>
  <c r="D758" i="1" s="1"/>
  <c r="D759" i="1" s="1"/>
  <c r="D760" i="1" s="1"/>
  <c r="D761" i="1" s="1"/>
  <c r="D762" i="1" s="1"/>
  <c r="D763" i="1" s="1"/>
  <c r="D764" i="1" s="1"/>
  <c r="D765" i="1" s="1"/>
  <c r="D766" i="1" s="1"/>
  <c r="D767" i="1" s="1"/>
  <c r="D768" i="1" s="1"/>
  <c r="D769" i="1" s="1"/>
  <c r="D770" i="1" s="1"/>
  <c r="D771" i="1" s="1"/>
  <c r="D772" i="1" s="1"/>
  <c r="D773" i="1" s="1"/>
  <c r="D774" i="1" s="1"/>
  <c r="D775" i="1" s="1"/>
  <c r="D776" i="1" s="1"/>
  <c r="D777" i="1" s="1"/>
  <c r="D778" i="1" s="1"/>
  <c r="D779" i="1" s="1"/>
  <c r="D780" i="1" s="1"/>
  <c r="D781" i="1" s="1"/>
  <c r="D782" i="1" s="1"/>
  <c r="D783" i="1" s="1"/>
  <c r="D784" i="1" s="1"/>
  <c r="D785" i="1" s="1"/>
  <c r="D786" i="1" s="1"/>
  <c r="D787" i="1" s="1"/>
  <c r="D788" i="1" s="1"/>
  <c r="D789" i="1" s="1"/>
  <c r="D790" i="1" s="1"/>
  <c r="D791" i="1" s="1"/>
  <c r="D792" i="1" s="1"/>
  <c r="D793" i="1" s="1"/>
  <c r="D794" i="1" s="1"/>
  <c r="D795" i="1" s="1"/>
  <c r="D796" i="1" s="1"/>
  <c r="D797" i="1" s="1"/>
  <c r="D798" i="1" s="1"/>
  <c r="D799" i="1" s="1"/>
  <c r="D800" i="1" s="1"/>
  <c r="D801" i="1" s="1"/>
  <c r="D802" i="1" s="1"/>
  <c r="D803" i="1" s="1"/>
  <c r="D804" i="1" s="1"/>
  <c r="D805" i="1" s="1"/>
  <c r="D806" i="1" s="1"/>
  <c r="D807" i="1" s="1"/>
  <c r="D808" i="1" s="1"/>
  <c r="D809" i="1" s="1"/>
  <c r="D810" i="1" s="1"/>
  <c r="D811" i="1" s="1"/>
  <c r="D812" i="1" s="1"/>
  <c r="D813" i="1" s="1"/>
  <c r="D814" i="1" s="1"/>
  <c r="D815" i="1" s="1"/>
  <c r="D816" i="1" s="1"/>
  <c r="D817" i="1" s="1"/>
  <c r="D818" i="1" s="1"/>
  <c r="D819" i="1" s="1"/>
  <c r="D820" i="1" s="1"/>
  <c r="D821" i="1" s="1"/>
  <c r="D822" i="1" s="1"/>
  <c r="D823" i="1" s="1"/>
  <c r="D824" i="1" s="1"/>
  <c r="D825" i="1" s="1"/>
  <c r="D826" i="1" s="1"/>
  <c r="D827" i="1" s="1"/>
  <c r="D828" i="1" s="1"/>
  <c r="D829" i="1" s="1"/>
  <c r="D830" i="1" s="1"/>
  <c r="D831" i="1" s="1"/>
  <c r="D832" i="1" s="1"/>
  <c r="D833" i="1" s="1"/>
  <c r="D834" i="1" s="1"/>
  <c r="D835" i="1" s="1"/>
  <c r="D836" i="1" s="1"/>
  <c r="D837" i="1" s="1"/>
  <c r="D838" i="1" s="1"/>
  <c r="D839" i="1" s="1"/>
  <c r="D840" i="1" s="1"/>
  <c r="D841" i="1" s="1"/>
  <c r="D842" i="1" s="1"/>
  <c r="D843" i="1" s="1"/>
  <c r="D844" i="1" s="1"/>
  <c r="D845" i="1" s="1"/>
  <c r="D846" i="1" s="1"/>
  <c r="D847" i="1" s="1"/>
  <c r="D848" i="1" s="1"/>
  <c r="D849" i="1" s="1"/>
  <c r="D850" i="1" s="1"/>
  <c r="D851" i="1" s="1"/>
  <c r="D852" i="1" s="1"/>
  <c r="D853" i="1" s="1"/>
  <c r="D854" i="1" s="1"/>
  <c r="D855" i="1" s="1"/>
  <c r="D856" i="1" s="1"/>
  <c r="D857" i="1" s="1"/>
  <c r="D858" i="1" s="1"/>
  <c r="D859" i="1" s="1"/>
  <c r="D860" i="1" s="1"/>
  <c r="D861" i="1" s="1"/>
  <c r="D862" i="1" s="1"/>
  <c r="D863" i="1" s="1"/>
  <c r="D864" i="1" s="1"/>
  <c r="D865" i="1" s="1"/>
  <c r="D866" i="1" s="1"/>
  <c r="D867" i="1" s="1"/>
  <c r="D868" i="1" s="1"/>
  <c r="D869" i="1" s="1"/>
  <c r="D870" i="1" s="1"/>
  <c r="D871" i="1" s="1"/>
  <c r="D872" i="1" s="1"/>
  <c r="D873" i="1" s="1"/>
  <c r="D874" i="1" s="1"/>
  <c r="D875" i="1" s="1"/>
  <c r="D876" i="1" s="1"/>
  <c r="D877" i="1" s="1"/>
  <c r="D878" i="1" s="1"/>
  <c r="D879" i="1" s="1"/>
  <c r="D880" i="1" s="1"/>
  <c r="D881" i="1" s="1"/>
  <c r="D882" i="1" s="1"/>
  <c r="D883" i="1" s="1"/>
  <c r="D884" i="1" s="1"/>
  <c r="D885" i="1" s="1"/>
  <c r="D886" i="1" s="1"/>
  <c r="D887" i="1" s="1"/>
  <c r="D888" i="1" s="1"/>
  <c r="D889" i="1" s="1"/>
  <c r="D890" i="1" s="1"/>
  <c r="D891" i="1" s="1"/>
  <c r="D892" i="1" s="1"/>
  <c r="D893" i="1" s="1"/>
  <c r="D894" i="1" s="1"/>
  <c r="D895" i="1" s="1"/>
  <c r="D896" i="1" s="1"/>
  <c r="D897" i="1" s="1"/>
  <c r="D898" i="1" s="1"/>
  <c r="D899" i="1" s="1"/>
  <c r="D900" i="1" s="1"/>
  <c r="D901" i="1" s="1"/>
  <c r="D902" i="1" s="1"/>
  <c r="D903" i="1" s="1"/>
  <c r="D904" i="1" s="1"/>
  <c r="D905" i="1" s="1"/>
  <c r="D906" i="1" s="1"/>
  <c r="D907" i="1" s="1"/>
  <c r="D908" i="1" s="1"/>
  <c r="D909" i="1" s="1"/>
  <c r="D910" i="1" s="1"/>
  <c r="D911" i="1" s="1"/>
  <c r="D912" i="1" s="1"/>
  <c r="D913" i="1" s="1"/>
  <c r="D914" i="1" s="1"/>
  <c r="D915" i="1" s="1"/>
  <c r="D916" i="1" s="1"/>
  <c r="D917" i="1" s="1"/>
  <c r="D918" i="1" s="1"/>
  <c r="D919" i="1" s="1"/>
  <c r="D920" i="1" s="1"/>
  <c r="D921" i="1" s="1"/>
  <c r="D922" i="1" s="1"/>
  <c r="D923" i="1" s="1"/>
  <c r="D924" i="1" s="1"/>
  <c r="D925" i="1" s="1"/>
  <c r="D926" i="1" s="1"/>
  <c r="D927" i="1" s="1"/>
  <c r="D928" i="1" s="1"/>
  <c r="D929" i="1" s="1"/>
  <c r="D930" i="1" s="1"/>
  <c r="D931" i="1" s="1"/>
  <c r="D932" i="1" s="1"/>
  <c r="D933" i="1" s="1"/>
  <c r="D934" i="1" s="1"/>
  <c r="D935" i="1" s="1"/>
  <c r="D936" i="1" s="1"/>
  <c r="D937" i="1" s="1"/>
  <c r="D938" i="1" s="1"/>
  <c r="D939" i="1" s="1"/>
  <c r="D940" i="1" s="1"/>
  <c r="D941" i="1" s="1"/>
  <c r="D942" i="1" s="1"/>
  <c r="D943" i="1" s="1"/>
  <c r="D944" i="1" s="1"/>
  <c r="D945" i="1" s="1"/>
  <c r="D946" i="1" s="1"/>
  <c r="D947" i="1" s="1"/>
  <c r="D948" i="1" s="1"/>
  <c r="D949" i="1" s="1"/>
  <c r="D950" i="1" s="1"/>
  <c r="D951" i="1" s="1"/>
  <c r="D952" i="1" s="1"/>
  <c r="D953" i="1" s="1"/>
  <c r="D954" i="1" s="1"/>
  <c r="D955" i="1" s="1"/>
  <c r="D956" i="1" s="1"/>
  <c r="D957" i="1" s="1"/>
  <c r="D958" i="1" s="1"/>
  <c r="D959" i="1" s="1"/>
  <c r="D960" i="1" s="1"/>
  <c r="D961" i="1" s="1"/>
  <c r="D962" i="1" s="1"/>
  <c r="D963" i="1" s="1"/>
  <c r="D964" i="1" s="1"/>
  <c r="D965" i="1" s="1"/>
  <c r="D966" i="1" s="1"/>
  <c r="D967" i="1" s="1"/>
  <c r="D968" i="1" s="1"/>
  <c r="D969" i="1" s="1"/>
  <c r="D970" i="1" s="1"/>
  <c r="D971" i="1" s="1"/>
  <c r="D972" i="1" s="1"/>
  <c r="D973" i="1" s="1"/>
  <c r="D974" i="1" s="1"/>
  <c r="D975" i="1" s="1"/>
  <c r="D976" i="1" s="1"/>
  <c r="D977" i="1" s="1"/>
  <c r="D978" i="1" s="1"/>
  <c r="D979" i="1" s="1"/>
  <c r="D980" i="1" s="1"/>
  <c r="D981" i="1" s="1"/>
  <c r="D982" i="1" s="1"/>
  <c r="D983" i="1" s="1"/>
  <c r="D984" i="1" s="1"/>
  <c r="D985" i="1" s="1"/>
  <c r="D986" i="1" s="1"/>
  <c r="D987" i="1" s="1"/>
  <c r="D988" i="1" s="1"/>
  <c r="D989" i="1" s="1"/>
  <c r="D990" i="1" s="1"/>
  <c r="D991" i="1" s="1"/>
  <c r="D992" i="1" s="1"/>
  <c r="D993" i="1" s="1"/>
  <c r="D994" i="1" s="1"/>
  <c r="D995" i="1" s="1"/>
  <c r="D996" i="1" s="1"/>
  <c r="D997" i="1" s="1"/>
  <c r="D998" i="1" s="1"/>
  <c r="D999" i="1" s="1"/>
  <c r="D1000" i="1" s="1"/>
  <c r="D1001" i="1" s="1"/>
  <c r="D1002" i="1" s="1"/>
  <c r="D1003" i="1" s="1"/>
  <c r="D1004" i="1" s="1"/>
  <c r="D1005" i="1" s="1"/>
  <c r="D1006" i="1" s="1"/>
  <c r="D1007" i="1" s="1"/>
  <c r="D1008" i="1" s="1"/>
  <c r="D1009" i="1" s="1"/>
  <c r="D1010" i="1" s="1"/>
  <c r="D1011" i="1" s="1"/>
  <c r="D1012" i="1" s="1"/>
  <c r="D1013" i="1" s="1"/>
  <c r="D1014" i="1" s="1"/>
  <c r="D1015" i="1" s="1"/>
  <c r="D1016" i="1" s="1"/>
  <c r="D1017" i="1" s="1"/>
  <c r="D1018" i="1" s="1"/>
  <c r="D1019" i="1" s="1"/>
  <c r="D1020" i="1" s="1"/>
  <c r="D1021" i="1" s="1"/>
  <c r="D1022" i="1" s="1"/>
  <c r="D1023" i="1" s="1"/>
  <c r="D1024" i="1" s="1"/>
  <c r="D1025" i="1" s="1"/>
  <c r="D1026" i="1" s="1"/>
  <c r="D1027" i="1" s="1"/>
  <c r="D1028" i="1" s="1"/>
  <c r="D1029" i="1" s="1"/>
  <c r="D1030" i="1" s="1"/>
  <c r="D1031" i="1" s="1"/>
  <c r="D1032" i="1" s="1"/>
  <c r="D1033" i="1" s="1"/>
  <c r="D1034" i="1" s="1"/>
  <c r="D1035" i="1" s="1"/>
  <c r="D1036" i="1" s="1"/>
  <c r="D1037" i="1" s="1"/>
  <c r="D1038" i="1" s="1"/>
  <c r="B9" i="3"/>
  <c r="H21" i="6"/>
  <c r="B8" i="3"/>
  <c r="B20" i="3"/>
  <c r="G1041" i="3" s="1"/>
  <c r="B6" i="3"/>
  <c r="N2" i="3" s="1"/>
  <c r="B5" i="3"/>
  <c r="B23" i="3"/>
  <c r="B24" i="3"/>
  <c r="B22" i="3"/>
  <c r="B21" i="3"/>
  <c r="B18" i="3"/>
  <c r="H15" i="6"/>
  <c r="B10" i="3" l="1"/>
  <c r="G2" i="3" s="1"/>
  <c r="I2" i="3" s="1"/>
  <c r="J2" i="3" s="1"/>
  <c r="E2" i="3"/>
  <c r="H2" i="3"/>
  <c r="E3" i="3" l="1"/>
  <c r="F2" i="3"/>
  <c r="H3" i="3" l="1"/>
  <c r="G3" i="3" s="1"/>
  <c r="I3" i="3" s="1"/>
  <c r="J3" i="3" s="1"/>
  <c r="F3" i="3"/>
  <c r="B31" i="3"/>
  <c r="E4" i="3" l="1"/>
  <c r="H14" i="6"/>
  <c r="L2" i="3"/>
  <c r="K2" i="3" l="1"/>
  <c r="L3" i="3"/>
  <c r="K3" i="3" s="1"/>
  <c r="L4" i="3" s="1"/>
  <c r="M3" i="3"/>
  <c r="N3" i="3" s="1"/>
  <c r="G4" i="3"/>
  <c r="I4" i="3" s="1"/>
  <c r="J4" i="3" s="1"/>
  <c r="K4" i="3" s="1"/>
  <c r="L5" i="3" s="1"/>
  <c r="F4" i="3"/>
  <c r="H4" i="3"/>
  <c r="E5" i="3" l="1"/>
  <c r="M4" i="3"/>
  <c r="N4" i="3" s="1"/>
  <c r="H5" i="3" l="1"/>
  <c r="M5" i="3"/>
  <c r="N5" i="3" s="1"/>
  <c r="G5" i="3"/>
  <c r="I5" i="3" s="1"/>
  <c r="J5" i="3" s="1"/>
  <c r="K5" i="3" s="1"/>
  <c r="L6" i="3" s="1"/>
  <c r="F5" i="3"/>
  <c r="E6" i="3" l="1"/>
  <c r="M6" i="3" l="1"/>
  <c r="N6" i="3" s="1"/>
  <c r="F6" i="3"/>
  <c r="H6" i="3"/>
  <c r="G6" i="3" s="1"/>
  <c r="I6" i="3" s="1"/>
  <c r="J6" i="3" s="1"/>
  <c r="K6" i="3" l="1"/>
  <c r="L7" i="3" s="1"/>
  <c r="E7" i="3"/>
  <c r="H7" i="3" l="1"/>
  <c r="G7" i="3" s="1"/>
  <c r="I7" i="3" s="1"/>
  <c r="J7" i="3" s="1"/>
  <c r="F7" i="3"/>
  <c r="M7" i="3"/>
  <c r="N7" i="3" s="1"/>
  <c r="K7" i="3"/>
  <c r="L8" i="3" s="1"/>
  <c r="E8" i="3"/>
  <c r="H8" i="3" l="1"/>
  <c r="G8" i="3" s="1"/>
  <c r="F8" i="3"/>
  <c r="M8" i="3"/>
  <c r="N8" i="3" s="1"/>
  <c r="I8" i="3" l="1"/>
  <c r="J8" i="3" s="1"/>
  <c r="K8" i="3" l="1"/>
  <c r="L9" i="3" s="1"/>
  <c r="E9" i="3"/>
  <c r="M9" i="3" l="1"/>
  <c r="N9" i="3" s="1"/>
  <c r="H9" i="3"/>
  <c r="G9" i="3" s="1"/>
  <c r="F9" i="3"/>
  <c r="I9" i="3" l="1"/>
  <c r="J9" i="3" s="1"/>
  <c r="K9" i="3" l="1"/>
  <c r="L10" i="3" s="1"/>
  <c r="E10" i="3"/>
  <c r="F10" i="3" l="1"/>
  <c r="M10" i="3"/>
  <c r="N10" i="3" s="1"/>
  <c r="H10" i="3"/>
  <c r="G10" i="3" s="1"/>
  <c r="I10" i="3" l="1"/>
  <c r="J10" i="3" s="1"/>
  <c r="K10" i="3"/>
  <c r="L11" i="3" s="1"/>
  <c r="E11" i="3"/>
  <c r="M11" i="3" l="1"/>
  <c r="N11" i="3" s="1"/>
  <c r="H11" i="3"/>
  <c r="G11" i="3" s="1"/>
  <c r="I11" i="3" s="1"/>
  <c r="J11" i="3" s="1"/>
  <c r="K11" i="3" s="1"/>
  <c r="L12" i="3" s="1"/>
  <c r="F11" i="3"/>
  <c r="E12" i="3" l="1"/>
  <c r="M12" i="3" l="1"/>
  <c r="N12" i="3" s="1"/>
  <c r="H12" i="3"/>
  <c r="G12" i="3" s="1"/>
  <c r="F12" i="3"/>
  <c r="I12" i="3" l="1"/>
  <c r="J12" i="3" s="1"/>
  <c r="K12" i="3" l="1"/>
  <c r="L13" i="3" s="1"/>
  <c r="E13" i="3"/>
  <c r="F13" i="3" l="1"/>
  <c r="H13" i="3"/>
  <c r="G13" i="3" s="1"/>
  <c r="M13" i="3"/>
  <c r="N13" i="3" s="1"/>
  <c r="I13" i="3" l="1"/>
  <c r="J13" i="3" s="1"/>
  <c r="K13" i="3" l="1"/>
  <c r="L14" i="3" s="1"/>
  <c r="E14" i="3"/>
  <c r="H14" i="3" l="1"/>
  <c r="G14" i="3" s="1"/>
  <c r="F14" i="3"/>
  <c r="M14" i="3"/>
  <c r="N14" i="3" s="1"/>
  <c r="I14" i="3" l="1"/>
  <c r="J14" i="3" s="1"/>
  <c r="K14" i="3" l="1"/>
  <c r="L15" i="3" s="1"/>
  <c r="E15" i="3"/>
  <c r="M15" i="3" l="1"/>
  <c r="N15" i="3" s="1"/>
  <c r="H15" i="3"/>
  <c r="G15" i="3" s="1"/>
  <c r="F15" i="3"/>
  <c r="I15" i="3" l="1"/>
  <c r="J15" i="3" s="1"/>
  <c r="K15" i="3" l="1"/>
  <c r="L16" i="3" s="1"/>
  <c r="E16" i="3"/>
  <c r="F16" i="3" l="1"/>
  <c r="M16" i="3"/>
  <c r="N16" i="3" s="1"/>
  <c r="H16" i="3"/>
  <c r="G16" i="3" s="1"/>
  <c r="I16" i="3" l="1"/>
  <c r="J16" i="3" s="1"/>
  <c r="K16" i="3" l="1"/>
  <c r="L17" i="3" s="1"/>
  <c r="E17" i="3"/>
  <c r="F17" i="3" l="1"/>
  <c r="H17" i="3"/>
  <c r="G17" i="3" s="1"/>
  <c r="M17" i="3"/>
  <c r="N17" i="3" s="1"/>
  <c r="I17" i="3" l="1"/>
  <c r="J17" i="3" s="1"/>
  <c r="K17" i="3" l="1"/>
  <c r="L18" i="3" s="1"/>
  <c r="E18" i="3"/>
  <c r="M18" i="3" l="1"/>
  <c r="N18" i="3" s="1"/>
  <c r="H18" i="3"/>
  <c r="G18" i="3" s="1"/>
  <c r="F18" i="3"/>
  <c r="I18" i="3" l="1"/>
  <c r="J18" i="3" s="1"/>
  <c r="K18" i="3" l="1"/>
  <c r="L19" i="3" s="1"/>
  <c r="E19" i="3"/>
  <c r="H19" i="3" l="1"/>
  <c r="G19" i="3" s="1"/>
  <c r="F19" i="3"/>
  <c r="M19" i="3"/>
  <c r="N19" i="3" s="1"/>
  <c r="I19" i="3" l="1"/>
  <c r="J19" i="3" s="1"/>
  <c r="K19" i="3" l="1"/>
  <c r="L20" i="3" s="1"/>
  <c r="E20" i="3"/>
  <c r="H20" i="3" l="1"/>
  <c r="G20" i="3" s="1"/>
  <c r="M20" i="3"/>
  <c r="N20" i="3" s="1"/>
  <c r="F20" i="3"/>
  <c r="I20" i="3" l="1"/>
  <c r="J20" i="3" s="1"/>
  <c r="K20" i="3" l="1"/>
  <c r="L21" i="3" s="1"/>
  <c r="E21" i="3"/>
  <c r="F21" i="3" l="1"/>
  <c r="H21" i="3"/>
  <c r="G21" i="3" s="1"/>
  <c r="M21" i="3"/>
  <c r="N21" i="3" s="1"/>
  <c r="I21" i="3" l="1"/>
  <c r="J21" i="3" s="1"/>
  <c r="K21" i="3" l="1"/>
  <c r="L22" i="3" s="1"/>
  <c r="E22" i="3"/>
  <c r="F22" i="3" l="1"/>
  <c r="M22" i="3"/>
  <c r="N22" i="3" s="1"/>
  <c r="H22" i="3"/>
  <c r="G22" i="3" s="1"/>
  <c r="I22" i="3" l="1"/>
  <c r="J22" i="3" s="1"/>
  <c r="K22" i="3" l="1"/>
  <c r="L23" i="3" s="1"/>
  <c r="E23" i="3"/>
  <c r="H23" i="3" l="1"/>
  <c r="G23" i="3" s="1"/>
  <c r="F23" i="3"/>
  <c r="M23" i="3"/>
  <c r="N23" i="3" s="1"/>
  <c r="I23" i="3" l="1"/>
  <c r="J23" i="3" s="1"/>
  <c r="K23" i="3" l="1"/>
  <c r="L24" i="3" s="1"/>
  <c r="E24" i="3"/>
  <c r="H24" i="3" l="1"/>
  <c r="M24" i="3"/>
  <c r="N24" i="3" s="1"/>
  <c r="G24" i="3"/>
  <c r="I24" i="3" s="1"/>
  <c r="J24" i="3" s="1"/>
  <c r="K24" i="3" s="1"/>
  <c r="L25" i="3" s="1"/>
  <c r="F24" i="3"/>
  <c r="E25" i="3" l="1"/>
  <c r="M25" i="3" l="1"/>
  <c r="N25" i="3" s="1"/>
  <c r="F25" i="3"/>
  <c r="H25" i="3"/>
  <c r="G25" i="3" s="1"/>
  <c r="I25" i="3" s="1"/>
  <c r="J25" i="3" s="1"/>
  <c r="K25" i="3" s="1"/>
  <c r="L26" i="3" s="1"/>
  <c r="E26" i="3" l="1"/>
  <c r="F26" i="3" l="1"/>
  <c r="M26" i="3"/>
  <c r="N26" i="3" s="1"/>
  <c r="H26" i="3"/>
  <c r="G26" i="3" s="1"/>
  <c r="I26" i="3" s="1"/>
  <c r="J26" i="3" s="1"/>
  <c r="K26" i="3" s="1"/>
  <c r="L27" i="3" s="1"/>
  <c r="E27" i="3" l="1"/>
  <c r="M27" i="3" l="1"/>
  <c r="N27" i="3" s="1"/>
  <c r="H27" i="3"/>
  <c r="G27" i="3"/>
  <c r="I27" i="3" s="1"/>
  <c r="J27" i="3" s="1"/>
  <c r="K27" i="3" s="1"/>
  <c r="L28" i="3" s="1"/>
  <c r="F27" i="3"/>
  <c r="E28" i="3" l="1"/>
  <c r="M28" i="3" l="1"/>
  <c r="N28" i="3" s="1"/>
  <c r="F28" i="3"/>
  <c r="H28" i="3"/>
  <c r="G28" i="3" s="1"/>
  <c r="I28" i="3" s="1"/>
  <c r="J28" i="3" s="1"/>
  <c r="K28" i="3" s="1"/>
  <c r="L29" i="3" s="1"/>
  <c r="E29" i="3" l="1"/>
  <c r="M29" i="3" l="1"/>
  <c r="N29" i="3" s="1"/>
  <c r="F29" i="3"/>
  <c r="H29" i="3"/>
  <c r="G29" i="3" s="1"/>
  <c r="I29" i="3" s="1"/>
  <c r="J29" i="3" s="1"/>
  <c r="E30" i="3" s="1"/>
  <c r="M30" i="3" l="1"/>
  <c r="N30" i="3" s="1"/>
  <c r="H30" i="3"/>
  <c r="G30" i="3" s="1"/>
  <c r="I30" i="3" s="1"/>
  <c r="J30" i="3" s="1"/>
  <c r="F30" i="3"/>
  <c r="K29" i="3"/>
  <c r="L30" i="3" s="1"/>
  <c r="K30" i="3" l="1"/>
  <c r="L31" i="3" s="1"/>
  <c r="E31" i="3"/>
  <c r="F31" i="3" l="1"/>
  <c r="M31" i="3"/>
  <c r="N31" i="3" s="1"/>
  <c r="H31" i="3"/>
  <c r="G31" i="3" s="1"/>
  <c r="I31" i="3" s="1"/>
  <c r="J31" i="3" s="1"/>
  <c r="K31" i="3" s="1"/>
  <c r="L32" i="3" s="1"/>
  <c r="E32" i="3" l="1"/>
  <c r="F32" i="3" l="1"/>
  <c r="H32" i="3"/>
  <c r="M32" i="3"/>
  <c r="N32" i="3" s="1"/>
  <c r="G32" i="3"/>
  <c r="I32" i="3" s="1"/>
  <c r="J32" i="3" s="1"/>
  <c r="K32" i="3" s="1"/>
  <c r="L33" i="3" s="1"/>
  <c r="E33" i="3" l="1"/>
  <c r="M33" i="3" l="1"/>
  <c r="N33" i="3" s="1"/>
  <c r="F33" i="3"/>
  <c r="H33" i="3"/>
  <c r="G33" i="3" s="1"/>
  <c r="I33" i="3" s="1"/>
  <c r="J33" i="3" s="1"/>
  <c r="K33" i="3" s="1"/>
  <c r="L34" i="3" s="1"/>
  <c r="E34" i="3" l="1"/>
  <c r="M34" i="3" l="1"/>
  <c r="N34" i="3" s="1"/>
  <c r="H34" i="3"/>
  <c r="G34" i="3" s="1"/>
  <c r="I34" i="3" s="1"/>
  <c r="J34" i="3" s="1"/>
  <c r="F34" i="3"/>
  <c r="K34" i="3" l="1"/>
  <c r="L35" i="3" s="1"/>
  <c r="E35" i="3"/>
  <c r="M35" i="3" l="1"/>
  <c r="N35" i="3" s="1"/>
  <c r="H35" i="3"/>
  <c r="G35" i="3" s="1"/>
  <c r="I35" i="3" s="1"/>
  <c r="J35" i="3" s="1"/>
  <c r="F35" i="3"/>
  <c r="K35" i="3" l="1"/>
  <c r="L36" i="3" s="1"/>
  <c r="E36" i="3"/>
  <c r="F36" i="3" l="1"/>
  <c r="H36" i="3"/>
  <c r="G36" i="3" s="1"/>
  <c r="I36" i="3" s="1"/>
  <c r="J36" i="3" s="1"/>
  <c r="K36" i="3" s="1"/>
  <c r="L37" i="3" s="1"/>
  <c r="M36" i="3"/>
  <c r="N36" i="3" s="1"/>
  <c r="E37" i="3" l="1"/>
  <c r="F37" i="3" l="1"/>
  <c r="H37" i="3"/>
  <c r="G37" i="3" s="1"/>
  <c r="I37" i="3" s="1"/>
  <c r="J37" i="3" s="1"/>
  <c r="K37" i="3" s="1"/>
  <c r="L38" i="3" s="1"/>
  <c r="M37" i="3"/>
  <c r="N37" i="3" s="1"/>
  <c r="E38" i="3" l="1"/>
  <c r="M38" i="3" l="1"/>
  <c r="N38" i="3" s="1"/>
  <c r="H38" i="3"/>
  <c r="G38" i="3" s="1"/>
  <c r="I38" i="3" s="1"/>
  <c r="J38" i="3" s="1"/>
  <c r="F38" i="3"/>
  <c r="K38" i="3" l="1"/>
  <c r="L39" i="3" s="1"/>
  <c r="E39" i="3"/>
  <c r="H39" i="3" l="1"/>
  <c r="G39" i="3" s="1"/>
  <c r="I39" i="3" s="1"/>
  <c r="J39" i="3" s="1"/>
  <c r="K39" i="3" s="1"/>
  <c r="L40" i="3" s="1"/>
  <c r="F39" i="3"/>
  <c r="M39" i="3"/>
  <c r="N39" i="3" s="1"/>
  <c r="E40" i="3" l="1"/>
  <c r="M40" i="3" l="1"/>
  <c r="N40" i="3" s="1"/>
  <c r="H40" i="3"/>
  <c r="G40" i="3" s="1"/>
  <c r="I40" i="3" s="1"/>
  <c r="J40" i="3" s="1"/>
  <c r="K40" i="3" s="1"/>
  <c r="L41" i="3" s="1"/>
  <c r="F40" i="3"/>
  <c r="E41" i="3" l="1"/>
  <c r="F41" i="3" l="1"/>
  <c r="H41" i="3"/>
  <c r="G41" i="3" s="1"/>
  <c r="I41" i="3" s="1"/>
  <c r="J41" i="3" s="1"/>
  <c r="K41" i="3" s="1"/>
  <c r="L42" i="3" s="1"/>
  <c r="M41" i="3"/>
  <c r="N41" i="3" s="1"/>
  <c r="E42" i="3" l="1"/>
  <c r="F42" i="3" l="1"/>
  <c r="M42" i="3"/>
  <c r="N42" i="3" s="1"/>
  <c r="H42" i="3"/>
  <c r="G42" i="3" s="1"/>
  <c r="I42" i="3" s="1"/>
  <c r="J42" i="3" s="1"/>
  <c r="K42" i="3" s="1"/>
  <c r="L43" i="3" s="1"/>
  <c r="E43" i="3" l="1"/>
  <c r="M43" i="3" l="1"/>
  <c r="N43" i="3" s="1"/>
  <c r="H43" i="3"/>
  <c r="G43" i="3" s="1"/>
  <c r="I43" i="3" s="1"/>
  <c r="J43" i="3" s="1"/>
  <c r="F43" i="3"/>
  <c r="K43" i="3" l="1"/>
  <c r="L44" i="3" s="1"/>
  <c r="E44" i="3"/>
  <c r="H44" i="3" l="1"/>
  <c r="G44" i="3" s="1"/>
  <c r="I44" i="3" s="1"/>
  <c r="J44" i="3" s="1"/>
  <c r="K44" i="3" s="1"/>
  <c r="L45" i="3" s="1"/>
  <c r="F44" i="3"/>
  <c r="M44" i="3"/>
  <c r="N44" i="3" s="1"/>
  <c r="E45" i="3" l="1"/>
  <c r="F45" i="3" l="1"/>
  <c r="H45" i="3"/>
  <c r="G45" i="3" s="1"/>
  <c r="I45" i="3" s="1"/>
  <c r="J45" i="3" s="1"/>
  <c r="K45" i="3" s="1"/>
  <c r="L46" i="3" s="1"/>
  <c r="M45" i="3"/>
  <c r="N45" i="3" s="1"/>
  <c r="E46" i="3" l="1"/>
  <c r="H46" i="3" l="1"/>
  <c r="G46" i="3" s="1"/>
  <c r="I46" i="3" s="1"/>
  <c r="J46" i="3" s="1"/>
  <c r="K46" i="3" s="1"/>
  <c r="L47" i="3" s="1"/>
  <c r="F46" i="3"/>
  <c r="M46" i="3"/>
  <c r="N46" i="3" s="1"/>
  <c r="E47" i="3" l="1"/>
  <c r="M47" i="3" l="1"/>
  <c r="N47" i="3" s="1"/>
  <c r="H47" i="3"/>
  <c r="G47" i="3" s="1"/>
  <c r="I47" i="3" s="1"/>
  <c r="J47" i="3" s="1"/>
  <c r="F47" i="3"/>
  <c r="K47" i="3" l="1"/>
  <c r="L48" i="3" s="1"/>
  <c r="E48" i="3"/>
  <c r="M48" i="3" l="1"/>
  <c r="N48" i="3" s="1"/>
  <c r="F48" i="3"/>
  <c r="H48" i="3"/>
  <c r="G48" i="3"/>
  <c r="I48" i="3" s="1"/>
  <c r="J48" i="3" s="1"/>
  <c r="K48" i="3" s="1"/>
  <c r="L49" i="3" s="1"/>
  <c r="E49" i="3" l="1"/>
  <c r="F49" i="3" l="1"/>
  <c r="H49" i="3"/>
  <c r="G49" i="3" s="1"/>
  <c r="I49" i="3" s="1"/>
  <c r="J49" i="3" s="1"/>
  <c r="K49" i="3" s="1"/>
  <c r="L50" i="3" s="1"/>
  <c r="M49" i="3"/>
  <c r="N49" i="3" s="1"/>
  <c r="E50" i="3" l="1"/>
  <c r="M50" i="3" l="1"/>
  <c r="N50" i="3" s="1"/>
  <c r="G50" i="3"/>
  <c r="I50" i="3" s="1"/>
  <c r="J50" i="3" s="1"/>
  <c r="E51" i="3" s="1"/>
  <c r="F50" i="3"/>
  <c r="H50" i="3"/>
  <c r="N51" i="3" l="1"/>
  <c r="G51" i="3"/>
  <c r="I51" i="3" s="1"/>
  <c r="J51" i="3" s="1"/>
  <c r="E52" i="3" s="1"/>
  <c r="F51" i="3"/>
  <c r="H51" i="3"/>
  <c r="M51" i="3"/>
  <c r="L51" i="3"/>
  <c r="K50" i="3"/>
  <c r="N52" i="3" l="1"/>
  <c r="M52" i="3"/>
  <c r="G52" i="3"/>
  <c r="I52" i="3" s="1"/>
  <c r="J52" i="3" s="1"/>
  <c r="F52" i="3"/>
  <c r="H52" i="3"/>
  <c r="L52" i="3"/>
  <c r="K51" i="3"/>
  <c r="N53" i="3" l="1"/>
  <c r="L53" i="3"/>
  <c r="K52" i="3"/>
  <c r="E53" i="3"/>
  <c r="M53" i="3" l="1"/>
  <c r="F53" i="3"/>
  <c r="N54" i="3" s="1"/>
  <c r="H53" i="3"/>
  <c r="G53" i="3"/>
  <c r="I53" i="3" s="1"/>
  <c r="J53" i="3" s="1"/>
  <c r="L54" i="3" l="1"/>
  <c r="K53" i="3"/>
  <c r="E54" i="3"/>
  <c r="G54" i="3" l="1"/>
  <c r="I54" i="3" s="1"/>
  <c r="J54" i="3" s="1"/>
  <c r="E55" i="3" s="1"/>
  <c r="F54" i="3"/>
  <c r="N55" i="3" s="1"/>
  <c r="H54" i="3"/>
  <c r="M54" i="3"/>
  <c r="F55" i="3" l="1"/>
  <c r="N56" i="3" s="1"/>
  <c r="H55" i="3"/>
  <c r="M55" i="3"/>
  <c r="G55" i="3"/>
  <c r="I55" i="3" s="1"/>
  <c r="J55" i="3" s="1"/>
  <c r="L55" i="3"/>
  <c r="K54" i="3"/>
  <c r="L56" i="3" l="1"/>
  <c r="K55" i="3"/>
  <c r="E56" i="3"/>
  <c r="M56" i="3" l="1"/>
  <c r="F56" i="3"/>
  <c r="N57" i="3" s="1"/>
  <c r="H56" i="3"/>
  <c r="G56" i="3"/>
  <c r="I56" i="3" s="1"/>
  <c r="J56" i="3" s="1"/>
  <c r="L57" i="3" l="1"/>
  <c r="K56" i="3"/>
  <c r="E57" i="3"/>
  <c r="M57" i="3" l="1"/>
  <c r="G57" i="3"/>
  <c r="I57" i="3" s="1"/>
  <c r="J57" i="3" s="1"/>
  <c r="F57" i="3"/>
  <c r="N58" i="3" s="1"/>
  <c r="H57" i="3"/>
  <c r="L58" i="3" l="1"/>
  <c r="K57" i="3"/>
  <c r="E58" i="3"/>
  <c r="G58" i="3" l="1"/>
  <c r="I58" i="3" s="1"/>
  <c r="J58" i="3" s="1"/>
  <c r="E59" i="3" s="1"/>
  <c r="H58" i="3"/>
  <c r="F58" i="3"/>
  <c r="N59" i="3" s="1"/>
  <c r="M58" i="3"/>
  <c r="F59" i="3" l="1"/>
  <c r="N60" i="3" s="1"/>
  <c r="H59" i="3"/>
  <c r="M59" i="3"/>
  <c r="G59" i="3"/>
  <c r="I59" i="3" s="1"/>
  <c r="J59" i="3" s="1"/>
  <c r="L59" i="3"/>
  <c r="K58" i="3"/>
  <c r="L60" i="3" l="1"/>
  <c r="K59" i="3"/>
  <c r="E60" i="3"/>
  <c r="M60" i="3" l="1"/>
  <c r="F60" i="3"/>
  <c r="N61" i="3" s="1"/>
  <c r="H60" i="3"/>
  <c r="G60" i="3"/>
  <c r="I60" i="3" s="1"/>
  <c r="J60" i="3" s="1"/>
  <c r="L61" i="3" l="1"/>
  <c r="K60" i="3"/>
  <c r="E61" i="3"/>
  <c r="M61" i="3" l="1"/>
  <c r="G61" i="3"/>
  <c r="I61" i="3" s="1"/>
  <c r="J61" i="3" s="1"/>
  <c r="F61" i="3"/>
  <c r="N62" i="3" s="1"/>
  <c r="H61" i="3"/>
  <c r="L62" i="3" l="1"/>
  <c r="K61" i="3"/>
  <c r="E62" i="3"/>
  <c r="F62" i="3" l="1"/>
  <c r="N63" i="3" s="1"/>
  <c r="H62" i="3"/>
  <c r="M62" i="3"/>
  <c r="G62" i="3"/>
  <c r="I62" i="3" s="1"/>
  <c r="J62" i="3" s="1"/>
  <c r="L63" i="3" l="1"/>
  <c r="K62" i="3"/>
  <c r="E63" i="3"/>
  <c r="F63" i="3" l="1"/>
  <c r="N64" i="3" s="1"/>
  <c r="G63" i="3"/>
  <c r="I63" i="3" s="1"/>
  <c r="J63" i="3" s="1"/>
  <c r="H63" i="3"/>
  <c r="M63" i="3"/>
  <c r="L64" i="3" l="1"/>
  <c r="K63" i="3"/>
  <c r="E64" i="3"/>
  <c r="F64" i="3" l="1"/>
  <c r="N65" i="3" s="1"/>
  <c r="M64" i="3"/>
  <c r="H64" i="3"/>
  <c r="G64" i="3"/>
  <c r="I64" i="3" s="1"/>
  <c r="J64" i="3" s="1"/>
  <c r="L65" i="3" l="1"/>
  <c r="K64" i="3"/>
  <c r="E65" i="3"/>
  <c r="F65" i="3" l="1"/>
  <c r="N66" i="3" s="1"/>
  <c r="M65" i="3"/>
  <c r="H65" i="3"/>
  <c r="G65" i="3"/>
  <c r="I65" i="3" s="1"/>
  <c r="J65" i="3" s="1"/>
  <c r="L66" i="3" l="1"/>
  <c r="K65" i="3"/>
  <c r="E66" i="3"/>
  <c r="M66" i="3" l="1"/>
  <c r="F66" i="3"/>
  <c r="N67" i="3" s="1"/>
  <c r="G66" i="3"/>
  <c r="I66" i="3" s="1"/>
  <c r="J66" i="3" s="1"/>
  <c r="H66" i="3"/>
  <c r="L67" i="3" l="1"/>
  <c r="K66" i="3"/>
  <c r="E67" i="3"/>
  <c r="M67" i="3" l="1"/>
  <c r="G67" i="3"/>
  <c r="I67" i="3" s="1"/>
  <c r="J67" i="3" s="1"/>
  <c r="H67" i="3"/>
  <c r="F67" i="3"/>
  <c r="N68" i="3" s="1"/>
  <c r="L68" i="3" l="1"/>
  <c r="K67" i="3"/>
  <c r="E68" i="3"/>
  <c r="M68" i="3" l="1"/>
  <c r="G68" i="3"/>
  <c r="I68" i="3" s="1"/>
  <c r="J68" i="3" s="1"/>
  <c r="F68" i="3"/>
  <c r="N69" i="3" s="1"/>
  <c r="H68" i="3"/>
  <c r="L69" i="3" l="1"/>
  <c r="K68" i="3"/>
  <c r="E69" i="3"/>
  <c r="M69" i="3" l="1"/>
  <c r="G69" i="3"/>
  <c r="I69" i="3" s="1"/>
  <c r="J69" i="3" s="1"/>
  <c r="F69" i="3"/>
  <c r="N70" i="3" s="1"/>
  <c r="H69" i="3"/>
  <c r="L70" i="3" l="1"/>
  <c r="K69" i="3"/>
  <c r="E70" i="3"/>
  <c r="M70" i="3" l="1"/>
  <c r="F70" i="3"/>
  <c r="N71" i="3" s="1"/>
  <c r="H70" i="3"/>
  <c r="G70" i="3"/>
  <c r="I70" i="3" s="1"/>
  <c r="J70" i="3" s="1"/>
  <c r="K70" i="3" l="1"/>
  <c r="L71" i="3"/>
  <c r="E71" i="3"/>
  <c r="G71" i="3" l="1"/>
  <c r="I71" i="3" s="1"/>
  <c r="J71" i="3" s="1"/>
  <c r="H71" i="3"/>
  <c r="M71" i="3"/>
  <c r="F71" i="3"/>
  <c r="N72" i="3" s="1"/>
  <c r="E72" i="3" l="1"/>
  <c r="L72" i="3"/>
  <c r="K71" i="3"/>
  <c r="F72" i="3" l="1"/>
  <c r="N73" i="3" s="1"/>
  <c r="M72" i="3"/>
  <c r="H72" i="3"/>
  <c r="G72" i="3"/>
  <c r="I72" i="3" s="1"/>
  <c r="J72" i="3" s="1"/>
  <c r="E73" i="3" l="1"/>
  <c r="K72" i="3"/>
  <c r="L73" i="3"/>
  <c r="M73" i="3" l="1"/>
  <c r="G73" i="3"/>
  <c r="I73" i="3" s="1"/>
  <c r="J73" i="3" s="1"/>
  <c r="F73" i="3"/>
  <c r="N74" i="3" s="1"/>
  <c r="H73" i="3"/>
  <c r="E74" i="3" l="1"/>
  <c r="L74" i="3"/>
  <c r="K73" i="3"/>
  <c r="H74" i="3" l="1"/>
  <c r="M74" i="3"/>
  <c r="F74" i="3"/>
  <c r="N75" i="3" s="1"/>
  <c r="G74" i="3"/>
  <c r="I74" i="3" s="1"/>
  <c r="J74" i="3" s="1"/>
  <c r="E75" i="3" l="1"/>
  <c r="K74" i="3"/>
  <c r="L75" i="3"/>
  <c r="G75" i="3" l="1"/>
  <c r="I75" i="3" s="1"/>
  <c r="J75" i="3" s="1"/>
  <c r="F75" i="3"/>
  <c r="N76" i="3" s="1"/>
  <c r="H75" i="3"/>
  <c r="M75" i="3"/>
  <c r="E76" i="3" l="1"/>
  <c r="L76" i="3"/>
  <c r="K75" i="3"/>
  <c r="F76" i="3" l="1"/>
  <c r="N77" i="3" s="1"/>
  <c r="H76" i="3"/>
  <c r="M76" i="3"/>
  <c r="G76" i="3"/>
  <c r="I76" i="3" s="1"/>
  <c r="J76" i="3" s="1"/>
  <c r="E77" i="3" l="1"/>
  <c r="L77" i="3"/>
  <c r="K76" i="3"/>
  <c r="G77" i="3" l="1"/>
  <c r="I77" i="3" s="1"/>
  <c r="J77" i="3" s="1"/>
  <c r="M77" i="3"/>
  <c r="H77" i="3"/>
  <c r="F77" i="3"/>
  <c r="N78" i="3" s="1"/>
  <c r="E78" i="3" l="1"/>
  <c r="L78" i="3"/>
  <c r="K77" i="3"/>
  <c r="F78" i="3" l="1"/>
  <c r="N79" i="3" s="1"/>
  <c r="M78" i="3"/>
  <c r="H78" i="3"/>
  <c r="G78" i="3"/>
  <c r="I78" i="3" s="1"/>
  <c r="J78" i="3" s="1"/>
  <c r="E79" i="3" l="1"/>
  <c r="L79" i="3"/>
  <c r="K78" i="3"/>
  <c r="M79" i="3" l="1"/>
  <c r="G79" i="3"/>
  <c r="I79" i="3" s="1"/>
  <c r="J79" i="3" s="1"/>
  <c r="F79" i="3"/>
  <c r="N80" i="3" s="1"/>
  <c r="H79" i="3"/>
  <c r="E80" i="3" l="1"/>
  <c r="L80" i="3"/>
  <c r="K79" i="3"/>
  <c r="F80" i="3" l="1"/>
  <c r="N81" i="3" s="1"/>
  <c r="H80" i="3"/>
  <c r="G80" i="3"/>
  <c r="I80" i="3" s="1"/>
  <c r="J80" i="3" s="1"/>
  <c r="M80" i="3"/>
  <c r="E81" i="3" l="1"/>
  <c r="L81" i="3"/>
  <c r="K80" i="3"/>
  <c r="G81" i="3" l="1"/>
  <c r="I81" i="3" s="1"/>
  <c r="J81" i="3" s="1"/>
  <c r="M81" i="3"/>
  <c r="H81" i="3"/>
  <c r="F81" i="3"/>
  <c r="N82" i="3" s="1"/>
  <c r="E82" i="3" l="1"/>
  <c r="L82" i="3"/>
  <c r="K81" i="3"/>
  <c r="F82" i="3" l="1"/>
  <c r="N83" i="3" s="1"/>
  <c r="H82" i="3"/>
  <c r="G82" i="3"/>
  <c r="I82" i="3" s="1"/>
  <c r="J82" i="3" s="1"/>
  <c r="M82" i="3"/>
  <c r="E83" i="3" l="1"/>
  <c r="L83" i="3"/>
  <c r="K82" i="3"/>
  <c r="G83" i="3" l="1"/>
  <c r="I83" i="3" s="1"/>
  <c r="J83" i="3" s="1"/>
  <c r="M83" i="3"/>
  <c r="F83" i="3"/>
  <c r="N84" i="3" s="1"/>
  <c r="H83" i="3"/>
  <c r="E84" i="3" l="1"/>
  <c r="L84" i="3"/>
  <c r="K83" i="3"/>
  <c r="F84" i="3" l="1"/>
  <c r="N85" i="3" s="1"/>
  <c r="H84" i="3"/>
  <c r="G84" i="3"/>
  <c r="I84" i="3" s="1"/>
  <c r="J84" i="3" s="1"/>
  <c r="M84" i="3"/>
  <c r="E85" i="3" l="1"/>
  <c r="K84" i="3"/>
  <c r="L85" i="3"/>
  <c r="G85" i="3" l="1"/>
  <c r="I85" i="3" s="1"/>
  <c r="J85" i="3" s="1"/>
  <c r="F85" i="3"/>
  <c r="N86" i="3" s="1"/>
  <c r="M85" i="3"/>
  <c r="H85" i="3"/>
  <c r="E86" i="3" l="1"/>
  <c r="L86" i="3"/>
  <c r="K85" i="3"/>
  <c r="F86" i="3" l="1"/>
  <c r="N87" i="3" s="1"/>
  <c r="H86" i="3"/>
  <c r="M86" i="3"/>
  <c r="G86" i="3"/>
  <c r="I86" i="3" s="1"/>
  <c r="J86" i="3" s="1"/>
  <c r="E87" i="3" l="1"/>
  <c r="K86" i="3"/>
  <c r="L87" i="3"/>
  <c r="G87" i="3" l="1"/>
  <c r="I87" i="3" s="1"/>
  <c r="J87" i="3" s="1"/>
  <c r="F87" i="3"/>
  <c r="N88" i="3" s="1"/>
  <c r="H87" i="3"/>
  <c r="M87" i="3"/>
  <c r="E88" i="3" l="1"/>
  <c r="K87" i="3"/>
  <c r="L88" i="3"/>
  <c r="F88" i="3" l="1"/>
  <c r="N89" i="3" s="1"/>
  <c r="H88" i="3"/>
  <c r="M88" i="3"/>
  <c r="G88" i="3"/>
  <c r="I88" i="3" s="1"/>
  <c r="J88" i="3" s="1"/>
  <c r="E89" i="3" l="1"/>
  <c r="K88" i="3"/>
  <c r="L89" i="3"/>
  <c r="G89" i="3" l="1"/>
  <c r="I89" i="3" s="1"/>
  <c r="J89" i="3" s="1"/>
  <c r="F89" i="3"/>
  <c r="N90" i="3" s="1"/>
  <c r="M89" i="3"/>
  <c r="H89" i="3"/>
  <c r="E90" i="3" l="1"/>
  <c r="K89" i="3"/>
  <c r="L90" i="3"/>
  <c r="F90" i="3" l="1"/>
  <c r="N91" i="3" s="1"/>
  <c r="H90" i="3"/>
  <c r="M90" i="3"/>
  <c r="G90" i="3"/>
  <c r="I90" i="3" s="1"/>
  <c r="J90" i="3" s="1"/>
  <c r="E91" i="3" l="1"/>
  <c r="L91" i="3"/>
  <c r="K90" i="3"/>
  <c r="G91" i="3" l="1"/>
  <c r="I91" i="3" s="1"/>
  <c r="J91" i="3" s="1"/>
  <c r="M91" i="3"/>
  <c r="F91" i="3"/>
  <c r="N92" i="3" s="1"/>
  <c r="H91" i="3"/>
  <c r="E92" i="3" l="1"/>
  <c r="K91" i="3"/>
  <c r="L92" i="3"/>
  <c r="F92" i="3" l="1"/>
  <c r="N93" i="3" s="1"/>
  <c r="M92" i="3"/>
  <c r="H92" i="3"/>
  <c r="G92" i="3"/>
  <c r="I92" i="3" s="1"/>
  <c r="J92" i="3" s="1"/>
  <c r="E93" i="3" l="1"/>
  <c r="L93" i="3"/>
  <c r="K92" i="3"/>
  <c r="G93" i="3" l="1"/>
  <c r="I93" i="3" s="1"/>
  <c r="J93" i="3" s="1"/>
  <c r="F93" i="3"/>
  <c r="N94" i="3" s="1"/>
  <c r="H93" i="3"/>
  <c r="M93" i="3"/>
  <c r="E94" i="3" l="1"/>
  <c r="K93" i="3"/>
  <c r="L94" i="3"/>
  <c r="F94" i="3" l="1"/>
  <c r="N95" i="3" s="1"/>
  <c r="H94" i="3"/>
  <c r="M94" i="3"/>
  <c r="G94" i="3"/>
  <c r="I94" i="3" s="1"/>
  <c r="J94" i="3" s="1"/>
  <c r="E95" i="3" l="1"/>
  <c r="L95" i="3"/>
  <c r="K94" i="3"/>
  <c r="G95" i="3" l="1"/>
  <c r="I95" i="3" s="1"/>
  <c r="J95" i="3" s="1"/>
  <c r="F95" i="3"/>
  <c r="N96" i="3" s="1"/>
  <c r="M95" i="3"/>
  <c r="H95" i="3"/>
  <c r="E96" i="3" l="1"/>
  <c r="L96" i="3"/>
  <c r="K95" i="3"/>
  <c r="F96" i="3" l="1"/>
  <c r="N97" i="3" s="1"/>
  <c r="H96" i="3"/>
  <c r="M96" i="3"/>
  <c r="G96" i="3"/>
  <c r="I96" i="3" s="1"/>
  <c r="J96" i="3" s="1"/>
  <c r="E97" i="3" l="1"/>
  <c r="L97" i="3"/>
  <c r="K96" i="3"/>
  <c r="G97" i="3" l="1"/>
  <c r="I97" i="3" s="1"/>
  <c r="J97" i="3" s="1"/>
  <c r="F97" i="3"/>
  <c r="N98" i="3" s="1"/>
  <c r="M97" i="3"/>
  <c r="H97" i="3"/>
  <c r="E98" i="3" l="1"/>
  <c r="L98" i="3"/>
  <c r="K97" i="3"/>
  <c r="H98" i="3" l="1"/>
  <c r="F98" i="3"/>
  <c r="N99" i="3" s="1"/>
  <c r="M98" i="3"/>
  <c r="G98" i="3"/>
  <c r="I98" i="3" s="1"/>
  <c r="J98" i="3" s="1"/>
  <c r="E99" i="3" l="1"/>
  <c r="K98" i="3"/>
  <c r="L99" i="3"/>
  <c r="G99" i="3" l="1"/>
  <c r="I99" i="3" s="1"/>
  <c r="J99" i="3" s="1"/>
  <c r="M99" i="3"/>
  <c r="F99" i="3"/>
  <c r="N100" i="3" s="1"/>
  <c r="H99" i="3"/>
  <c r="E100" i="3" l="1"/>
  <c r="K99" i="3"/>
  <c r="L100" i="3"/>
  <c r="F100" i="3" l="1"/>
  <c r="N101" i="3" s="1"/>
  <c r="M100" i="3"/>
  <c r="H100" i="3"/>
  <c r="G100" i="3"/>
  <c r="I100" i="3" s="1"/>
  <c r="J100" i="3" s="1"/>
  <c r="E101" i="3" l="1"/>
  <c r="L101" i="3"/>
  <c r="K100" i="3"/>
  <c r="H101" i="3" l="1"/>
  <c r="M101" i="3"/>
  <c r="G101" i="3"/>
  <c r="I101" i="3" s="1"/>
  <c r="J101" i="3" s="1"/>
  <c r="F101" i="3"/>
  <c r="N102" i="3" s="1"/>
  <c r="E102" i="3" l="1"/>
  <c r="L102" i="3"/>
  <c r="K101" i="3"/>
  <c r="F102" i="3" l="1"/>
  <c r="N103" i="3" s="1"/>
  <c r="H102" i="3"/>
  <c r="G102" i="3"/>
  <c r="I102" i="3" s="1"/>
  <c r="J102" i="3" s="1"/>
  <c r="M102" i="3"/>
  <c r="E103" i="3" l="1"/>
  <c r="K102" i="3"/>
  <c r="L103" i="3"/>
  <c r="G103" i="3" l="1"/>
  <c r="I103" i="3" s="1"/>
  <c r="J103" i="3" s="1"/>
  <c r="M103" i="3"/>
  <c r="H103" i="3"/>
  <c r="F103" i="3"/>
  <c r="N104" i="3" s="1"/>
  <c r="E104" i="3" l="1"/>
  <c r="L104" i="3"/>
  <c r="K103" i="3"/>
  <c r="F104" i="3" l="1"/>
  <c r="N105" i="3" s="1"/>
  <c r="H104" i="3"/>
  <c r="M104" i="3"/>
  <c r="G104" i="3"/>
  <c r="I104" i="3" s="1"/>
  <c r="J104" i="3" s="1"/>
  <c r="E105" i="3" l="1"/>
  <c r="L105" i="3"/>
  <c r="K104" i="3"/>
  <c r="F105" i="3" l="1"/>
  <c r="N106" i="3" s="1"/>
  <c r="M105" i="3"/>
  <c r="H105" i="3"/>
  <c r="G105" i="3"/>
  <c r="I105" i="3" s="1"/>
  <c r="J105" i="3" s="1"/>
  <c r="E106" i="3" l="1"/>
  <c r="K105" i="3"/>
  <c r="L106" i="3"/>
  <c r="F106" i="3" l="1"/>
  <c r="N107" i="3" s="1"/>
  <c r="H106" i="3"/>
  <c r="M106" i="3"/>
  <c r="G106" i="3"/>
  <c r="I106" i="3" s="1"/>
  <c r="J106" i="3" s="1"/>
  <c r="E107" i="3" l="1"/>
  <c r="K106" i="3"/>
  <c r="L107" i="3"/>
  <c r="G107" i="3" l="1"/>
  <c r="I107" i="3" s="1"/>
  <c r="J107" i="3" s="1"/>
  <c r="M107" i="3"/>
  <c r="F107" i="3"/>
  <c r="N108" i="3" s="1"/>
  <c r="H107" i="3"/>
  <c r="E108" i="3" l="1"/>
  <c r="L108" i="3"/>
  <c r="K107" i="3"/>
  <c r="F108" i="3" l="1"/>
  <c r="N109" i="3" s="1"/>
  <c r="H108" i="3"/>
  <c r="G108" i="3"/>
  <c r="I108" i="3" s="1"/>
  <c r="J108" i="3" s="1"/>
  <c r="M108" i="3"/>
  <c r="E109" i="3" l="1"/>
  <c r="K108" i="3"/>
  <c r="L109" i="3"/>
  <c r="G109" i="3" l="1"/>
  <c r="I109" i="3" s="1"/>
  <c r="J109" i="3" s="1"/>
  <c r="M109" i="3"/>
  <c r="F109" i="3"/>
  <c r="N110" i="3" s="1"/>
  <c r="H109" i="3"/>
  <c r="E110" i="3" l="1"/>
  <c r="L110" i="3"/>
  <c r="K109" i="3"/>
  <c r="F110" i="3" l="1"/>
  <c r="N111" i="3" s="1"/>
  <c r="H110" i="3"/>
  <c r="M110" i="3"/>
  <c r="G110" i="3"/>
  <c r="I110" i="3" s="1"/>
  <c r="J110" i="3" s="1"/>
  <c r="E111" i="3" l="1"/>
  <c r="K110" i="3"/>
  <c r="L111" i="3"/>
  <c r="G111" i="3" l="1"/>
  <c r="I111" i="3" s="1"/>
  <c r="J111" i="3" s="1"/>
  <c r="M111" i="3"/>
  <c r="F111" i="3"/>
  <c r="N112" i="3" s="1"/>
  <c r="H111" i="3"/>
  <c r="E112" i="3" l="1"/>
  <c r="L112" i="3"/>
  <c r="K111" i="3"/>
  <c r="F112" i="3" l="1"/>
  <c r="N113" i="3" s="1"/>
  <c r="H112" i="3"/>
  <c r="G112" i="3"/>
  <c r="I112" i="3" s="1"/>
  <c r="J112" i="3" s="1"/>
  <c r="M112" i="3"/>
  <c r="E113" i="3" l="1"/>
  <c r="L113" i="3"/>
  <c r="K112" i="3"/>
  <c r="M113" i="3" l="1"/>
  <c r="H113" i="3"/>
  <c r="G113" i="3"/>
  <c r="I113" i="3" s="1"/>
  <c r="J113" i="3" s="1"/>
  <c r="F113" i="3"/>
  <c r="N114" i="3" s="1"/>
  <c r="E114" i="3" l="1"/>
  <c r="K113" i="3"/>
  <c r="L114" i="3"/>
  <c r="H114" i="3" l="1"/>
  <c r="M114" i="3"/>
  <c r="F114" i="3"/>
  <c r="N115" i="3" s="1"/>
  <c r="G114" i="3"/>
  <c r="I114" i="3" s="1"/>
  <c r="J114" i="3" s="1"/>
  <c r="E115" i="3" l="1"/>
  <c r="K114" i="3"/>
  <c r="L115" i="3"/>
  <c r="G115" i="3" l="1"/>
  <c r="I115" i="3" s="1"/>
  <c r="J115" i="3" s="1"/>
  <c r="F115" i="3"/>
  <c r="N116" i="3" s="1"/>
  <c r="M115" i="3"/>
  <c r="H115" i="3"/>
  <c r="E116" i="3" l="1"/>
  <c r="L116" i="3"/>
  <c r="K115" i="3"/>
  <c r="F116" i="3" l="1"/>
  <c r="N117" i="3" s="1"/>
  <c r="H116" i="3"/>
  <c r="G116" i="3"/>
  <c r="I116" i="3" s="1"/>
  <c r="J116" i="3" s="1"/>
  <c r="M116" i="3"/>
  <c r="E117" i="3" l="1"/>
  <c r="K116" i="3"/>
  <c r="L117" i="3"/>
  <c r="G117" i="3" l="1"/>
  <c r="I117" i="3" s="1"/>
  <c r="J117" i="3" s="1"/>
  <c r="H117" i="3"/>
  <c r="F117" i="3"/>
  <c r="N118" i="3" s="1"/>
  <c r="M117" i="3"/>
  <c r="E118" i="3" l="1"/>
  <c r="L118" i="3"/>
  <c r="K117" i="3"/>
  <c r="F118" i="3" l="1"/>
  <c r="N119" i="3" s="1"/>
  <c r="H118" i="3"/>
  <c r="M118" i="3"/>
  <c r="G118" i="3"/>
  <c r="I118" i="3" s="1"/>
  <c r="J118" i="3" s="1"/>
  <c r="E119" i="3" l="1"/>
  <c r="K118" i="3"/>
  <c r="L119" i="3"/>
  <c r="G119" i="3" l="1"/>
  <c r="I119" i="3" s="1"/>
  <c r="J119" i="3" s="1"/>
  <c r="M119" i="3"/>
  <c r="H119" i="3"/>
  <c r="F119" i="3"/>
  <c r="N120" i="3" s="1"/>
  <c r="E120" i="3" l="1"/>
  <c r="K119" i="3"/>
  <c r="L120" i="3"/>
  <c r="F120" i="3" l="1"/>
  <c r="N121" i="3" s="1"/>
  <c r="M120" i="3"/>
  <c r="H120" i="3"/>
  <c r="G120" i="3"/>
  <c r="I120" i="3" s="1"/>
  <c r="J120" i="3" s="1"/>
  <c r="E121" i="3" l="1"/>
  <c r="L121" i="3"/>
  <c r="K120" i="3"/>
  <c r="M121" i="3" l="1"/>
  <c r="G121" i="3"/>
  <c r="I121" i="3" s="1"/>
  <c r="J121" i="3" s="1"/>
  <c r="F121" i="3"/>
  <c r="N122" i="3" s="1"/>
  <c r="H121" i="3"/>
  <c r="E122" i="3" l="1"/>
  <c r="K121" i="3"/>
  <c r="L122" i="3"/>
  <c r="F122" i="3" l="1"/>
  <c r="N123" i="3" s="1"/>
  <c r="M122" i="3"/>
  <c r="H122" i="3"/>
  <c r="G122" i="3"/>
  <c r="I122" i="3" s="1"/>
  <c r="J122" i="3" s="1"/>
  <c r="E123" i="3" l="1"/>
  <c r="L123" i="3"/>
  <c r="K122" i="3"/>
  <c r="G123" i="3" l="1"/>
  <c r="I123" i="3" s="1"/>
  <c r="J123" i="3" s="1"/>
  <c r="F123" i="3"/>
  <c r="N124" i="3" s="1"/>
  <c r="H123" i="3"/>
  <c r="M123" i="3"/>
  <c r="E124" i="3" l="1"/>
  <c r="L124" i="3"/>
  <c r="K123" i="3"/>
  <c r="F124" i="3" l="1"/>
  <c r="N125" i="3" s="1"/>
  <c r="M124" i="3"/>
  <c r="H124" i="3"/>
  <c r="G124" i="3"/>
  <c r="I124" i="3" s="1"/>
  <c r="J124" i="3" s="1"/>
  <c r="E125" i="3" l="1"/>
  <c r="L125" i="3"/>
  <c r="K124" i="3"/>
  <c r="G125" i="3" l="1"/>
  <c r="I125" i="3" s="1"/>
  <c r="J125" i="3" s="1"/>
  <c r="F125" i="3"/>
  <c r="N126" i="3" s="1"/>
  <c r="H125" i="3"/>
  <c r="M125" i="3"/>
  <c r="E126" i="3" l="1"/>
  <c r="L126" i="3"/>
  <c r="K125" i="3"/>
  <c r="F126" i="3" l="1"/>
  <c r="N127" i="3" s="1"/>
  <c r="H126" i="3"/>
  <c r="M126" i="3"/>
  <c r="G126" i="3"/>
  <c r="I126" i="3" s="1"/>
  <c r="J126" i="3" s="1"/>
  <c r="E127" i="3" l="1"/>
  <c r="K126" i="3"/>
  <c r="L127" i="3"/>
  <c r="G127" i="3" l="1"/>
  <c r="I127" i="3" s="1"/>
  <c r="J127" i="3" s="1"/>
  <c r="M127" i="3"/>
  <c r="F127" i="3"/>
  <c r="N128" i="3" s="1"/>
  <c r="H127" i="3"/>
  <c r="E128" i="3" l="1"/>
  <c r="L128" i="3"/>
  <c r="K127" i="3"/>
  <c r="F128" i="3" l="1"/>
  <c r="N129" i="3" s="1"/>
  <c r="H128" i="3"/>
  <c r="G128" i="3"/>
  <c r="I128" i="3" s="1"/>
  <c r="J128" i="3" s="1"/>
  <c r="M128" i="3"/>
  <c r="E129" i="3" l="1"/>
  <c r="K128" i="3"/>
  <c r="L129" i="3"/>
  <c r="G129" i="3" l="1"/>
  <c r="I129" i="3" s="1"/>
  <c r="J129" i="3" s="1"/>
  <c r="M129" i="3"/>
  <c r="H129" i="3"/>
  <c r="F129" i="3"/>
  <c r="N130" i="3" s="1"/>
  <c r="E130" i="3" l="1"/>
  <c r="L130" i="3"/>
  <c r="K129" i="3"/>
  <c r="H130" i="3" l="1"/>
  <c r="F130" i="3"/>
  <c r="N131" i="3" s="1"/>
  <c r="G130" i="3"/>
  <c r="I130" i="3" s="1"/>
  <c r="J130" i="3" s="1"/>
  <c r="M130" i="3"/>
  <c r="E131" i="3" l="1"/>
  <c r="K130" i="3"/>
  <c r="L131" i="3"/>
  <c r="G131" i="3" l="1"/>
  <c r="I131" i="3" s="1"/>
  <c r="J131" i="3" s="1"/>
  <c r="F131" i="3"/>
  <c r="N132" i="3" s="1"/>
  <c r="H131" i="3"/>
  <c r="M131" i="3"/>
  <c r="E132" i="3" l="1"/>
  <c r="L132" i="3"/>
  <c r="K131" i="3"/>
  <c r="F132" i="3" l="1"/>
  <c r="N133" i="3" s="1"/>
  <c r="H132" i="3"/>
  <c r="M132" i="3"/>
  <c r="G132" i="3"/>
  <c r="I132" i="3" s="1"/>
  <c r="J132" i="3" s="1"/>
  <c r="E133" i="3" l="1"/>
  <c r="L133" i="3"/>
  <c r="K132" i="3"/>
  <c r="G133" i="3" l="1"/>
  <c r="I133" i="3" s="1"/>
  <c r="J133" i="3" s="1"/>
  <c r="M133" i="3"/>
  <c r="F133" i="3"/>
  <c r="N134" i="3" s="1"/>
  <c r="H133" i="3"/>
  <c r="E134" i="3" l="1"/>
  <c r="L134" i="3"/>
  <c r="K133" i="3"/>
  <c r="F134" i="3" l="1"/>
  <c r="N135" i="3" s="1"/>
  <c r="H134" i="3"/>
  <c r="M134" i="3"/>
  <c r="G134" i="3"/>
  <c r="I134" i="3" s="1"/>
  <c r="J134" i="3" s="1"/>
  <c r="E135" i="3" l="1"/>
  <c r="K134" i="3"/>
  <c r="L135" i="3"/>
  <c r="G135" i="3" l="1"/>
  <c r="I135" i="3" s="1"/>
  <c r="J135" i="3" s="1"/>
  <c r="M135" i="3"/>
  <c r="F135" i="3"/>
  <c r="N136" i="3" s="1"/>
  <c r="H135" i="3"/>
  <c r="E136" i="3" l="1"/>
  <c r="L136" i="3"/>
  <c r="K135" i="3"/>
  <c r="F136" i="3" l="1"/>
  <c r="N137" i="3" s="1"/>
  <c r="H136" i="3"/>
  <c r="M136" i="3"/>
  <c r="G136" i="3"/>
  <c r="I136" i="3" s="1"/>
  <c r="J136" i="3" s="1"/>
  <c r="E137" i="3" l="1"/>
  <c r="K136" i="3"/>
  <c r="L137" i="3"/>
  <c r="G137" i="3" l="1"/>
  <c r="I137" i="3" s="1"/>
  <c r="J137" i="3" s="1"/>
  <c r="H137" i="3"/>
  <c r="M137" i="3"/>
  <c r="F137" i="3"/>
  <c r="N138" i="3" s="1"/>
  <c r="E138" i="3" l="1"/>
  <c r="L138" i="3"/>
  <c r="K137" i="3"/>
  <c r="H138" i="3" l="1"/>
  <c r="F138" i="3"/>
  <c r="N139" i="3" s="1"/>
  <c r="M138" i="3"/>
  <c r="G138" i="3"/>
  <c r="I138" i="3" s="1"/>
  <c r="J138" i="3" s="1"/>
  <c r="E139" i="3" l="1"/>
  <c r="K138" i="3"/>
  <c r="L139" i="3"/>
  <c r="G139" i="3" l="1"/>
  <c r="I139" i="3" s="1"/>
  <c r="J139" i="3" s="1"/>
  <c r="F139" i="3"/>
  <c r="N140" i="3" s="1"/>
  <c r="M139" i="3"/>
  <c r="H139" i="3"/>
  <c r="E140" i="3" l="1"/>
  <c r="L140" i="3"/>
  <c r="K139" i="3"/>
  <c r="F140" i="3" l="1"/>
  <c r="N141" i="3" s="1"/>
  <c r="H140" i="3"/>
  <c r="M140" i="3"/>
  <c r="G140" i="3"/>
  <c r="I140" i="3" s="1"/>
  <c r="J140" i="3" s="1"/>
  <c r="E141" i="3" l="1"/>
  <c r="L141" i="3"/>
  <c r="K140" i="3"/>
  <c r="G141" i="3" l="1"/>
  <c r="I141" i="3" s="1"/>
  <c r="J141" i="3" s="1"/>
  <c r="M141" i="3"/>
  <c r="F141" i="3"/>
  <c r="N142" i="3" s="1"/>
  <c r="H141" i="3"/>
  <c r="E142" i="3" l="1"/>
  <c r="K141" i="3"/>
  <c r="L142" i="3"/>
  <c r="F142" i="3" l="1"/>
  <c r="N143" i="3" s="1"/>
  <c r="H142" i="3"/>
  <c r="G142" i="3"/>
  <c r="I142" i="3" s="1"/>
  <c r="J142" i="3" s="1"/>
  <c r="M142" i="3"/>
  <c r="E143" i="3" l="1"/>
  <c r="L143" i="3"/>
  <c r="K142" i="3"/>
  <c r="G143" i="3" l="1"/>
  <c r="I143" i="3" s="1"/>
  <c r="J143" i="3" s="1"/>
  <c r="M143" i="3"/>
  <c r="F143" i="3"/>
  <c r="N144" i="3" s="1"/>
  <c r="H143" i="3"/>
  <c r="E144" i="3" l="1"/>
  <c r="L144" i="3"/>
  <c r="K143" i="3"/>
  <c r="F144" i="3" l="1"/>
  <c r="N145" i="3" s="1"/>
  <c r="H144" i="3"/>
  <c r="G144" i="3"/>
  <c r="I144" i="3" s="1"/>
  <c r="J144" i="3" s="1"/>
  <c r="M144" i="3"/>
  <c r="E145" i="3" l="1"/>
  <c r="L145" i="3"/>
  <c r="K144" i="3"/>
  <c r="H145" i="3" l="1"/>
  <c r="M145" i="3"/>
  <c r="F145" i="3"/>
  <c r="N146" i="3" s="1"/>
  <c r="G145" i="3"/>
  <c r="I145" i="3" s="1"/>
  <c r="J145" i="3" s="1"/>
  <c r="E146" i="3" s="1"/>
  <c r="F146" i="3" l="1"/>
  <c r="N147" i="3" s="1"/>
  <c r="M146" i="3"/>
  <c r="H146" i="3"/>
  <c r="G146" i="3"/>
  <c r="I146" i="3" s="1"/>
  <c r="J146" i="3" s="1"/>
  <c r="L146" i="3"/>
  <c r="K145" i="3"/>
  <c r="L147" i="3" l="1"/>
  <c r="K146" i="3"/>
  <c r="E147" i="3"/>
  <c r="F147" i="3" l="1"/>
  <c r="N148" i="3" s="1"/>
  <c r="H147" i="3"/>
  <c r="M147" i="3"/>
  <c r="G147" i="3"/>
  <c r="I147" i="3" s="1"/>
  <c r="J147" i="3" s="1"/>
  <c r="L148" i="3" l="1"/>
  <c r="K147" i="3"/>
  <c r="E148" i="3"/>
  <c r="F148" i="3" l="1"/>
  <c r="N149" i="3" s="1"/>
  <c r="H148" i="3"/>
  <c r="G148" i="3"/>
  <c r="I148" i="3" s="1"/>
  <c r="J148" i="3" s="1"/>
  <c r="M148" i="3"/>
  <c r="L149" i="3" l="1"/>
  <c r="K148" i="3"/>
  <c r="E149" i="3"/>
  <c r="M149" i="3" l="1"/>
  <c r="H149" i="3"/>
  <c r="G149" i="3"/>
  <c r="I149" i="3" s="1"/>
  <c r="J149" i="3" s="1"/>
  <c r="F149" i="3"/>
  <c r="N150" i="3" s="1"/>
  <c r="L150" i="3" l="1"/>
  <c r="K149" i="3"/>
  <c r="E150" i="3"/>
  <c r="F150" i="3" l="1"/>
  <c r="N151" i="3" s="1"/>
  <c r="H150" i="3"/>
  <c r="M150" i="3"/>
  <c r="G150" i="3"/>
  <c r="I150" i="3" s="1"/>
  <c r="J150" i="3" s="1"/>
  <c r="L151" i="3" l="1"/>
  <c r="K150" i="3"/>
  <c r="E151" i="3"/>
  <c r="M151" i="3" l="1"/>
  <c r="F151" i="3"/>
  <c r="N152" i="3" s="1"/>
  <c r="H151" i="3"/>
  <c r="G151" i="3"/>
  <c r="I151" i="3" s="1"/>
  <c r="J151" i="3" s="1"/>
  <c r="L152" i="3" l="1"/>
  <c r="K151" i="3"/>
  <c r="E152" i="3"/>
  <c r="F152" i="3" l="1"/>
  <c r="N153" i="3" s="1"/>
  <c r="H152" i="3"/>
  <c r="G152" i="3"/>
  <c r="I152" i="3" s="1"/>
  <c r="J152" i="3" s="1"/>
  <c r="M152" i="3"/>
  <c r="L153" i="3" l="1"/>
  <c r="K152" i="3"/>
  <c r="E153" i="3"/>
  <c r="M153" i="3" l="1"/>
  <c r="F153" i="3"/>
  <c r="N154" i="3" s="1"/>
  <c r="H153" i="3"/>
  <c r="G153" i="3"/>
  <c r="I153" i="3" s="1"/>
  <c r="J153" i="3" s="1"/>
  <c r="L154" i="3" l="1"/>
  <c r="K153" i="3"/>
  <c r="E154" i="3"/>
  <c r="F154" i="3" l="1"/>
  <c r="N155" i="3" s="1"/>
  <c r="H154" i="3"/>
  <c r="M154" i="3"/>
  <c r="G154" i="3"/>
  <c r="I154" i="3" s="1"/>
  <c r="J154" i="3" s="1"/>
  <c r="L155" i="3" l="1"/>
  <c r="K154" i="3"/>
  <c r="E155" i="3"/>
  <c r="M155" i="3" l="1"/>
  <c r="F155" i="3"/>
  <c r="N156" i="3" s="1"/>
  <c r="H155" i="3"/>
  <c r="G155" i="3"/>
  <c r="I155" i="3" s="1"/>
  <c r="J155" i="3" s="1"/>
  <c r="L156" i="3" l="1"/>
  <c r="K155" i="3"/>
  <c r="E156" i="3"/>
  <c r="F156" i="3" l="1"/>
  <c r="N157" i="3" s="1"/>
  <c r="H156" i="3"/>
  <c r="M156" i="3"/>
  <c r="G156" i="3"/>
  <c r="I156" i="3" s="1"/>
  <c r="J156" i="3" s="1"/>
  <c r="L157" i="3" l="1"/>
  <c r="K156" i="3"/>
  <c r="E157" i="3"/>
  <c r="M157" i="3" l="1"/>
  <c r="F157" i="3"/>
  <c r="N158" i="3" s="1"/>
  <c r="H157" i="3"/>
  <c r="G157" i="3"/>
  <c r="I157" i="3" s="1"/>
  <c r="J157" i="3" s="1"/>
  <c r="L158" i="3" l="1"/>
  <c r="K157" i="3"/>
  <c r="E158" i="3"/>
  <c r="F158" i="3" l="1"/>
  <c r="N159" i="3" s="1"/>
  <c r="H158" i="3"/>
  <c r="M158" i="3"/>
  <c r="G158" i="3"/>
  <c r="I158" i="3" s="1"/>
  <c r="J158" i="3" s="1"/>
  <c r="L159" i="3" l="1"/>
  <c r="K158" i="3"/>
  <c r="E159" i="3"/>
  <c r="F159" i="3" l="1"/>
  <c r="N160" i="3" s="1"/>
  <c r="H159" i="3"/>
  <c r="M159" i="3"/>
  <c r="G159" i="3"/>
  <c r="I159" i="3" s="1"/>
  <c r="J159" i="3" s="1"/>
  <c r="L160" i="3" l="1"/>
  <c r="K159" i="3"/>
  <c r="E160" i="3"/>
  <c r="M160" i="3" l="1"/>
  <c r="F160" i="3"/>
  <c r="N161" i="3" s="1"/>
  <c r="H160" i="3"/>
  <c r="G160" i="3"/>
  <c r="I160" i="3" s="1"/>
  <c r="J160" i="3" s="1"/>
  <c r="E161" i="3" s="1"/>
  <c r="M161" i="3" l="1"/>
  <c r="G161" i="3"/>
  <c r="I161" i="3" s="1"/>
  <c r="J161" i="3" s="1"/>
  <c r="H161" i="3"/>
  <c r="F161" i="3"/>
  <c r="N162" i="3" s="1"/>
  <c r="L161" i="3"/>
  <c r="K160" i="3"/>
  <c r="E162" i="3" l="1"/>
  <c r="K161" i="3"/>
  <c r="L162" i="3"/>
  <c r="H162" i="3" l="1"/>
  <c r="F162" i="3"/>
  <c r="N163" i="3" s="1"/>
  <c r="M162" i="3"/>
  <c r="G162" i="3"/>
  <c r="I162" i="3" s="1"/>
  <c r="J162" i="3" s="1"/>
  <c r="E163" i="3" l="1"/>
  <c r="L163" i="3"/>
  <c r="K162" i="3"/>
  <c r="F163" i="3" l="1"/>
  <c r="N164" i="3" s="1"/>
  <c r="M163" i="3"/>
  <c r="H163" i="3"/>
  <c r="G163" i="3"/>
  <c r="I163" i="3" s="1"/>
  <c r="J163" i="3" s="1"/>
  <c r="E164" i="3" l="1"/>
  <c r="K163" i="3"/>
  <c r="L164" i="3"/>
  <c r="F164" i="3" l="1"/>
  <c r="N165" i="3" s="1"/>
  <c r="H164" i="3"/>
  <c r="M164" i="3"/>
  <c r="G164" i="3"/>
  <c r="I164" i="3" s="1"/>
  <c r="J164" i="3" s="1"/>
  <c r="E165" i="3" l="1"/>
  <c r="L165" i="3"/>
  <c r="K164" i="3"/>
  <c r="G165" i="3" l="1"/>
  <c r="I165" i="3" s="1"/>
  <c r="J165" i="3" s="1"/>
  <c r="M165" i="3"/>
  <c r="F165" i="3"/>
  <c r="N166" i="3" s="1"/>
  <c r="H165" i="3"/>
  <c r="E166" i="3" l="1"/>
  <c r="K165" i="3"/>
  <c r="L166" i="3"/>
  <c r="F166" i="3" l="1"/>
  <c r="N167" i="3" s="1"/>
  <c r="H166" i="3"/>
  <c r="M166" i="3"/>
  <c r="G166" i="3"/>
  <c r="I166" i="3" s="1"/>
  <c r="J166" i="3" s="1"/>
  <c r="E167" i="3" l="1"/>
  <c r="L167" i="3"/>
  <c r="K166" i="3"/>
  <c r="F167" i="3" l="1"/>
  <c r="N168" i="3" s="1"/>
  <c r="M167" i="3"/>
  <c r="H167" i="3"/>
  <c r="G167" i="3"/>
  <c r="I167" i="3" s="1"/>
  <c r="J167" i="3" s="1"/>
  <c r="E168" i="3" l="1"/>
  <c r="L168" i="3"/>
  <c r="K167" i="3"/>
  <c r="F168" i="3" l="1"/>
  <c r="N169" i="3" s="1"/>
  <c r="H168" i="3"/>
  <c r="G168" i="3"/>
  <c r="I168" i="3" s="1"/>
  <c r="J168" i="3" s="1"/>
  <c r="M168" i="3"/>
  <c r="E169" i="3" l="1"/>
  <c r="L169" i="3"/>
  <c r="K168" i="3"/>
  <c r="F169" i="3" l="1"/>
  <c r="N170" i="3" s="1"/>
  <c r="M169" i="3"/>
  <c r="H169" i="3"/>
  <c r="G169" i="3"/>
  <c r="I169" i="3" s="1"/>
  <c r="J169" i="3" s="1"/>
  <c r="E170" i="3" l="1"/>
  <c r="K169" i="3"/>
  <c r="L170" i="3"/>
  <c r="F170" i="3" l="1"/>
  <c r="N171" i="3" s="1"/>
  <c r="H170" i="3"/>
  <c r="G170" i="3"/>
  <c r="I170" i="3" s="1"/>
  <c r="J170" i="3" s="1"/>
  <c r="M170" i="3"/>
  <c r="E171" i="3" l="1"/>
  <c r="K170" i="3"/>
  <c r="L171" i="3"/>
  <c r="G171" i="3" l="1"/>
  <c r="I171" i="3" s="1"/>
  <c r="J171" i="3" s="1"/>
  <c r="F171" i="3"/>
  <c r="N172" i="3" s="1"/>
  <c r="M171" i="3"/>
  <c r="H171" i="3"/>
  <c r="E172" i="3" l="1"/>
  <c r="L172" i="3"/>
  <c r="K171" i="3"/>
  <c r="F172" i="3" l="1"/>
  <c r="N173" i="3" s="1"/>
  <c r="H172" i="3"/>
  <c r="G172" i="3"/>
  <c r="I172" i="3" s="1"/>
  <c r="J172" i="3" s="1"/>
  <c r="M172" i="3"/>
  <c r="E173" i="3" l="1"/>
  <c r="L173" i="3"/>
  <c r="K172" i="3"/>
  <c r="G173" i="3" l="1"/>
  <c r="I173" i="3" s="1"/>
  <c r="J173" i="3" s="1"/>
  <c r="M173" i="3"/>
  <c r="H173" i="3"/>
  <c r="F173" i="3"/>
  <c r="N174" i="3" s="1"/>
  <c r="E174" i="3" l="1"/>
  <c r="K173" i="3"/>
  <c r="L174" i="3"/>
  <c r="G174" i="3" l="1"/>
  <c r="I174" i="3" s="1"/>
  <c r="J174" i="3" s="1"/>
  <c r="F174" i="3"/>
  <c r="N175" i="3" s="1"/>
  <c r="M174" i="3"/>
  <c r="H174" i="3"/>
  <c r="E175" i="3" l="1"/>
  <c r="K174" i="3"/>
  <c r="L175" i="3"/>
  <c r="F175" i="3" l="1"/>
  <c r="N176" i="3" s="1"/>
  <c r="H175" i="3"/>
  <c r="G175" i="3"/>
  <c r="I175" i="3" s="1"/>
  <c r="J175" i="3" s="1"/>
  <c r="M175" i="3"/>
  <c r="E176" i="3" l="1"/>
  <c r="L176" i="3"/>
  <c r="K175" i="3"/>
  <c r="G176" i="3" l="1"/>
  <c r="I176" i="3" s="1"/>
  <c r="J176" i="3" s="1"/>
  <c r="K176" i="3" s="1"/>
  <c r="F176" i="3"/>
  <c r="N177" i="3" s="1"/>
  <c r="M176" i="3"/>
  <c r="H176" i="3"/>
  <c r="E177" i="3" l="1"/>
  <c r="L177" i="3"/>
  <c r="G177" i="3" l="1"/>
  <c r="I177" i="3" s="1"/>
  <c r="J177" i="3" s="1"/>
  <c r="F177" i="3"/>
  <c r="N178" i="3" s="1"/>
  <c r="H177" i="3"/>
  <c r="M177" i="3"/>
  <c r="E178" i="3" l="1"/>
  <c r="K177" i="3"/>
  <c r="L178" i="3"/>
  <c r="F178" i="3" l="1"/>
  <c r="N179" i="3" s="1"/>
  <c r="H178" i="3"/>
  <c r="G178" i="3"/>
  <c r="I178" i="3" s="1"/>
  <c r="J178" i="3" s="1"/>
  <c r="M178" i="3"/>
  <c r="E179" i="3" l="1"/>
  <c r="K178" i="3"/>
  <c r="L179" i="3"/>
  <c r="G179" i="3" l="1"/>
  <c r="I179" i="3" s="1"/>
  <c r="J179" i="3" s="1"/>
  <c r="F179" i="3"/>
  <c r="N180" i="3" s="1"/>
  <c r="H179" i="3"/>
  <c r="M179" i="3"/>
  <c r="E180" i="3" l="1"/>
  <c r="L180" i="3"/>
  <c r="K179" i="3"/>
  <c r="F180" i="3" l="1"/>
  <c r="N181" i="3" s="1"/>
  <c r="H180" i="3"/>
  <c r="G180" i="3"/>
  <c r="I180" i="3" s="1"/>
  <c r="J180" i="3" s="1"/>
  <c r="M180" i="3"/>
  <c r="E181" i="3" l="1"/>
  <c r="L181" i="3"/>
  <c r="K180" i="3"/>
  <c r="G181" i="3" l="1"/>
  <c r="I181" i="3" s="1"/>
  <c r="J181" i="3" s="1"/>
  <c r="F181" i="3"/>
  <c r="N182" i="3" s="1"/>
  <c r="M181" i="3"/>
  <c r="H181" i="3"/>
  <c r="E182" i="3" l="1"/>
  <c r="K181" i="3"/>
  <c r="L182" i="3"/>
  <c r="F182" i="3" l="1"/>
  <c r="N183" i="3" s="1"/>
  <c r="H182" i="3"/>
  <c r="G182" i="3"/>
  <c r="I182" i="3" s="1"/>
  <c r="J182" i="3" s="1"/>
  <c r="M182" i="3"/>
  <c r="E183" i="3" l="1"/>
  <c r="L183" i="3"/>
  <c r="K182" i="3"/>
  <c r="G183" i="3" l="1"/>
  <c r="I183" i="3" s="1"/>
  <c r="J183" i="3" s="1"/>
  <c r="M183" i="3"/>
  <c r="F183" i="3"/>
  <c r="N184" i="3" s="1"/>
  <c r="H183" i="3"/>
  <c r="E184" i="3" l="1"/>
  <c r="L184" i="3"/>
  <c r="K183" i="3"/>
  <c r="F184" i="3" l="1"/>
  <c r="N185" i="3" s="1"/>
  <c r="H184" i="3"/>
  <c r="G184" i="3"/>
  <c r="I184" i="3" s="1"/>
  <c r="J184" i="3" s="1"/>
  <c r="M184" i="3"/>
  <c r="E185" i="3" l="1"/>
  <c r="L185" i="3"/>
  <c r="K184" i="3"/>
  <c r="G185" i="3" l="1"/>
  <c r="I185" i="3" s="1"/>
  <c r="J185" i="3" s="1"/>
  <c r="M185" i="3"/>
  <c r="F185" i="3"/>
  <c r="N186" i="3" s="1"/>
  <c r="H185" i="3"/>
  <c r="E186" i="3" l="1"/>
  <c r="K185" i="3"/>
  <c r="L186" i="3"/>
  <c r="F186" i="3" l="1"/>
  <c r="N187" i="3" s="1"/>
  <c r="H186" i="3"/>
  <c r="G186" i="3"/>
  <c r="I186" i="3" s="1"/>
  <c r="J186" i="3" s="1"/>
  <c r="M186" i="3"/>
  <c r="E187" i="3" l="1"/>
  <c r="L187" i="3"/>
  <c r="K186" i="3"/>
  <c r="F187" i="3" l="1"/>
  <c r="N188" i="3" s="1"/>
  <c r="M187" i="3"/>
  <c r="H187" i="3"/>
  <c r="G187" i="3"/>
  <c r="I187" i="3" s="1"/>
  <c r="J187" i="3" s="1"/>
  <c r="E188" i="3" l="1"/>
  <c r="L188" i="3"/>
  <c r="K187" i="3"/>
  <c r="F188" i="3" l="1"/>
  <c r="N189" i="3" s="1"/>
  <c r="H188" i="3"/>
  <c r="G188" i="3"/>
  <c r="I188" i="3" s="1"/>
  <c r="J188" i="3" s="1"/>
  <c r="M188" i="3"/>
  <c r="E189" i="3" l="1"/>
  <c r="L189" i="3"/>
  <c r="K188" i="3"/>
  <c r="G189" i="3" l="1"/>
  <c r="I189" i="3" s="1"/>
  <c r="J189" i="3" s="1"/>
  <c r="H189" i="3"/>
  <c r="F189" i="3"/>
  <c r="N190" i="3" s="1"/>
  <c r="M189" i="3"/>
  <c r="E190" i="3" l="1"/>
  <c r="K189" i="3"/>
  <c r="L190" i="3"/>
  <c r="F190" i="3" l="1"/>
  <c r="N191" i="3" s="1"/>
  <c r="H190" i="3"/>
  <c r="G190" i="3"/>
  <c r="I190" i="3" s="1"/>
  <c r="J190" i="3" s="1"/>
  <c r="M190" i="3"/>
  <c r="E191" i="3" l="1"/>
  <c r="L191" i="3"/>
  <c r="K190" i="3"/>
  <c r="M191" i="3" l="1"/>
  <c r="H191" i="3"/>
  <c r="G191" i="3"/>
  <c r="I191" i="3" s="1"/>
  <c r="J191" i="3" s="1"/>
  <c r="F191" i="3"/>
  <c r="N192" i="3" s="1"/>
  <c r="E192" i="3" l="1"/>
  <c r="L192" i="3"/>
  <c r="K191" i="3"/>
  <c r="F192" i="3" l="1"/>
  <c r="N193" i="3" s="1"/>
  <c r="H192" i="3"/>
  <c r="G192" i="3"/>
  <c r="I192" i="3" s="1"/>
  <c r="J192" i="3" s="1"/>
  <c r="M192" i="3"/>
  <c r="E193" i="3" l="1"/>
  <c r="L193" i="3"/>
  <c r="K192" i="3"/>
  <c r="G193" i="3" l="1"/>
  <c r="I193" i="3" s="1"/>
  <c r="J193" i="3" s="1"/>
  <c r="F193" i="3"/>
  <c r="N194" i="3" s="1"/>
  <c r="M193" i="3"/>
  <c r="H193" i="3"/>
  <c r="E194" i="3" l="1"/>
  <c r="K193" i="3"/>
  <c r="L194" i="3"/>
  <c r="H194" i="3" l="1"/>
  <c r="F194" i="3"/>
  <c r="N195" i="3" s="1"/>
  <c r="G194" i="3"/>
  <c r="I194" i="3" s="1"/>
  <c r="J194" i="3" s="1"/>
  <c r="M194" i="3"/>
  <c r="E195" i="3" l="1"/>
  <c r="L195" i="3"/>
  <c r="K194" i="3"/>
  <c r="G195" i="3" l="1"/>
  <c r="I195" i="3" s="1"/>
  <c r="J195" i="3" s="1"/>
  <c r="F195" i="3"/>
  <c r="N196" i="3" s="1"/>
  <c r="M195" i="3"/>
  <c r="H195" i="3"/>
  <c r="E196" i="3" l="1"/>
  <c r="K195" i="3"/>
  <c r="L196" i="3"/>
  <c r="F196" i="3" l="1"/>
  <c r="N197" i="3" s="1"/>
  <c r="H196" i="3"/>
  <c r="M196" i="3"/>
  <c r="G196" i="3"/>
  <c r="I196" i="3" s="1"/>
  <c r="J196" i="3" s="1"/>
  <c r="E197" i="3" l="1"/>
  <c r="K196" i="3"/>
  <c r="L197" i="3"/>
  <c r="G197" i="3" l="1"/>
  <c r="I197" i="3" s="1"/>
  <c r="J197" i="3" s="1"/>
  <c r="M197" i="3"/>
  <c r="F197" i="3"/>
  <c r="N198" i="3" s="1"/>
  <c r="H197" i="3"/>
  <c r="E198" i="3" l="1"/>
  <c r="L198" i="3"/>
  <c r="K197" i="3"/>
  <c r="F198" i="3" l="1"/>
  <c r="N199" i="3" s="1"/>
  <c r="H198" i="3"/>
  <c r="G198" i="3"/>
  <c r="I198" i="3" s="1"/>
  <c r="J198" i="3" s="1"/>
  <c r="L199" i="3" s="1"/>
  <c r="M198" i="3"/>
  <c r="K198" i="3" l="1"/>
  <c r="E199" i="3"/>
  <c r="F199" i="3" l="1"/>
  <c r="N200" i="3" s="1"/>
  <c r="H199" i="3"/>
  <c r="M199" i="3"/>
  <c r="G199" i="3"/>
  <c r="I199" i="3" s="1"/>
  <c r="J199" i="3" s="1"/>
  <c r="K199" i="3" l="1"/>
  <c r="L200" i="3"/>
  <c r="E200" i="3"/>
  <c r="M200" i="3" l="1"/>
  <c r="F200" i="3"/>
  <c r="N201" i="3" s="1"/>
  <c r="H200" i="3"/>
  <c r="G200" i="3"/>
  <c r="I200" i="3" s="1"/>
  <c r="J200" i="3" s="1"/>
  <c r="K200" i="3" l="1"/>
  <c r="L201" i="3"/>
  <c r="E201" i="3"/>
  <c r="M201" i="3" l="1"/>
  <c r="G201" i="3"/>
  <c r="I201" i="3" s="1"/>
  <c r="J201" i="3" s="1"/>
  <c r="F201" i="3"/>
  <c r="N202" i="3" s="1"/>
  <c r="H201" i="3"/>
  <c r="K201" i="3" l="1"/>
  <c r="L202" i="3"/>
  <c r="E202" i="3"/>
  <c r="H202" i="3" l="1"/>
  <c r="F202" i="3"/>
  <c r="N203" i="3" s="1"/>
  <c r="G202" i="3"/>
  <c r="I202" i="3" s="1"/>
  <c r="J202" i="3" s="1"/>
  <c r="M202" i="3"/>
  <c r="E203" i="3" l="1"/>
  <c r="K202" i="3"/>
  <c r="L203" i="3"/>
  <c r="G203" i="3" l="1"/>
  <c r="I203" i="3" s="1"/>
  <c r="J203" i="3" s="1"/>
  <c r="F203" i="3"/>
  <c r="N204" i="3" s="1"/>
  <c r="H203" i="3"/>
  <c r="M203" i="3"/>
  <c r="E204" i="3" l="1"/>
  <c r="L204" i="3"/>
  <c r="K203" i="3"/>
  <c r="F204" i="3" l="1"/>
  <c r="N205" i="3" s="1"/>
  <c r="M204" i="3"/>
  <c r="H204" i="3"/>
  <c r="G204" i="3"/>
  <c r="I204" i="3" s="1"/>
  <c r="J204" i="3" s="1"/>
  <c r="E205" i="3" l="1"/>
  <c r="L205" i="3"/>
  <c r="K204" i="3"/>
  <c r="F205" i="3" l="1"/>
  <c r="N206" i="3" s="1"/>
  <c r="H205" i="3"/>
  <c r="M205" i="3"/>
  <c r="G205" i="3"/>
  <c r="I205" i="3" s="1"/>
  <c r="J205" i="3" s="1"/>
  <c r="E206" i="3" l="1"/>
  <c r="K205" i="3"/>
  <c r="L206" i="3"/>
  <c r="F206" i="3" l="1"/>
  <c r="N207" i="3" s="1"/>
  <c r="M206" i="3"/>
  <c r="H206" i="3"/>
  <c r="G206" i="3"/>
  <c r="I206" i="3" s="1"/>
  <c r="J206" i="3" s="1"/>
  <c r="E207" i="3" l="1"/>
  <c r="K206" i="3"/>
  <c r="L207" i="3"/>
  <c r="G207" i="3" l="1"/>
  <c r="I207" i="3" s="1"/>
  <c r="J207" i="3" s="1"/>
  <c r="F207" i="3"/>
  <c r="N208" i="3" s="1"/>
  <c r="H207" i="3"/>
  <c r="M207" i="3"/>
  <c r="E208" i="3" l="1"/>
  <c r="K207" i="3"/>
  <c r="L208" i="3"/>
  <c r="F208" i="3" l="1"/>
  <c r="N209" i="3" s="1"/>
  <c r="M208" i="3"/>
  <c r="H208" i="3"/>
  <c r="G208" i="3"/>
  <c r="I208" i="3" s="1"/>
  <c r="J208" i="3" s="1"/>
  <c r="E209" i="3" l="1"/>
  <c r="L209" i="3"/>
  <c r="K208" i="3"/>
  <c r="G209" i="3" l="1"/>
  <c r="I209" i="3" s="1"/>
  <c r="J209" i="3" s="1"/>
  <c r="F209" i="3"/>
  <c r="N210" i="3" s="1"/>
  <c r="H209" i="3"/>
  <c r="M209" i="3"/>
  <c r="E210" i="3" l="1"/>
  <c r="K209" i="3"/>
  <c r="L210" i="3"/>
  <c r="G210" i="3" l="1"/>
  <c r="I210" i="3" s="1"/>
  <c r="J210" i="3" s="1"/>
  <c r="L211" i="3" s="1"/>
  <c r="F210" i="3"/>
  <c r="N211" i="3" s="1"/>
  <c r="M210" i="3"/>
  <c r="H210" i="3"/>
  <c r="K210" i="3" l="1"/>
  <c r="E211" i="3"/>
  <c r="G211" i="3" l="1"/>
  <c r="I211" i="3" s="1"/>
  <c r="J211" i="3" s="1"/>
  <c r="E212" i="3" s="1"/>
  <c r="F211" i="3"/>
  <c r="N212" i="3" s="1"/>
  <c r="H211" i="3"/>
  <c r="M211" i="3"/>
  <c r="F212" i="3" l="1"/>
  <c r="N213" i="3" s="1"/>
  <c r="G212" i="3"/>
  <c r="I212" i="3" s="1"/>
  <c r="J212" i="3" s="1"/>
  <c r="H212" i="3"/>
  <c r="M212" i="3"/>
  <c r="K211" i="3"/>
  <c r="L212" i="3"/>
  <c r="K212" i="3" l="1"/>
  <c r="L213" i="3"/>
  <c r="E213" i="3"/>
  <c r="G213" i="3" l="1"/>
  <c r="I213" i="3" s="1"/>
  <c r="J213" i="3" s="1"/>
  <c r="F213" i="3"/>
  <c r="N214" i="3" s="1"/>
  <c r="H213" i="3"/>
  <c r="M213" i="3"/>
  <c r="E214" i="3" l="1"/>
  <c r="K213" i="3"/>
  <c r="L214" i="3"/>
  <c r="F214" i="3" l="1"/>
  <c r="N215" i="3" s="1"/>
  <c r="M214" i="3"/>
  <c r="H214" i="3"/>
  <c r="G214" i="3"/>
  <c r="I214" i="3" s="1"/>
  <c r="J214" i="3" s="1"/>
  <c r="E215" i="3" l="1"/>
  <c r="K214" i="3"/>
  <c r="L215" i="3"/>
  <c r="H215" i="3" l="1"/>
  <c r="G215" i="3"/>
  <c r="I215" i="3" s="1"/>
  <c r="J215" i="3" s="1"/>
  <c r="K215" i="3" s="1"/>
  <c r="F215" i="3"/>
  <c r="N216" i="3" s="1"/>
  <c r="M215" i="3"/>
  <c r="E216" i="3" l="1"/>
  <c r="L216" i="3"/>
  <c r="F216" i="3" l="1"/>
  <c r="N217" i="3" s="1"/>
  <c r="H216" i="3"/>
  <c r="M216" i="3"/>
  <c r="G216" i="3"/>
  <c r="I216" i="3" s="1"/>
  <c r="J216" i="3" s="1"/>
  <c r="L217" i="3" l="1"/>
  <c r="K216" i="3"/>
  <c r="E217" i="3"/>
  <c r="M217" i="3" l="1"/>
  <c r="G217" i="3"/>
  <c r="I217" i="3" s="1"/>
  <c r="J217" i="3" s="1"/>
  <c r="F217" i="3"/>
  <c r="N218" i="3" s="1"/>
  <c r="H217" i="3"/>
  <c r="E218" i="3" l="1"/>
  <c r="L218" i="3"/>
  <c r="K217" i="3"/>
  <c r="F218" i="3" l="1"/>
  <c r="N219" i="3" s="1"/>
  <c r="M218" i="3"/>
  <c r="H218" i="3"/>
  <c r="G218" i="3"/>
  <c r="I218" i="3" s="1"/>
  <c r="J218" i="3" s="1"/>
  <c r="E219" i="3" l="1"/>
  <c r="L219" i="3"/>
  <c r="K218" i="3"/>
  <c r="F219" i="3" l="1"/>
  <c r="N220" i="3" s="1"/>
  <c r="G219" i="3"/>
  <c r="I219" i="3" s="1"/>
  <c r="J219" i="3" s="1"/>
  <c r="H219" i="3"/>
  <c r="M219" i="3"/>
  <c r="E220" i="3" l="1"/>
  <c r="K219" i="3"/>
  <c r="L220" i="3"/>
  <c r="F220" i="3" l="1"/>
  <c r="N221" i="3" s="1"/>
  <c r="M220" i="3"/>
  <c r="H220" i="3"/>
  <c r="G220" i="3"/>
  <c r="I220" i="3" s="1"/>
  <c r="J220" i="3" s="1"/>
  <c r="L221" i="3" l="1"/>
  <c r="K220" i="3"/>
  <c r="E221" i="3"/>
  <c r="M221" i="3" l="1"/>
  <c r="F221" i="3"/>
  <c r="N222" i="3" s="1"/>
  <c r="H221" i="3"/>
  <c r="G221" i="3"/>
  <c r="I221" i="3" s="1"/>
  <c r="J221" i="3" s="1"/>
  <c r="L222" i="3" l="1"/>
  <c r="K221" i="3"/>
  <c r="E222" i="3"/>
  <c r="F222" i="3" l="1"/>
  <c r="N223" i="3" s="1"/>
  <c r="M222" i="3"/>
  <c r="H222" i="3"/>
  <c r="G222" i="3"/>
  <c r="I222" i="3" s="1"/>
  <c r="J222" i="3" s="1"/>
  <c r="L223" i="3" l="1"/>
  <c r="K222" i="3"/>
  <c r="E223" i="3"/>
  <c r="F223" i="3" l="1"/>
  <c r="N224" i="3" s="1"/>
  <c r="M223" i="3"/>
  <c r="H223" i="3"/>
  <c r="G223" i="3"/>
  <c r="I223" i="3" s="1"/>
  <c r="J223" i="3" s="1"/>
  <c r="E224" i="3" l="1"/>
  <c r="K223" i="3"/>
  <c r="L224" i="3"/>
  <c r="M224" i="3" l="1"/>
  <c r="G224" i="3"/>
  <c r="I224" i="3" s="1"/>
  <c r="J224" i="3" s="1"/>
  <c r="H224" i="3"/>
  <c r="F224" i="3"/>
  <c r="N225" i="3" s="1"/>
  <c r="E225" i="3" l="1"/>
  <c r="L225" i="3"/>
  <c r="K224" i="3"/>
  <c r="G225" i="3" l="1"/>
  <c r="I225" i="3" s="1"/>
  <c r="J225" i="3" s="1"/>
  <c r="K225" i="3" s="1"/>
  <c r="F225" i="3"/>
  <c r="N226" i="3" s="1"/>
  <c r="M225" i="3"/>
  <c r="H225" i="3"/>
  <c r="E226" i="3" l="1"/>
  <c r="L226" i="3"/>
  <c r="F226" i="3" l="1"/>
  <c r="N227" i="3" s="1"/>
  <c r="M226" i="3"/>
  <c r="G226" i="3"/>
  <c r="I226" i="3" s="1"/>
  <c r="J226" i="3" s="1"/>
  <c r="H226" i="3"/>
  <c r="K226" i="3" l="1"/>
  <c r="L227" i="3"/>
  <c r="E227" i="3"/>
  <c r="M227" i="3" l="1"/>
  <c r="G227" i="3"/>
  <c r="I227" i="3" s="1"/>
  <c r="J227" i="3" s="1"/>
  <c r="F227" i="3"/>
  <c r="N228" i="3" s="1"/>
  <c r="H227" i="3"/>
  <c r="K227" i="3" l="1"/>
  <c r="L228" i="3"/>
  <c r="E228" i="3"/>
  <c r="M228" i="3" l="1"/>
  <c r="G228" i="3"/>
  <c r="I228" i="3" s="1"/>
  <c r="J228" i="3" s="1"/>
  <c r="F228" i="3"/>
  <c r="N229" i="3" s="1"/>
  <c r="H228" i="3"/>
  <c r="E229" i="3" l="1"/>
  <c r="K228" i="3"/>
  <c r="L229" i="3"/>
  <c r="F229" i="3" l="1"/>
  <c r="N230" i="3" s="1"/>
  <c r="H229" i="3"/>
  <c r="M229" i="3"/>
  <c r="G229" i="3"/>
  <c r="I229" i="3" s="1"/>
  <c r="J229" i="3" s="1"/>
  <c r="E230" i="3" l="1"/>
  <c r="K229" i="3"/>
  <c r="L230" i="3"/>
  <c r="H230" i="3" l="1"/>
  <c r="G230" i="3"/>
  <c r="I230" i="3" s="1"/>
  <c r="J230" i="3" s="1"/>
  <c r="F230" i="3"/>
  <c r="N231" i="3" s="1"/>
  <c r="M230" i="3"/>
  <c r="E231" i="3" l="1"/>
  <c r="L231" i="3"/>
  <c r="K230" i="3"/>
  <c r="F231" i="3" l="1"/>
  <c r="N232" i="3" s="1"/>
  <c r="M231" i="3"/>
  <c r="H231" i="3"/>
  <c r="G231" i="3"/>
  <c r="I231" i="3" s="1"/>
  <c r="J231" i="3" s="1"/>
  <c r="L232" i="3" l="1"/>
  <c r="K231" i="3"/>
  <c r="E232" i="3"/>
  <c r="F232" i="3" l="1"/>
  <c r="N233" i="3" s="1"/>
  <c r="M232" i="3"/>
  <c r="H232" i="3"/>
  <c r="G232" i="3"/>
  <c r="I232" i="3" s="1"/>
  <c r="J232" i="3" s="1"/>
  <c r="E233" i="3" l="1"/>
  <c r="K232" i="3"/>
  <c r="L233" i="3"/>
  <c r="M233" i="3" l="1"/>
  <c r="F233" i="3"/>
  <c r="N234" i="3" s="1"/>
  <c r="H233" i="3"/>
  <c r="G233" i="3"/>
  <c r="I233" i="3" s="1"/>
  <c r="J233" i="3" s="1"/>
  <c r="E234" i="3" l="1"/>
  <c r="L234" i="3"/>
  <c r="K233" i="3"/>
  <c r="F234" i="3" l="1"/>
  <c r="N235" i="3" s="1"/>
  <c r="H234" i="3"/>
  <c r="G234" i="3"/>
  <c r="I234" i="3" s="1"/>
  <c r="J234" i="3" s="1"/>
  <c r="M234" i="3"/>
  <c r="E235" i="3" l="1"/>
  <c r="K234" i="3"/>
  <c r="L235" i="3"/>
  <c r="M235" i="3" l="1"/>
  <c r="H235" i="3"/>
  <c r="G235" i="3"/>
  <c r="I235" i="3" s="1"/>
  <c r="J235" i="3" s="1"/>
  <c r="F235" i="3"/>
  <c r="N236" i="3" s="1"/>
  <c r="L236" i="3" l="1"/>
  <c r="K235" i="3"/>
  <c r="E236" i="3"/>
  <c r="M236" i="3" l="1"/>
  <c r="G236" i="3"/>
  <c r="I236" i="3" s="1"/>
  <c r="J236" i="3" s="1"/>
  <c r="F236" i="3"/>
  <c r="N237" i="3" s="1"/>
  <c r="H236" i="3"/>
  <c r="L237" i="3" l="1"/>
  <c r="K236" i="3"/>
  <c r="E237" i="3"/>
  <c r="F237" i="3" l="1"/>
  <c r="N238" i="3" s="1"/>
  <c r="H237" i="3"/>
  <c r="M237" i="3"/>
  <c r="G237" i="3"/>
  <c r="I237" i="3" s="1"/>
  <c r="J237" i="3" s="1"/>
  <c r="L238" i="3" l="1"/>
  <c r="K237" i="3"/>
  <c r="E238" i="3"/>
  <c r="F238" i="3" l="1"/>
  <c r="N239" i="3" s="1"/>
  <c r="H238" i="3"/>
  <c r="M238" i="3"/>
  <c r="G238" i="3"/>
  <c r="I238" i="3" s="1"/>
  <c r="J238" i="3" s="1"/>
  <c r="E239" i="3" l="1"/>
  <c r="K238" i="3"/>
  <c r="L239" i="3"/>
  <c r="G239" i="3" l="1"/>
  <c r="I239" i="3" s="1"/>
  <c r="J239" i="3" s="1"/>
  <c r="F239" i="3"/>
  <c r="N240" i="3" s="1"/>
  <c r="H239" i="3"/>
  <c r="M239" i="3"/>
  <c r="E240" i="3" l="1"/>
  <c r="L240" i="3"/>
  <c r="K239" i="3"/>
  <c r="G240" i="3" l="1"/>
  <c r="I240" i="3" s="1"/>
  <c r="J240" i="3" s="1"/>
  <c r="K240" i="3" s="1"/>
  <c r="M240" i="3"/>
  <c r="F240" i="3"/>
  <c r="N241" i="3" s="1"/>
  <c r="H240" i="3"/>
  <c r="E241" i="3" l="1"/>
  <c r="L241" i="3"/>
  <c r="H241" i="3" l="1"/>
  <c r="M241" i="3"/>
  <c r="G241" i="3"/>
  <c r="I241" i="3" s="1"/>
  <c r="J241" i="3" s="1"/>
  <c r="F241" i="3"/>
  <c r="N242" i="3" s="1"/>
  <c r="K241" i="3" l="1"/>
  <c r="L242" i="3"/>
  <c r="E242" i="3"/>
  <c r="G242" i="3" l="1"/>
  <c r="I242" i="3" s="1"/>
  <c r="J242" i="3" s="1"/>
  <c r="F242" i="3"/>
  <c r="N243" i="3" s="1"/>
  <c r="H242" i="3"/>
  <c r="M242" i="3"/>
  <c r="E243" i="3"/>
  <c r="G243" i="3" l="1"/>
  <c r="I243" i="3" s="1"/>
  <c r="J243" i="3" s="1"/>
  <c r="M243" i="3"/>
  <c r="F243" i="3"/>
  <c r="N244" i="3" s="1"/>
  <c r="H243" i="3"/>
  <c r="K242" i="3"/>
  <c r="L243" i="3"/>
  <c r="E244" i="3" l="1"/>
  <c r="K243" i="3"/>
  <c r="L244" i="3"/>
  <c r="F244" i="3" l="1"/>
  <c r="N245" i="3" s="1"/>
  <c r="H244" i="3"/>
  <c r="M244" i="3"/>
  <c r="G244" i="3"/>
  <c r="I244" i="3" s="1"/>
  <c r="J244" i="3" s="1"/>
  <c r="E245" i="3" l="1"/>
  <c r="K244" i="3"/>
  <c r="L245" i="3"/>
  <c r="G245" i="3" l="1"/>
  <c r="I245" i="3" s="1"/>
  <c r="J245" i="3" s="1"/>
  <c r="F245" i="3"/>
  <c r="N246" i="3" s="1"/>
  <c r="H245" i="3"/>
  <c r="M245" i="3"/>
  <c r="E246" i="3" l="1"/>
  <c r="L246" i="3"/>
  <c r="K245" i="3"/>
  <c r="F246" i="3" l="1"/>
  <c r="N247" i="3" s="1"/>
  <c r="H246" i="3"/>
  <c r="M246" i="3"/>
  <c r="G246" i="3"/>
  <c r="I246" i="3" s="1"/>
  <c r="J246" i="3" s="1"/>
  <c r="L247" i="3" l="1"/>
  <c r="K246" i="3"/>
  <c r="E247" i="3"/>
  <c r="M247" i="3" l="1"/>
  <c r="F247" i="3"/>
  <c r="N248" i="3" s="1"/>
  <c r="H247" i="3"/>
  <c r="G247" i="3"/>
  <c r="I247" i="3" s="1"/>
  <c r="J247" i="3" s="1"/>
  <c r="L248" i="3" l="1"/>
  <c r="K247" i="3"/>
  <c r="E248" i="3"/>
  <c r="F248" i="3" l="1"/>
  <c r="N249" i="3" s="1"/>
  <c r="H248" i="3"/>
  <c r="M248" i="3"/>
  <c r="G248" i="3"/>
  <c r="I248" i="3" s="1"/>
  <c r="J248" i="3" s="1"/>
  <c r="E249" i="3" s="1"/>
  <c r="F249" i="3" l="1"/>
  <c r="N250" i="3" s="1"/>
  <c r="H249" i="3"/>
  <c r="M249" i="3"/>
  <c r="G249" i="3"/>
  <c r="I249" i="3" s="1"/>
  <c r="J249" i="3" s="1"/>
  <c r="L249" i="3"/>
  <c r="K248" i="3"/>
  <c r="E250" i="3" l="1"/>
  <c r="L250" i="3"/>
  <c r="K249" i="3"/>
  <c r="H250" i="3" l="1"/>
  <c r="M250" i="3"/>
  <c r="G250" i="3"/>
  <c r="I250" i="3" s="1"/>
  <c r="J250" i="3" s="1"/>
  <c r="F250" i="3"/>
  <c r="N251" i="3" s="1"/>
  <c r="E251" i="3" l="1"/>
  <c r="L251" i="3"/>
  <c r="K250" i="3"/>
  <c r="F251" i="3" l="1"/>
  <c r="N252" i="3" s="1"/>
  <c r="M251" i="3"/>
  <c r="H251" i="3"/>
  <c r="G251" i="3"/>
  <c r="I251" i="3" s="1"/>
  <c r="J251" i="3" s="1"/>
  <c r="E252" i="3" l="1"/>
  <c r="K251" i="3"/>
  <c r="L252" i="3"/>
  <c r="G252" i="3" l="1"/>
  <c r="I252" i="3" s="1"/>
  <c r="J252" i="3" s="1"/>
  <c r="F252" i="3"/>
  <c r="N253" i="3" s="1"/>
  <c r="H252" i="3"/>
  <c r="M252" i="3"/>
  <c r="E253" i="3" l="1"/>
  <c r="L253" i="3"/>
  <c r="K252" i="3"/>
  <c r="F253" i="3" l="1"/>
  <c r="N254" i="3" s="1"/>
  <c r="H253" i="3"/>
  <c r="G253" i="3"/>
  <c r="I253" i="3" s="1"/>
  <c r="J253" i="3" s="1"/>
  <c r="M253" i="3"/>
  <c r="E254" i="3" l="1"/>
  <c r="K253" i="3"/>
  <c r="L254" i="3"/>
  <c r="F254" i="3" l="1"/>
  <c r="N255" i="3" s="1"/>
  <c r="M254" i="3"/>
  <c r="H254" i="3"/>
  <c r="G254" i="3"/>
  <c r="I254" i="3" s="1"/>
  <c r="J254" i="3" s="1"/>
  <c r="E255" i="3" l="1"/>
  <c r="L255" i="3"/>
  <c r="K254" i="3"/>
  <c r="F255" i="3" l="1"/>
  <c r="N256" i="3" s="1"/>
  <c r="H255" i="3"/>
  <c r="G255" i="3"/>
  <c r="I255" i="3" s="1"/>
  <c r="J255" i="3" s="1"/>
  <c r="M255" i="3"/>
  <c r="E256" i="3" l="1"/>
  <c r="L256" i="3"/>
  <c r="K255" i="3"/>
  <c r="G256" i="3" l="1"/>
  <c r="I256" i="3" s="1"/>
  <c r="J256" i="3" s="1"/>
  <c r="E257" i="3" s="1"/>
  <c r="F256" i="3"/>
  <c r="N257" i="3" s="1"/>
  <c r="M256" i="3"/>
  <c r="H256" i="3"/>
  <c r="F257" i="3" l="1"/>
  <c r="N258" i="3" s="1"/>
  <c r="H257" i="3"/>
  <c r="M257" i="3"/>
  <c r="G257" i="3"/>
  <c r="I257" i="3" s="1"/>
  <c r="J257" i="3" s="1"/>
  <c r="K256" i="3"/>
  <c r="L257" i="3"/>
  <c r="L258" i="3" l="1"/>
  <c r="K257" i="3"/>
  <c r="E258" i="3"/>
  <c r="H258" i="3" l="1"/>
  <c r="M258" i="3"/>
  <c r="F258" i="3"/>
  <c r="N259" i="3" s="1"/>
  <c r="G258" i="3"/>
  <c r="I258" i="3" s="1"/>
  <c r="J258" i="3" s="1"/>
  <c r="L259" i="3" l="1"/>
  <c r="K258" i="3"/>
  <c r="E259" i="3"/>
  <c r="M259" i="3" l="1"/>
  <c r="G259" i="3"/>
  <c r="I259" i="3" s="1"/>
  <c r="J259" i="3" s="1"/>
  <c r="F259" i="3"/>
  <c r="N260" i="3" s="1"/>
  <c r="H259" i="3"/>
  <c r="L260" i="3" l="1"/>
  <c r="K259" i="3"/>
  <c r="E260" i="3"/>
  <c r="G260" i="3" l="1"/>
  <c r="I260" i="3" s="1"/>
  <c r="J260" i="3" s="1"/>
  <c r="M260" i="3"/>
  <c r="F260" i="3"/>
  <c r="N261" i="3" s="1"/>
  <c r="H260" i="3"/>
  <c r="L261" i="3" l="1"/>
  <c r="K260" i="3"/>
  <c r="E261" i="3"/>
  <c r="G261" i="3" l="1"/>
  <c r="I261" i="3" s="1"/>
  <c r="J261" i="3" s="1"/>
  <c r="H261" i="3"/>
  <c r="F261" i="3"/>
  <c r="N262" i="3" s="1"/>
  <c r="M261" i="3"/>
  <c r="E262" i="3" l="1"/>
  <c r="K261" i="3"/>
  <c r="L262" i="3"/>
  <c r="F262" i="3" l="1"/>
  <c r="N263" i="3" s="1"/>
  <c r="H262" i="3"/>
  <c r="G262" i="3"/>
  <c r="I262" i="3" s="1"/>
  <c r="J262" i="3" s="1"/>
  <c r="M262" i="3"/>
  <c r="E263" i="3" l="1"/>
  <c r="L263" i="3"/>
  <c r="K262" i="3"/>
  <c r="H263" i="3" l="1"/>
  <c r="G263" i="3"/>
  <c r="I263" i="3" s="1"/>
  <c r="J263" i="3" s="1"/>
  <c r="F263" i="3"/>
  <c r="N264" i="3" s="1"/>
  <c r="M263" i="3"/>
  <c r="E264" i="3" l="1"/>
  <c r="L264" i="3"/>
  <c r="K263" i="3"/>
  <c r="F264" i="3" l="1"/>
  <c r="N265" i="3" s="1"/>
  <c r="H264" i="3"/>
  <c r="G264" i="3"/>
  <c r="I264" i="3" s="1"/>
  <c r="J264" i="3" s="1"/>
  <c r="M264" i="3"/>
  <c r="E265" i="3" l="1"/>
  <c r="L265" i="3"/>
  <c r="K264" i="3"/>
  <c r="G265" i="3" l="1"/>
  <c r="I265" i="3" s="1"/>
  <c r="J265" i="3" s="1"/>
  <c r="F265" i="3"/>
  <c r="N266" i="3" s="1"/>
  <c r="H265" i="3"/>
  <c r="M265" i="3"/>
  <c r="E266" i="3" l="1"/>
  <c r="K265" i="3"/>
  <c r="L266" i="3"/>
  <c r="H266" i="3" l="1"/>
  <c r="F266" i="3"/>
  <c r="N267" i="3" s="1"/>
  <c r="G266" i="3"/>
  <c r="I266" i="3" s="1"/>
  <c r="J266" i="3" s="1"/>
  <c r="M266" i="3"/>
  <c r="E267" i="3" l="1"/>
  <c r="L267" i="3"/>
  <c r="K266" i="3"/>
  <c r="F267" i="3" l="1"/>
  <c r="N268" i="3" s="1"/>
  <c r="H267" i="3"/>
  <c r="G267" i="3"/>
  <c r="I267" i="3" s="1"/>
  <c r="J267" i="3" s="1"/>
  <c r="M267" i="3"/>
  <c r="E268" i="3" l="1"/>
  <c r="L268" i="3"/>
  <c r="K267" i="3"/>
  <c r="F268" i="3" l="1"/>
  <c r="N269" i="3" s="1"/>
  <c r="H268" i="3"/>
  <c r="G268" i="3"/>
  <c r="I268" i="3" s="1"/>
  <c r="J268" i="3" s="1"/>
  <c r="M268" i="3"/>
  <c r="E269" i="3" l="1"/>
  <c r="L269" i="3"/>
  <c r="K268" i="3"/>
  <c r="G269" i="3" l="1"/>
  <c r="I269" i="3" s="1"/>
  <c r="J269" i="3" s="1"/>
  <c r="M269" i="3"/>
  <c r="F269" i="3"/>
  <c r="N270" i="3" s="1"/>
  <c r="H269" i="3"/>
  <c r="E270" i="3" l="1"/>
  <c r="K269" i="3"/>
  <c r="L270" i="3"/>
  <c r="F270" i="3" l="1"/>
  <c r="N271" i="3" s="1"/>
  <c r="H270" i="3"/>
  <c r="G270" i="3"/>
  <c r="I270" i="3" s="1"/>
  <c r="J270" i="3" s="1"/>
  <c r="M270" i="3"/>
  <c r="E271" i="3" l="1"/>
  <c r="L271" i="3"/>
  <c r="K270" i="3"/>
  <c r="F271" i="3" l="1"/>
  <c r="N272" i="3" s="1"/>
  <c r="H271" i="3"/>
  <c r="G271" i="3"/>
  <c r="I271" i="3" s="1"/>
  <c r="J271" i="3" s="1"/>
  <c r="M271" i="3"/>
  <c r="E272" i="3" l="1"/>
  <c r="L272" i="3"/>
  <c r="K271" i="3"/>
  <c r="F272" i="3" l="1"/>
  <c r="N273" i="3" s="1"/>
  <c r="H272" i="3"/>
  <c r="M272" i="3"/>
  <c r="G272" i="3"/>
  <c r="I272" i="3" s="1"/>
  <c r="J272" i="3" s="1"/>
  <c r="E273" i="3" l="1"/>
  <c r="L273" i="3"/>
  <c r="K272" i="3"/>
  <c r="G273" i="3" l="1"/>
  <c r="I273" i="3" s="1"/>
  <c r="J273" i="3" s="1"/>
  <c r="H273" i="3"/>
  <c r="F273" i="3"/>
  <c r="N274" i="3" s="1"/>
  <c r="M273" i="3"/>
  <c r="E274" i="3" l="1"/>
  <c r="K273" i="3"/>
  <c r="L274" i="3"/>
  <c r="F274" i="3" l="1"/>
  <c r="N275" i="3" s="1"/>
  <c r="H274" i="3"/>
  <c r="G274" i="3"/>
  <c r="I274" i="3" s="1"/>
  <c r="J274" i="3" s="1"/>
  <c r="M274" i="3"/>
  <c r="E275" i="3" l="1"/>
  <c r="L275" i="3"/>
  <c r="K274" i="3"/>
  <c r="F275" i="3" l="1"/>
  <c r="N276" i="3" s="1"/>
  <c r="M275" i="3"/>
  <c r="H275" i="3"/>
  <c r="G275" i="3"/>
  <c r="I275" i="3" s="1"/>
  <c r="J275" i="3" s="1"/>
  <c r="E276" i="3" l="1"/>
  <c r="L276" i="3"/>
  <c r="K275" i="3"/>
  <c r="F276" i="3" l="1"/>
  <c r="N277" i="3" s="1"/>
  <c r="H276" i="3"/>
  <c r="G276" i="3"/>
  <c r="I276" i="3" s="1"/>
  <c r="J276" i="3" s="1"/>
  <c r="M276" i="3"/>
  <c r="E277" i="3" l="1"/>
  <c r="L277" i="3"/>
  <c r="K276" i="3"/>
  <c r="G277" i="3" l="1"/>
  <c r="I277" i="3" s="1"/>
  <c r="J277" i="3" s="1"/>
  <c r="F277" i="3"/>
  <c r="N278" i="3" s="1"/>
  <c r="H277" i="3"/>
  <c r="M277" i="3"/>
  <c r="E278" i="3" l="1"/>
  <c r="K277" i="3"/>
  <c r="L278" i="3"/>
  <c r="F278" i="3" l="1"/>
  <c r="N279" i="3" s="1"/>
  <c r="H278" i="3"/>
  <c r="G278" i="3"/>
  <c r="I278" i="3" s="1"/>
  <c r="J278" i="3" s="1"/>
  <c r="M278" i="3"/>
  <c r="E279" i="3" l="1"/>
  <c r="K278" i="3"/>
  <c r="L279" i="3"/>
  <c r="G279" i="3" l="1"/>
  <c r="I279" i="3" s="1"/>
  <c r="J279" i="3" s="1"/>
  <c r="M279" i="3"/>
  <c r="H279" i="3"/>
  <c r="F279" i="3"/>
  <c r="N280" i="3" s="1"/>
  <c r="E280" i="3" l="1"/>
  <c r="L280" i="3"/>
  <c r="K279" i="3"/>
  <c r="F280" i="3" l="1"/>
  <c r="N281" i="3" s="1"/>
  <c r="H280" i="3"/>
  <c r="G280" i="3"/>
  <c r="I280" i="3" s="1"/>
  <c r="J280" i="3" s="1"/>
  <c r="M280" i="3"/>
  <c r="E281" i="3" l="1"/>
  <c r="L281" i="3"/>
  <c r="K280" i="3"/>
  <c r="G281" i="3" l="1"/>
  <c r="I281" i="3" s="1"/>
  <c r="J281" i="3" s="1"/>
  <c r="F281" i="3"/>
  <c r="N282" i="3" s="1"/>
  <c r="H281" i="3"/>
  <c r="M281" i="3"/>
  <c r="E282" i="3" l="1"/>
  <c r="K281" i="3"/>
  <c r="L282" i="3"/>
  <c r="F282" i="3" l="1"/>
  <c r="N283" i="3" s="1"/>
  <c r="H282" i="3"/>
  <c r="G282" i="3"/>
  <c r="I282" i="3" s="1"/>
  <c r="J282" i="3" s="1"/>
  <c r="M282" i="3"/>
  <c r="E283" i="3" l="1"/>
  <c r="K282" i="3"/>
  <c r="L283" i="3"/>
  <c r="G283" i="3" l="1"/>
  <c r="I283" i="3" s="1"/>
  <c r="J283" i="3" s="1"/>
  <c r="F283" i="3"/>
  <c r="N284" i="3" s="1"/>
  <c r="M283" i="3"/>
  <c r="H283" i="3"/>
  <c r="E284" i="3" l="1"/>
  <c r="L284" i="3"/>
  <c r="K283" i="3"/>
  <c r="F284" i="3" l="1"/>
  <c r="N285" i="3" s="1"/>
  <c r="H284" i="3"/>
  <c r="G284" i="3"/>
  <c r="I284" i="3" s="1"/>
  <c r="J284" i="3" s="1"/>
  <c r="M284" i="3"/>
  <c r="E285" i="3" l="1"/>
  <c r="K284" i="3"/>
  <c r="L285" i="3"/>
  <c r="G285" i="3" l="1"/>
  <c r="I285" i="3" s="1"/>
  <c r="J285" i="3" s="1"/>
  <c r="F285" i="3"/>
  <c r="N286" i="3" s="1"/>
  <c r="M285" i="3"/>
  <c r="H285" i="3"/>
  <c r="E286" i="3" l="1"/>
  <c r="K285" i="3"/>
  <c r="L286" i="3"/>
  <c r="F286" i="3" l="1"/>
  <c r="N287" i="3" s="1"/>
  <c r="H286" i="3"/>
  <c r="G286" i="3"/>
  <c r="I286" i="3" s="1"/>
  <c r="J286" i="3" s="1"/>
  <c r="M286" i="3"/>
  <c r="E287" i="3" l="1"/>
  <c r="K286" i="3"/>
  <c r="L287" i="3"/>
  <c r="G287" i="3" l="1"/>
  <c r="I287" i="3" s="1"/>
  <c r="J287" i="3" s="1"/>
  <c r="F287" i="3"/>
  <c r="N288" i="3" s="1"/>
  <c r="M287" i="3"/>
  <c r="H287" i="3"/>
  <c r="E288" i="3" l="1"/>
  <c r="L288" i="3"/>
  <c r="K287" i="3"/>
  <c r="F288" i="3" l="1"/>
  <c r="N289" i="3" s="1"/>
  <c r="H288" i="3"/>
  <c r="G288" i="3"/>
  <c r="I288" i="3" s="1"/>
  <c r="J288" i="3" s="1"/>
  <c r="M288" i="3"/>
  <c r="E289" i="3" l="1"/>
  <c r="L289" i="3"/>
  <c r="K288" i="3"/>
  <c r="G289" i="3" l="1"/>
  <c r="I289" i="3" s="1"/>
  <c r="J289" i="3" s="1"/>
  <c r="M289" i="3"/>
  <c r="F289" i="3"/>
  <c r="N290" i="3" s="1"/>
  <c r="H289" i="3"/>
  <c r="E290" i="3" l="1"/>
  <c r="K289" i="3"/>
  <c r="L290" i="3"/>
  <c r="H290" i="3" l="1"/>
  <c r="F290" i="3"/>
  <c r="N291" i="3" s="1"/>
  <c r="G290" i="3"/>
  <c r="I290" i="3" s="1"/>
  <c r="J290" i="3" s="1"/>
  <c r="M290" i="3"/>
  <c r="E291" i="3" l="1"/>
  <c r="L291" i="3"/>
  <c r="K290" i="3"/>
  <c r="F291" i="3" l="1"/>
  <c r="N292" i="3" s="1"/>
  <c r="H291" i="3"/>
  <c r="G291" i="3"/>
  <c r="I291" i="3" s="1"/>
  <c r="J291" i="3" s="1"/>
  <c r="M291" i="3"/>
  <c r="E292" i="3" l="1"/>
  <c r="L292" i="3"/>
  <c r="K291" i="3"/>
  <c r="F292" i="3" l="1"/>
  <c r="N293" i="3" s="1"/>
  <c r="H292" i="3"/>
  <c r="G292" i="3"/>
  <c r="I292" i="3" s="1"/>
  <c r="J292" i="3" s="1"/>
  <c r="M292" i="3"/>
  <c r="E293" i="3" l="1"/>
  <c r="L293" i="3"/>
  <c r="K292" i="3"/>
  <c r="G293" i="3" l="1"/>
  <c r="I293" i="3" s="1"/>
  <c r="J293" i="3" s="1"/>
  <c r="M293" i="3"/>
  <c r="F293" i="3"/>
  <c r="N294" i="3" s="1"/>
  <c r="H293" i="3"/>
  <c r="E294" i="3" l="1"/>
  <c r="K293" i="3"/>
  <c r="L294" i="3"/>
  <c r="F294" i="3" l="1"/>
  <c r="N295" i="3" s="1"/>
  <c r="H294" i="3"/>
  <c r="G294" i="3"/>
  <c r="I294" i="3" s="1"/>
  <c r="J294" i="3" s="1"/>
  <c r="M294" i="3"/>
  <c r="E295" i="3" l="1"/>
  <c r="L295" i="3"/>
  <c r="K294" i="3"/>
  <c r="F295" i="3" l="1"/>
  <c r="N296" i="3" s="1"/>
  <c r="H295" i="3"/>
  <c r="G295" i="3"/>
  <c r="I295" i="3" s="1"/>
  <c r="J295" i="3" s="1"/>
  <c r="M295" i="3"/>
  <c r="E296" i="3" l="1"/>
  <c r="L296" i="3"/>
  <c r="K295" i="3"/>
  <c r="F296" i="3" l="1"/>
  <c r="N297" i="3" s="1"/>
  <c r="H296" i="3"/>
  <c r="G296" i="3"/>
  <c r="I296" i="3" s="1"/>
  <c r="J296" i="3" s="1"/>
  <c r="M296" i="3"/>
  <c r="E297" i="3" l="1"/>
  <c r="L297" i="3"/>
  <c r="K296" i="3"/>
  <c r="F297" i="3" l="1"/>
  <c r="N298" i="3" s="1"/>
  <c r="M297" i="3"/>
  <c r="H297" i="3"/>
  <c r="G297" i="3"/>
  <c r="I297" i="3" s="1"/>
  <c r="J297" i="3" s="1"/>
  <c r="E298" i="3" l="1"/>
  <c r="K297" i="3"/>
  <c r="L298" i="3"/>
  <c r="F298" i="3" l="1"/>
  <c r="N299" i="3" s="1"/>
  <c r="H298" i="3"/>
  <c r="G298" i="3"/>
  <c r="I298" i="3" s="1"/>
  <c r="J298" i="3" s="1"/>
  <c r="M298" i="3"/>
  <c r="E299" i="3" l="1"/>
  <c r="L299" i="3"/>
  <c r="K298" i="3"/>
  <c r="G299" i="3" l="1"/>
  <c r="I299" i="3" s="1"/>
  <c r="J299" i="3" s="1"/>
  <c r="F299" i="3"/>
  <c r="N300" i="3" s="1"/>
  <c r="M299" i="3"/>
  <c r="H299" i="3"/>
  <c r="E300" i="3" l="1"/>
  <c r="K299" i="3"/>
  <c r="L300" i="3"/>
  <c r="H300" i="3" l="1"/>
  <c r="G300" i="3"/>
  <c r="I300" i="3" s="1"/>
  <c r="J300" i="3" s="1"/>
  <c r="M300" i="3"/>
  <c r="F300" i="3"/>
  <c r="N301" i="3" s="1"/>
  <c r="E301" i="3" l="1"/>
  <c r="K300" i="3"/>
  <c r="L301" i="3"/>
  <c r="H301" i="3" l="1"/>
  <c r="M301" i="3"/>
  <c r="G301" i="3"/>
  <c r="I301" i="3" s="1"/>
  <c r="J301" i="3" s="1"/>
  <c r="F301" i="3"/>
  <c r="N302" i="3" s="1"/>
  <c r="E302" i="3" l="1"/>
  <c r="L302" i="3"/>
  <c r="K301" i="3"/>
  <c r="H302" i="3" l="1"/>
  <c r="G302" i="3"/>
  <c r="I302" i="3" s="1"/>
  <c r="J302" i="3" s="1"/>
  <c r="M302" i="3"/>
  <c r="F302" i="3"/>
  <c r="N303" i="3" s="1"/>
  <c r="E303" i="3" l="1"/>
  <c r="L303" i="3"/>
  <c r="K302" i="3"/>
  <c r="G303" i="3" l="1"/>
  <c r="I303" i="3" s="1"/>
  <c r="J303" i="3" s="1"/>
  <c r="F303" i="3"/>
  <c r="N304" i="3" s="1"/>
  <c r="M303" i="3"/>
  <c r="H303" i="3"/>
  <c r="E304" i="3" l="1"/>
  <c r="L304" i="3"/>
  <c r="K303" i="3"/>
  <c r="F304" i="3" l="1"/>
  <c r="N305" i="3" s="1"/>
  <c r="H304" i="3"/>
  <c r="M304" i="3"/>
  <c r="G304" i="3"/>
  <c r="I304" i="3" s="1"/>
  <c r="J304" i="3" s="1"/>
  <c r="E305" i="3" l="1"/>
  <c r="K304" i="3"/>
  <c r="L305" i="3"/>
  <c r="G305" i="3" l="1"/>
  <c r="I305" i="3" s="1"/>
  <c r="J305" i="3" s="1"/>
  <c r="F305" i="3"/>
  <c r="N306" i="3" s="1"/>
  <c r="M305" i="3"/>
  <c r="H305" i="3"/>
  <c r="E306" i="3" l="1"/>
  <c r="K305" i="3"/>
  <c r="L306" i="3"/>
  <c r="F306" i="3" l="1"/>
  <c r="N307" i="3" s="1"/>
  <c r="H306" i="3"/>
  <c r="M306" i="3"/>
  <c r="G306" i="3"/>
  <c r="I306" i="3" s="1"/>
  <c r="J306" i="3" s="1"/>
  <c r="E307" i="3" l="1"/>
  <c r="L307" i="3"/>
  <c r="K306" i="3"/>
  <c r="G307" i="3" l="1"/>
  <c r="I307" i="3" s="1"/>
  <c r="J307" i="3" s="1"/>
  <c r="F307" i="3"/>
  <c r="N308" i="3" s="1"/>
  <c r="M307" i="3"/>
  <c r="H307" i="3"/>
  <c r="E308" i="3" l="1"/>
  <c r="L308" i="3"/>
  <c r="K307" i="3"/>
  <c r="G308" i="3" l="1"/>
  <c r="I308" i="3" s="1"/>
  <c r="J308" i="3" s="1"/>
  <c r="M308" i="3"/>
  <c r="F308" i="3"/>
  <c r="N309" i="3" s="1"/>
  <c r="H308" i="3"/>
  <c r="E309" i="3" l="1"/>
  <c r="L309" i="3"/>
  <c r="K308" i="3"/>
  <c r="G309" i="3" l="1"/>
  <c r="I309" i="3" s="1"/>
  <c r="J309" i="3" s="1"/>
  <c r="F309" i="3"/>
  <c r="N310" i="3" s="1"/>
  <c r="M309" i="3"/>
  <c r="H309" i="3"/>
  <c r="E310" i="3" l="1"/>
  <c r="K309" i="3"/>
  <c r="L310" i="3"/>
  <c r="F310" i="3" l="1"/>
  <c r="N311" i="3" s="1"/>
  <c r="H310" i="3"/>
  <c r="G310" i="3"/>
  <c r="I310" i="3" s="1"/>
  <c r="J310" i="3" s="1"/>
  <c r="M310" i="3"/>
  <c r="E311" i="3" l="1"/>
  <c r="L311" i="3"/>
  <c r="K310" i="3"/>
  <c r="H311" i="3" l="1"/>
  <c r="G311" i="3"/>
  <c r="I311" i="3" s="1"/>
  <c r="J311" i="3" s="1"/>
  <c r="F311" i="3"/>
  <c r="N312" i="3" s="1"/>
  <c r="M311" i="3"/>
  <c r="E312" i="3" l="1"/>
  <c r="L312" i="3"/>
  <c r="K311" i="3"/>
  <c r="H312" i="3" l="1"/>
  <c r="G312" i="3"/>
  <c r="I312" i="3" s="1"/>
  <c r="J312" i="3" s="1"/>
  <c r="M312" i="3"/>
  <c r="F312" i="3"/>
  <c r="N313" i="3" s="1"/>
  <c r="E313" i="3" l="1"/>
  <c r="L313" i="3"/>
  <c r="K312" i="3"/>
  <c r="F313" i="3" l="1"/>
  <c r="N314" i="3" s="1"/>
  <c r="M313" i="3"/>
  <c r="H313" i="3"/>
  <c r="G313" i="3"/>
  <c r="I313" i="3" s="1"/>
  <c r="J313" i="3" s="1"/>
  <c r="E314" i="3" l="1"/>
  <c r="K313" i="3"/>
  <c r="L314" i="3"/>
  <c r="F314" i="3" l="1"/>
  <c r="N315" i="3" s="1"/>
  <c r="H314" i="3"/>
  <c r="G314" i="3"/>
  <c r="I314" i="3" s="1"/>
  <c r="J314" i="3" s="1"/>
  <c r="M314" i="3"/>
  <c r="E315" i="3" l="1"/>
  <c r="K314" i="3"/>
  <c r="L315" i="3"/>
  <c r="G315" i="3" l="1"/>
  <c r="I315" i="3" s="1"/>
  <c r="J315" i="3" s="1"/>
  <c r="F315" i="3"/>
  <c r="N316" i="3" s="1"/>
  <c r="M315" i="3"/>
  <c r="H315" i="3"/>
  <c r="E316" i="3" l="1"/>
  <c r="L316" i="3"/>
  <c r="K315" i="3"/>
  <c r="F316" i="3" l="1"/>
  <c r="N317" i="3" s="1"/>
  <c r="H316" i="3"/>
  <c r="M316" i="3"/>
  <c r="G316" i="3"/>
  <c r="I316" i="3" s="1"/>
  <c r="J316" i="3" s="1"/>
  <c r="E317" i="3" l="1"/>
  <c r="L317" i="3"/>
  <c r="K316" i="3"/>
  <c r="G317" i="3" l="1"/>
  <c r="I317" i="3" s="1"/>
  <c r="J317" i="3" s="1"/>
  <c r="M317" i="3"/>
  <c r="F317" i="3"/>
  <c r="N318" i="3" s="1"/>
  <c r="H317" i="3"/>
  <c r="E318" i="3" l="1"/>
  <c r="K317" i="3"/>
  <c r="L318" i="3"/>
  <c r="F318" i="3" l="1"/>
  <c r="N319" i="3" s="1"/>
  <c r="H318" i="3"/>
  <c r="M318" i="3"/>
  <c r="G318" i="3"/>
  <c r="I318" i="3" s="1"/>
  <c r="J318" i="3" s="1"/>
  <c r="E319" i="3" l="1"/>
  <c r="K318" i="3"/>
  <c r="L319" i="3"/>
  <c r="G319" i="3" l="1"/>
  <c r="I319" i="3" s="1"/>
  <c r="J319" i="3" s="1"/>
  <c r="H319" i="3"/>
  <c r="M319" i="3"/>
  <c r="F319" i="3"/>
  <c r="N320" i="3" s="1"/>
  <c r="E320" i="3" l="1"/>
  <c r="L320" i="3"/>
  <c r="K319" i="3"/>
  <c r="F320" i="3" l="1"/>
  <c r="N321" i="3" s="1"/>
  <c r="H320" i="3"/>
  <c r="G320" i="3"/>
  <c r="I320" i="3" s="1"/>
  <c r="J320" i="3" s="1"/>
  <c r="M320" i="3"/>
  <c r="E321" i="3" l="1"/>
  <c r="L321" i="3"/>
  <c r="K320" i="3"/>
  <c r="G321" i="3" l="1"/>
  <c r="I321" i="3" s="1"/>
  <c r="J321" i="3" s="1"/>
  <c r="F321" i="3"/>
  <c r="N322" i="3" s="1"/>
  <c r="M321" i="3"/>
  <c r="H321" i="3"/>
  <c r="E322" i="3" l="1"/>
  <c r="K321" i="3"/>
  <c r="L322" i="3"/>
  <c r="H322" i="3" l="1"/>
  <c r="F322" i="3"/>
  <c r="N323" i="3" s="1"/>
  <c r="G322" i="3"/>
  <c r="I322" i="3" s="1"/>
  <c r="J322" i="3" s="1"/>
  <c r="M322" i="3"/>
  <c r="E323" i="3" l="1"/>
  <c r="L323" i="3"/>
  <c r="K322" i="3"/>
  <c r="F323" i="3" l="1"/>
  <c r="N324" i="3" s="1"/>
  <c r="H323" i="3"/>
  <c r="G323" i="3"/>
  <c r="I323" i="3" s="1"/>
  <c r="J323" i="3" s="1"/>
  <c r="M323" i="3"/>
  <c r="E324" i="3" l="1"/>
  <c r="L324" i="3"/>
  <c r="K323" i="3"/>
  <c r="F324" i="3" l="1"/>
  <c r="N325" i="3" s="1"/>
  <c r="H324" i="3"/>
  <c r="G324" i="3"/>
  <c r="I324" i="3" s="1"/>
  <c r="J324" i="3" s="1"/>
  <c r="M324" i="3"/>
  <c r="E325" i="3" l="1"/>
  <c r="K324" i="3"/>
  <c r="L325" i="3"/>
  <c r="F325" i="3" l="1"/>
  <c r="N326" i="3" s="1"/>
  <c r="M325" i="3"/>
  <c r="H325" i="3"/>
  <c r="G325" i="3"/>
  <c r="I325" i="3" s="1"/>
  <c r="J325" i="3" s="1"/>
  <c r="E326" i="3" l="1"/>
  <c r="K325" i="3"/>
  <c r="L326" i="3"/>
  <c r="G326" i="3" l="1"/>
  <c r="I326" i="3" s="1"/>
  <c r="J326" i="3" s="1"/>
  <c r="M326" i="3"/>
  <c r="F326" i="3"/>
  <c r="N327" i="3" s="1"/>
  <c r="H326" i="3"/>
  <c r="E327" i="3" l="1"/>
  <c r="L327" i="3"/>
  <c r="K326" i="3"/>
  <c r="F327" i="3" l="1"/>
  <c r="N328" i="3" s="1"/>
  <c r="M327" i="3"/>
  <c r="G327" i="3"/>
  <c r="I327" i="3" s="1"/>
  <c r="J327" i="3" s="1"/>
  <c r="H327" i="3"/>
  <c r="E328" i="3" l="1"/>
  <c r="L328" i="3"/>
  <c r="K327" i="3"/>
  <c r="F328" i="3" l="1"/>
  <c r="N329" i="3" s="1"/>
  <c r="M328" i="3"/>
  <c r="H328" i="3"/>
  <c r="G328" i="3"/>
  <c r="I328" i="3" s="1"/>
  <c r="J328" i="3" s="1"/>
  <c r="E329" i="3" l="1"/>
  <c r="K328" i="3"/>
  <c r="L329" i="3"/>
  <c r="F329" i="3" l="1"/>
  <c r="N330" i="3" s="1"/>
  <c r="M329" i="3"/>
  <c r="H329" i="3"/>
  <c r="G329" i="3"/>
  <c r="I329" i="3" s="1"/>
  <c r="J329" i="3" s="1"/>
  <c r="E330" i="3" l="1"/>
  <c r="L330" i="3"/>
  <c r="K329" i="3"/>
  <c r="F330" i="3" l="1"/>
  <c r="N331" i="3" s="1"/>
  <c r="G330" i="3"/>
  <c r="I330" i="3" s="1"/>
  <c r="J330" i="3" s="1"/>
  <c r="M330" i="3"/>
  <c r="H330" i="3"/>
  <c r="E331" i="3" l="1"/>
  <c r="L331" i="3"/>
  <c r="K330" i="3"/>
  <c r="F331" i="3" l="1"/>
  <c r="N332" i="3" s="1"/>
  <c r="M331" i="3"/>
  <c r="H331" i="3"/>
  <c r="G331" i="3"/>
  <c r="I331" i="3" s="1"/>
  <c r="J331" i="3" s="1"/>
  <c r="E332" i="3" l="1"/>
  <c r="L332" i="3"/>
  <c r="K331" i="3"/>
  <c r="M332" i="3" l="1"/>
  <c r="G332" i="3"/>
  <c r="I332" i="3" s="1"/>
  <c r="J332" i="3" s="1"/>
  <c r="F332" i="3"/>
  <c r="N333" i="3" s="1"/>
  <c r="H332" i="3"/>
  <c r="E333" i="3" l="1"/>
  <c r="K332" i="3"/>
  <c r="L333" i="3"/>
  <c r="H333" i="3" l="1"/>
  <c r="G333" i="3"/>
  <c r="I333" i="3" s="1"/>
  <c r="J333" i="3" s="1"/>
  <c r="F333" i="3"/>
  <c r="N334" i="3" s="1"/>
  <c r="M333" i="3"/>
  <c r="E334" i="3" l="1"/>
  <c r="K333" i="3"/>
  <c r="L334" i="3"/>
  <c r="F334" i="3" l="1"/>
  <c r="N335" i="3" s="1"/>
  <c r="G334" i="3"/>
  <c r="I334" i="3" s="1"/>
  <c r="J334" i="3" s="1"/>
  <c r="H334" i="3"/>
  <c r="M334" i="3"/>
  <c r="E335" i="3" l="1"/>
  <c r="L335" i="3"/>
  <c r="K334" i="3"/>
  <c r="H335" i="3" l="1"/>
  <c r="G335" i="3"/>
  <c r="I335" i="3" s="1"/>
  <c r="J335" i="3" s="1"/>
  <c r="F335" i="3"/>
  <c r="N336" i="3" s="1"/>
  <c r="M335" i="3"/>
  <c r="E336" i="3" l="1"/>
  <c r="L336" i="3"/>
  <c r="K335" i="3"/>
  <c r="M336" i="3" l="1"/>
  <c r="G336" i="3"/>
  <c r="I336" i="3" s="1"/>
  <c r="J336" i="3" s="1"/>
  <c r="F336" i="3"/>
  <c r="N337" i="3" s="1"/>
  <c r="H336" i="3"/>
  <c r="E337" i="3" l="1"/>
  <c r="K336" i="3"/>
  <c r="L337" i="3"/>
  <c r="F337" i="3" l="1"/>
  <c r="N338" i="3" s="1"/>
  <c r="M337" i="3"/>
  <c r="H337" i="3"/>
  <c r="G337" i="3"/>
  <c r="I337" i="3" s="1"/>
  <c r="J337" i="3" s="1"/>
  <c r="E338" i="3" l="1"/>
  <c r="K337" i="3"/>
  <c r="L338" i="3"/>
  <c r="G338" i="3" l="1"/>
  <c r="I338" i="3" s="1"/>
  <c r="J338" i="3" s="1"/>
  <c r="M338" i="3"/>
  <c r="F338" i="3"/>
  <c r="N339" i="3" s="1"/>
  <c r="H338" i="3"/>
  <c r="E339" i="3" l="1"/>
  <c r="L339" i="3"/>
  <c r="K338" i="3"/>
  <c r="F339" i="3" l="1"/>
  <c r="N340" i="3" s="1"/>
  <c r="M339" i="3"/>
  <c r="H339" i="3"/>
  <c r="G339" i="3"/>
  <c r="I339" i="3" s="1"/>
  <c r="J339" i="3" s="1"/>
  <c r="E340" i="3" l="1"/>
  <c r="L340" i="3"/>
  <c r="K339" i="3"/>
  <c r="G340" i="3" l="1"/>
  <c r="I340" i="3" s="1"/>
  <c r="J340" i="3" s="1"/>
  <c r="M340" i="3"/>
  <c r="F340" i="3"/>
  <c r="N341" i="3" s="1"/>
  <c r="H340" i="3"/>
  <c r="E341" i="3" l="1"/>
  <c r="K340" i="3"/>
  <c r="L341" i="3"/>
  <c r="F341" i="3" l="1"/>
  <c r="N342" i="3" s="1"/>
  <c r="M341" i="3"/>
  <c r="H341" i="3"/>
  <c r="G341" i="3"/>
  <c r="I341" i="3" s="1"/>
  <c r="J341" i="3" s="1"/>
  <c r="E342" i="3" l="1"/>
  <c r="K341" i="3"/>
  <c r="L342" i="3"/>
  <c r="G342" i="3" l="1"/>
  <c r="I342" i="3" s="1"/>
  <c r="J342" i="3" s="1"/>
  <c r="M342" i="3"/>
  <c r="F342" i="3"/>
  <c r="N343" i="3" s="1"/>
  <c r="H342" i="3"/>
  <c r="E343" i="3" l="1"/>
  <c r="L343" i="3"/>
  <c r="K342" i="3"/>
  <c r="F343" i="3" l="1"/>
  <c r="N344" i="3" s="1"/>
  <c r="M343" i="3"/>
  <c r="H343" i="3"/>
  <c r="G343" i="3"/>
  <c r="I343" i="3" s="1"/>
  <c r="J343" i="3" s="1"/>
  <c r="E344" i="3" l="1"/>
  <c r="K343" i="3"/>
  <c r="L344" i="3"/>
  <c r="G344" i="3" l="1"/>
  <c r="I344" i="3" s="1"/>
  <c r="J344" i="3" s="1"/>
  <c r="M344" i="3"/>
  <c r="F344" i="3"/>
  <c r="N345" i="3" s="1"/>
  <c r="H344" i="3"/>
  <c r="E345" i="3" l="1"/>
  <c r="K344" i="3"/>
  <c r="L345" i="3"/>
  <c r="F345" i="3" l="1"/>
  <c r="N346" i="3" s="1"/>
  <c r="M345" i="3"/>
  <c r="H345" i="3"/>
  <c r="G345" i="3"/>
  <c r="I345" i="3" s="1"/>
  <c r="J345" i="3" s="1"/>
  <c r="E346" i="3" l="1"/>
  <c r="L346" i="3"/>
  <c r="K345" i="3"/>
  <c r="G346" i="3" l="1"/>
  <c r="I346" i="3" s="1"/>
  <c r="J346" i="3" s="1"/>
  <c r="M346" i="3"/>
  <c r="F346" i="3"/>
  <c r="N347" i="3" s="1"/>
  <c r="H346" i="3"/>
  <c r="E347" i="3" l="1"/>
  <c r="L347" i="3"/>
  <c r="K346" i="3"/>
  <c r="F347" i="3" l="1"/>
  <c r="N348" i="3" s="1"/>
  <c r="M347" i="3"/>
  <c r="H347" i="3"/>
  <c r="G347" i="3"/>
  <c r="I347" i="3" s="1"/>
  <c r="J347" i="3" s="1"/>
  <c r="E348" i="3" l="1"/>
  <c r="K347" i="3"/>
  <c r="L348" i="3"/>
  <c r="M348" i="3" l="1"/>
  <c r="H348" i="3"/>
  <c r="G348" i="3"/>
  <c r="I348" i="3" s="1"/>
  <c r="J348" i="3" s="1"/>
  <c r="F348" i="3"/>
  <c r="N349" i="3" s="1"/>
  <c r="E349" i="3" l="1"/>
  <c r="K348" i="3"/>
  <c r="L349" i="3"/>
  <c r="F349" i="3" l="1"/>
  <c r="N350" i="3" s="1"/>
  <c r="M349" i="3"/>
  <c r="H349" i="3"/>
  <c r="G349" i="3"/>
  <c r="I349" i="3" s="1"/>
  <c r="J349" i="3" s="1"/>
  <c r="E350" i="3" l="1"/>
  <c r="K349" i="3"/>
  <c r="L350" i="3"/>
  <c r="G350" i="3" l="1"/>
  <c r="I350" i="3" s="1"/>
  <c r="J350" i="3" s="1"/>
  <c r="M350" i="3"/>
  <c r="F350" i="3"/>
  <c r="N351" i="3" s="1"/>
  <c r="H350" i="3"/>
  <c r="E351" i="3" l="1"/>
  <c r="L351" i="3"/>
  <c r="K350" i="3"/>
  <c r="F351" i="3" l="1"/>
  <c r="N352" i="3" s="1"/>
  <c r="M351" i="3"/>
  <c r="H351" i="3"/>
  <c r="G351" i="3"/>
  <c r="I351" i="3" s="1"/>
  <c r="J351" i="3" s="1"/>
  <c r="E352" i="3" l="1"/>
  <c r="L352" i="3"/>
  <c r="K351" i="3"/>
  <c r="G352" i="3" l="1"/>
  <c r="I352" i="3" s="1"/>
  <c r="J352" i="3" s="1"/>
  <c r="M352" i="3"/>
  <c r="F352" i="3"/>
  <c r="N353" i="3" s="1"/>
  <c r="H352" i="3"/>
  <c r="E353" i="3" l="1"/>
  <c r="K352" i="3"/>
  <c r="L353" i="3"/>
  <c r="F353" i="3" l="1"/>
  <c r="N354" i="3" s="1"/>
  <c r="M353" i="3"/>
  <c r="H353" i="3"/>
  <c r="G353" i="3"/>
  <c r="I353" i="3" s="1"/>
  <c r="J353" i="3" s="1"/>
  <c r="E354" i="3" l="1"/>
  <c r="L354" i="3"/>
  <c r="K353" i="3"/>
  <c r="F354" i="3" l="1"/>
  <c r="N355" i="3" s="1"/>
  <c r="G354" i="3"/>
  <c r="I354" i="3" s="1"/>
  <c r="J354" i="3" s="1"/>
  <c r="M354" i="3"/>
  <c r="H354" i="3"/>
  <c r="E355" i="3" l="1"/>
  <c r="L355" i="3"/>
  <c r="K354" i="3"/>
  <c r="H355" i="3" l="1"/>
  <c r="M355" i="3"/>
  <c r="G355" i="3"/>
  <c r="I355" i="3" s="1"/>
  <c r="J355" i="3" s="1"/>
  <c r="F355" i="3"/>
  <c r="N356" i="3" s="1"/>
  <c r="E356" i="3" l="1"/>
  <c r="L356" i="3"/>
  <c r="K355" i="3"/>
  <c r="F356" i="3" l="1"/>
  <c r="N357" i="3" s="1"/>
  <c r="G356" i="3"/>
  <c r="I356" i="3" s="1"/>
  <c r="J356" i="3" s="1"/>
  <c r="M356" i="3"/>
  <c r="H356" i="3"/>
  <c r="E357" i="3" l="1"/>
  <c r="K356" i="3"/>
  <c r="L357" i="3"/>
  <c r="F357" i="3" l="1"/>
  <c r="N358" i="3" s="1"/>
  <c r="M357" i="3"/>
  <c r="H357" i="3"/>
  <c r="G357" i="3"/>
  <c r="I357" i="3" s="1"/>
  <c r="J357" i="3" s="1"/>
  <c r="E358" i="3" l="1"/>
  <c r="L358" i="3"/>
  <c r="K357" i="3"/>
  <c r="G358" i="3" l="1"/>
  <c r="I358" i="3" s="1"/>
  <c r="J358" i="3" s="1"/>
  <c r="M358" i="3"/>
  <c r="F358" i="3"/>
  <c r="N359" i="3" s="1"/>
  <c r="H358" i="3"/>
  <c r="E359" i="3" l="1"/>
  <c r="K358" i="3"/>
  <c r="L359" i="3"/>
  <c r="F359" i="3" l="1"/>
  <c r="N360" i="3" s="1"/>
  <c r="M359" i="3"/>
  <c r="H359" i="3"/>
  <c r="G359" i="3"/>
  <c r="I359" i="3" s="1"/>
  <c r="J359" i="3" s="1"/>
  <c r="E360" i="3" l="1"/>
  <c r="L360" i="3"/>
  <c r="K359" i="3"/>
  <c r="G360" i="3" l="1"/>
  <c r="I360" i="3" s="1"/>
  <c r="J360" i="3" s="1"/>
  <c r="M360" i="3"/>
  <c r="F360" i="3"/>
  <c r="N361" i="3" s="1"/>
  <c r="H360" i="3"/>
  <c r="E361" i="3" l="1"/>
  <c r="K360" i="3"/>
  <c r="L361" i="3"/>
  <c r="F361" i="3" l="1"/>
  <c r="N362" i="3" s="1"/>
  <c r="M361" i="3"/>
  <c r="G361" i="3"/>
  <c r="I361" i="3" s="1"/>
  <c r="J361" i="3" s="1"/>
  <c r="H361" i="3"/>
  <c r="E362" i="3" l="1"/>
  <c r="K361" i="3"/>
  <c r="L362" i="3"/>
  <c r="G362" i="3" l="1"/>
  <c r="I362" i="3" s="1"/>
  <c r="J362" i="3" s="1"/>
  <c r="F362" i="3"/>
  <c r="N363" i="3" s="1"/>
  <c r="H362" i="3"/>
  <c r="M362" i="3"/>
  <c r="E363" i="3" l="1"/>
  <c r="L363" i="3"/>
  <c r="K362" i="3"/>
  <c r="F363" i="3" l="1"/>
  <c r="N364" i="3" s="1"/>
  <c r="H363" i="3"/>
  <c r="G363" i="3"/>
  <c r="I363" i="3" s="1"/>
  <c r="J363" i="3" s="1"/>
  <c r="M363" i="3"/>
  <c r="E364" i="3" l="1"/>
  <c r="L364" i="3"/>
  <c r="K363" i="3"/>
  <c r="G364" i="3" l="1"/>
  <c r="I364" i="3" s="1"/>
  <c r="J364" i="3" s="1"/>
  <c r="F364" i="3"/>
  <c r="N365" i="3" s="1"/>
  <c r="H364" i="3"/>
  <c r="M364" i="3"/>
  <c r="E365" i="3" l="1"/>
  <c r="K364" i="3"/>
  <c r="L365" i="3"/>
  <c r="F365" i="3" l="1"/>
  <c r="N366" i="3" s="1"/>
  <c r="M365" i="3"/>
  <c r="H365" i="3"/>
  <c r="G365" i="3"/>
  <c r="I365" i="3" s="1"/>
  <c r="J365" i="3" s="1"/>
  <c r="E366" i="3" l="1"/>
  <c r="K365" i="3"/>
  <c r="L366" i="3"/>
  <c r="G366" i="3" l="1"/>
  <c r="I366" i="3" s="1"/>
  <c r="J366" i="3" s="1"/>
  <c r="M366" i="3"/>
  <c r="F366" i="3"/>
  <c r="N367" i="3" s="1"/>
  <c r="H366" i="3"/>
  <c r="E367" i="3" l="1"/>
  <c r="K366" i="3"/>
  <c r="L367" i="3"/>
  <c r="F367" i="3" l="1"/>
  <c r="N368" i="3" s="1"/>
  <c r="M367" i="3"/>
  <c r="H367" i="3"/>
  <c r="G367" i="3"/>
  <c r="I367" i="3" s="1"/>
  <c r="J367" i="3" s="1"/>
  <c r="E368" i="3" l="1"/>
  <c r="L368" i="3"/>
  <c r="K367" i="3"/>
  <c r="G368" i="3" l="1"/>
  <c r="I368" i="3" s="1"/>
  <c r="J368" i="3" s="1"/>
  <c r="M368" i="3"/>
  <c r="F368" i="3"/>
  <c r="N369" i="3" s="1"/>
  <c r="H368" i="3"/>
  <c r="E369" i="3" l="1"/>
  <c r="K368" i="3"/>
  <c r="L369" i="3"/>
  <c r="F369" i="3" l="1"/>
  <c r="N370" i="3" s="1"/>
  <c r="M369" i="3"/>
  <c r="H369" i="3"/>
  <c r="G369" i="3"/>
  <c r="I369" i="3" s="1"/>
  <c r="J369" i="3" s="1"/>
  <c r="E370" i="3" l="1"/>
  <c r="K369" i="3"/>
  <c r="L370" i="3"/>
  <c r="G370" i="3" l="1"/>
  <c r="I370" i="3" s="1"/>
  <c r="J370" i="3" s="1"/>
  <c r="M370" i="3"/>
  <c r="F370" i="3"/>
  <c r="N371" i="3" s="1"/>
  <c r="H370" i="3"/>
  <c r="E371" i="3" l="1"/>
  <c r="K370" i="3"/>
  <c r="L371" i="3"/>
  <c r="F371" i="3" l="1"/>
  <c r="N372" i="3" s="1"/>
  <c r="M371" i="3"/>
  <c r="H371" i="3"/>
  <c r="G371" i="3"/>
  <c r="I371" i="3" s="1"/>
  <c r="J371" i="3" s="1"/>
  <c r="E372" i="3" l="1"/>
  <c r="L372" i="3"/>
  <c r="K371" i="3"/>
  <c r="G372" i="3" l="1"/>
  <c r="I372" i="3" s="1"/>
  <c r="J372" i="3" s="1"/>
  <c r="M372" i="3"/>
  <c r="F372" i="3"/>
  <c r="N373" i="3" s="1"/>
  <c r="H372" i="3"/>
  <c r="E373" i="3" l="1"/>
  <c r="K372" i="3"/>
  <c r="L373" i="3"/>
  <c r="F373" i="3" l="1"/>
  <c r="N374" i="3" s="1"/>
  <c r="H373" i="3"/>
  <c r="G373" i="3"/>
  <c r="I373" i="3" s="1"/>
  <c r="J373" i="3" s="1"/>
  <c r="M373" i="3"/>
  <c r="E374" i="3" l="1"/>
  <c r="K373" i="3"/>
  <c r="L374" i="3"/>
  <c r="M374" i="3" l="1"/>
  <c r="G374" i="3"/>
  <c r="I374" i="3" s="1"/>
  <c r="J374" i="3" s="1"/>
  <c r="F374" i="3"/>
  <c r="N375" i="3" s="1"/>
  <c r="H374" i="3"/>
  <c r="E375" i="3" l="1"/>
  <c r="L375" i="3"/>
  <c r="K374" i="3"/>
  <c r="F375" i="3" l="1"/>
  <c r="N376" i="3" s="1"/>
  <c r="M375" i="3"/>
  <c r="H375" i="3"/>
  <c r="G375" i="3"/>
  <c r="I375" i="3" s="1"/>
  <c r="J375" i="3" s="1"/>
  <c r="E376" i="3" l="1"/>
  <c r="K375" i="3"/>
  <c r="L376" i="3"/>
  <c r="G376" i="3" l="1"/>
  <c r="I376" i="3" s="1"/>
  <c r="J376" i="3" s="1"/>
  <c r="M376" i="3"/>
  <c r="F376" i="3"/>
  <c r="N377" i="3" s="1"/>
  <c r="H376" i="3"/>
  <c r="E377" i="3" l="1"/>
  <c r="L377" i="3"/>
  <c r="K376" i="3"/>
  <c r="F377" i="3" l="1"/>
  <c r="N378" i="3" s="1"/>
  <c r="M377" i="3"/>
  <c r="H377" i="3"/>
  <c r="G377" i="3"/>
  <c r="I377" i="3" s="1"/>
  <c r="J377" i="3" s="1"/>
  <c r="E378" i="3" l="1"/>
  <c r="K377" i="3"/>
  <c r="L378" i="3"/>
  <c r="G378" i="3" l="1"/>
  <c r="I378" i="3" s="1"/>
  <c r="J378" i="3" s="1"/>
  <c r="M378" i="3"/>
  <c r="F378" i="3"/>
  <c r="N379" i="3" s="1"/>
  <c r="H378" i="3"/>
  <c r="E379" i="3" l="1"/>
  <c r="L379" i="3"/>
  <c r="K378" i="3"/>
  <c r="F379" i="3" l="1"/>
  <c r="N380" i="3" s="1"/>
  <c r="M379" i="3"/>
  <c r="H379" i="3"/>
  <c r="G379" i="3"/>
  <c r="I379" i="3" s="1"/>
  <c r="J379" i="3" s="1"/>
  <c r="E380" i="3" l="1"/>
  <c r="L380" i="3"/>
  <c r="K379" i="3"/>
  <c r="G380" i="3" l="1"/>
  <c r="I380" i="3" s="1"/>
  <c r="J380" i="3" s="1"/>
  <c r="M380" i="3"/>
  <c r="F380" i="3"/>
  <c r="N381" i="3" s="1"/>
  <c r="H380" i="3"/>
  <c r="E381" i="3" l="1"/>
  <c r="K380" i="3"/>
  <c r="L381" i="3"/>
  <c r="F381" i="3" l="1"/>
  <c r="N382" i="3" s="1"/>
  <c r="M381" i="3"/>
  <c r="H381" i="3"/>
  <c r="G381" i="3"/>
  <c r="I381" i="3" s="1"/>
  <c r="J381" i="3" s="1"/>
  <c r="E382" i="3" l="1"/>
  <c r="K381" i="3"/>
  <c r="L382" i="3"/>
  <c r="G382" i="3" l="1"/>
  <c r="I382" i="3" s="1"/>
  <c r="J382" i="3" s="1"/>
  <c r="M382" i="3"/>
  <c r="F382" i="3"/>
  <c r="N383" i="3" s="1"/>
  <c r="H382" i="3"/>
  <c r="E383" i="3" l="1"/>
  <c r="K382" i="3"/>
  <c r="L383" i="3"/>
  <c r="F383" i="3" l="1"/>
  <c r="N384" i="3" s="1"/>
  <c r="M383" i="3"/>
  <c r="H383" i="3"/>
  <c r="G383" i="3"/>
  <c r="I383" i="3" s="1"/>
  <c r="J383" i="3" s="1"/>
  <c r="E384" i="3" l="1"/>
  <c r="K383" i="3"/>
  <c r="L384" i="3"/>
  <c r="H384" i="3" l="1"/>
  <c r="G384" i="3"/>
  <c r="I384" i="3" s="1"/>
  <c r="J384" i="3" s="1"/>
  <c r="M384" i="3"/>
  <c r="F384" i="3"/>
  <c r="N385" i="3" s="1"/>
  <c r="E385" i="3" l="1"/>
  <c r="K384" i="3"/>
  <c r="L385" i="3"/>
  <c r="H385" i="3" l="1"/>
  <c r="M385" i="3"/>
  <c r="G385" i="3"/>
  <c r="I385" i="3" s="1"/>
  <c r="J385" i="3" s="1"/>
  <c r="F385" i="3"/>
  <c r="N386" i="3" s="1"/>
  <c r="E386" i="3" l="1"/>
  <c r="K385" i="3"/>
  <c r="L386" i="3"/>
  <c r="G386" i="3" l="1"/>
  <c r="I386" i="3" s="1"/>
  <c r="J386" i="3" s="1"/>
  <c r="M386" i="3"/>
  <c r="H386" i="3"/>
  <c r="F386" i="3"/>
  <c r="N387" i="3" s="1"/>
  <c r="E387" i="3" l="1"/>
  <c r="L387" i="3"/>
  <c r="K386" i="3"/>
  <c r="F387" i="3" l="1"/>
  <c r="N388" i="3" s="1"/>
  <c r="M387" i="3"/>
  <c r="H387" i="3"/>
  <c r="G387" i="3"/>
  <c r="I387" i="3" s="1"/>
  <c r="J387" i="3" s="1"/>
  <c r="E388" i="3" l="1"/>
  <c r="L388" i="3"/>
  <c r="K387" i="3"/>
  <c r="G388" i="3" l="1"/>
  <c r="I388" i="3" s="1"/>
  <c r="J388" i="3" s="1"/>
  <c r="F388" i="3"/>
  <c r="N389" i="3" s="1"/>
  <c r="M388" i="3"/>
  <c r="H388" i="3"/>
  <c r="E389" i="3" l="1"/>
  <c r="K388" i="3"/>
  <c r="L389" i="3"/>
  <c r="H389" i="3" l="1"/>
  <c r="G389" i="3"/>
  <c r="I389" i="3" s="1"/>
  <c r="J389" i="3" s="1"/>
  <c r="F389" i="3"/>
  <c r="N390" i="3" s="1"/>
  <c r="M389" i="3"/>
  <c r="E390" i="3" l="1"/>
  <c r="K389" i="3"/>
  <c r="L390" i="3"/>
  <c r="F390" i="3" l="1"/>
  <c r="N391" i="3" s="1"/>
  <c r="H390" i="3"/>
  <c r="G390" i="3"/>
  <c r="I390" i="3" s="1"/>
  <c r="J390" i="3" s="1"/>
  <c r="M390" i="3"/>
  <c r="E391" i="3" l="1"/>
  <c r="K390" i="3"/>
  <c r="L391" i="3"/>
  <c r="F391" i="3" l="1"/>
  <c r="N392" i="3" s="1"/>
  <c r="M391" i="3"/>
  <c r="H391" i="3"/>
  <c r="G391" i="3"/>
  <c r="I391" i="3" s="1"/>
  <c r="J391" i="3" s="1"/>
  <c r="E392" i="3" l="1"/>
  <c r="L392" i="3"/>
  <c r="K391" i="3"/>
  <c r="H392" i="3" l="1"/>
  <c r="G392" i="3"/>
  <c r="I392" i="3" s="1"/>
  <c r="J392" i="3" s="1"/>
  <c r="M392" i="3"/>
  <c r="F392" i="3"/>
  <c r="N393" i="3" s="1"/>
  <c r="E393" i="3" l="1"/>
  <c r="K392" i="3"/>
  <c r="L393" i="3"/>
  <c r="F393" i="3" l="1"/>
  <c r="N394" i="3" s="1"/>
  <c r="M393" i="3"/>
  <c r="G393" i="3"/>
  <c r="I393" i="3" s="1"/>
  <c r="J393" i="3" s="1"/>
  <c r="H393" i="3"/>
  <c r="E394" i="3" l="1"/>
  <c r="K393" i="3"/>
  <c r="L394" i="3"/>
  <c r="H394" i="3" l="1"/>
  <c r="F394" i="3"/>
  <c r="N395" i="3" s="1"/>
  <c r="G394" i="3"/>
  <c r="I394" i="3" s="1"/>
  <c r="J394" i="3" s="1"/>
  <c r="M394" i="3"/>
  <c r="E395" i="3" l="1"/>
  <c r="L395" i="3"/>
  <c r="K394" i="3"/>
  <c r="G395" i="3" l="1"/>
  <c r="I395" i="3" s="1"/>
  <c r="J395" i="3" s="1"/>
  <c r="F395" i="3"/>
  <c r="N396" i="3" s="1"/>
  <c r="M395" i="3"/>
  <c r="H395" i="3"/>
  <c r="E396" i="3" l="1"/>
  <c r="L396" i="3"/>
  <c r="K395" i="3"/>
  <c r="F396" i="3" l="1"/>
  <c r="N397" i="3" s="1"/>
  <c r="H396" i="3"/>
  <c r="G396" i="3"/>
  <c r="I396" i="3" s="1"/>
  <c r="J396" i="3" s="1"/>
  <c r="M396" i="3"/>
  <c r="E397" i="3" l="1"/>
  <c r="K396" i="3"/>
  <c r="L397" i="3"/>
  <c r="G397" i="3" l="1"/>
  <c r="I397" i="3" s="1"/>
  <c r="J397" i="3" s="1"/>
  <c r="M397" i="3"/>
  <c r="H397" i="3"/>
  <c r="F397" i="3"/>
  <c r="N398" i="3" s="1"/>
  <c r="E398" i="3" l="1"/>
  <c r="L398" i="3"/>
  <c r="K397" i="3"/>
  <c r="F398" i="3" l="1"/>
  <c r="N399" i="3" s="1"/>
  <c r="H398" i="3"/>
  <c r="M398" i="3"/>
  <c r="G398" i="3"/>
  <c r="I398" i="3" s="1"/>
  <c r="J398" i="3" s="1"/>
  <c r="K398" i="3" s="1"/>
  <c r="E399" i="3" l="1"/>
  <c r="L399" i="3"/>
  <c r="G399" i="3" l="1"/>
  <c r="I399" i="3" s="1"/>
  <c r="J399" i="3" s="1"/>
  <c r="M399" i="3"/>
  <c r="F399" i="3"/>
  <c r="N400" i="3" s="1"/>
  <c r="H399" i="3"/>
  <c r="E400" i="3" l="1"/>
  <c r="K399" i="3"/>
  <c r="L400" i="3"/>
  <c r="H400" i="3" l="1"/>
  <c r="M400" i="3"/>
  <c r="F400" i="3"/>
  <c r="N401" i="3" s="1"/>
  <c r="G400" i="3"/>
  <c r="I400" i="3" s="1"/>
  <c r="J400" i="3" s="1"/>
  <c r="E401" i="3" l="1"/>
  <c r="K400" i="3"/>
  <c r="L401" i="3"/>
  <c r="F401" i="3" l="1"/>
  <c r="N402" i="3" s="1"/>
  <c r="M401" i="3"/>
  <c r="H401" i="3"/>
  <c r="G401" i="3"/>
  <c r="I401" i="3" s="1"/>
  <c r="J401" i="3" s="1"/>
  <c r="L402" i="3" s="1"/>
  <c r="E402" i="3" l="1"/>
  <c r="K401" i="3"/>
  <c r="M402" i="3" l="1"/>
  <c r="H402" i="3"/>
  <c r="G402" i="3"/>
  <c r="I402" i="3" s="1"/>
  <c r="J402" i="3" s="1"/>
  <c r="E403" i="3" s="1"/>
  <c r="F402" i="3"/>
  <c r="N403" i="3" s="1"/>
  <c r="G403" i="3" l="1"/>
  <c r="I403" i="3" s="1"/>
  <c r="J403" i="3" s="1"/>
  <c r="F403" i="3"/>
  <c r="N404" i="3" s="1"/>
  <c r="H403" i="3"/>
  <c r="M403" i="3"/>
  <c r="L403" i="3"/>
  <c r="K402" i="3"/>
  <c r="L404" i="3" l="1"/>
  <c r="K403" i="3"/>
  <c r="E404" i="3"/>
  <c r="M404" i="3" l="1"/>
  <c r="G404" i="3"/>
  <c r="I404" i="3" s="1"/>
  <c r="J404" i="3" s="1"/>
  <c r="E405" i="3" s="1"/>
  <c r="F404" i="3"/>
  <c r="N405" i="3" s="1"/>
  <c r="H404" i="3"/>
  <c r="G405" i="3" l="1"/>
  <c r="I405" i="3" s="1"/>
  <c r="J405" i="3" s="1"/>
  <c r="F405" i="3"/>
  <c r="N406" i="3" s="1"/>
  <c r="H405" i="3"/>
  <c r="M405" i="3"/>
  <c r="L405" i="3"/>
  <c r="K404" i="3"/>
  <c r="L406" i="3" l="1"/>
  <c r="K405" i="3"/>
  <c r="E406" i="3"/>
  <c r="G406" i="3" l="1"/>
  <c r="I406" i="3" s="1"/>
  <c r="J406" i="3" s="1"/>
  <c r="F406" i="3"/>
  <c r="N407" i="3" s="1"/>
  <c r="H406" i="3"/>
  <c r="M406" i="3"/>
  <c r="L407" i="3" l="1"/>
  <c r="K406" i="3"/>
  <c r="E407" i="3"/>
  <c r="G407" i="3" l="1"/>
  <c r="I407" i="3" s="1"/>
  <c r="J407" i="3" s="1"/>
  <c r="F407" i="3"/>
  <c r="N408" i="3" s="1"/>
  <c r="H407" i="3"/>
  <c r="M407" i="3"/>
  <c r="L408" i="3" l="1"/>
  <c r="K407" i="3"/>
  <c r="E408" i="3"/>
  <c r="H408" i="3" l="1"/>
  <c r="M408" i="3"/>
  <c r="G408" i="3"/>
  <c r="I408" i="3" s="1"/>
  <c r="J408" i="3" s="1"/>
  <c r="E409" i="3" s="1"/>
  <c r="F408" i="3"/>
  <c r="N409" i="3" s="1"/>
  <c r="F409" i="3" l="1"/>
  <c r="N410" i="3" s="1"/>
  <c r="H409" i="3"/>
  <c r="M409" i="3"/>
  <c r="G409" i="3"/>
  <c r="I409" i="3" s="1"/>
  <c r="J409" i="3" s="1"/>
  <c r="E410" i="3" s="1"/>
  <c r="L409" i="3"/>
  <c r="K408" i="3"/>
  <c r="F410" i="3" l="1"/>
  <c r="N411" i="3" s="1"/>
  <c r="M410" i="3"/>
  <c r="H410" i="3"/>
  <c r="G410" i="3"/>
  <c r="I410" i="3" s="1"/>
  <c r="J410" i="3" s="1"/>
  <c r="E411" i="3" s="1"/>
  <c r="L410" i="3"/>
  <c r="K409" i="3"/>
  <c r="L411" i="3" l="1"/>
  <c r="K410" i="3"/>
  <c r="M411" i="3"/>
  <c r="G411" i="3"/>
  <c r="I411" i="3" s="1"/>
  <c r="J411" i="3" s="1"/>
  <c r="F411" i="3"/>
  <c r="N412" i="3" s="1"/>
  <c r="H411" i="3"/>
  <c r="L412" i="3" l="1"/>
  <c r="K411" i="3"/>
  <c r="E412" i="3"/>
  <c r="H412" i="3" l="1"/>
  <c r="G412" i="3"/>
  <c r="I412" i="3" s="1"/>
  <c r="J412" i="3" s="1"/>
  <c r="E413" i="3" s="1"/>
  <c r="F412" i="3"/>
  <c r="N413" i="3" s="1"/>
  <c r="M412" i="3"/>
  <c r="F413" i="3" l="1"/>
  <c r="N414" i="3" s="1"/>
  <c r="H413" i="3"/>
  <c r="M413" i="3"/>
  <c r="G413" i="3"/>
  <c r="I413" i="3" s="1"/>
  <c r="J413" i="3" s="1"/>
  <c r="E414" i="3" s="1"/>
  <c r="L413" i="3"/>
  <c r="K412" i="3"/>
  <c r="L414" i="3" l="1"/>
  <c r="K413" i="3"/>
  <c r="F414" i="3"/>
  <c r="N415" i="3" s="1"/>
  <c r="H414" i="3"/>
  <c r="M414" i="3"/>
  <c r="G414" i="3"/>
  <c r="I414" i="3" s="1"/>
  <c r="J414" i="3" s="1"/>
  <c r="E415" i="3" s="1"/>
  <c r="F415" i="3" l="1"/>
  <c r="N416" i="3" s="1"/>
  <c r="G415" i="3"/>
  <c r="I415" i="3" s="1"/>
  <c r="J415" i="3" s="1"/>
  <c r="E416" i="3" s="1"/>
  <c r="H415" i="3"/>
  <c r="M415" i="3"/>
  <c r="L415" i="3"/>
  <c r="K414" i="3"/>
  <c r="H416" i="3" l="1"/>
  <c r="M416" i="3"/>
  <c r="G416" i="3"/>
  <c r="I416" i="3" s="1"/>
  <c r="J416" i="3" s="1"/>
  <c r="E417" i="3" s="1"/>
  <c r="F416" i="3"/>
  <c r="N417" i="3" s="1"/>
  <c r="L416" i="3"/>
  <c r="K415" i="3"/>
  <c r="H417" i="3" l="1"/>
  <c r="M417" i="3"/>
  <c r="G417" i="3"/>
  <c r="I417" i="3" s="1"/>
  <c r="J417" i="3" s="1"/>
  <c r="E418" i="3" s="1"/>
  <c r="F417" i="3"/>
  <c r="N418" i="3" s="1"/>
  <c r="L417" i="3"/>
  <c r="K416" i="3"/>
  <c r="H418" i="3" l="1"/>
  <c r="M418" i="3"/>
  <c r="G418" i="3"/>
  <c r="I418" i="3" s="1"/>
  <c r="J418" i="3" s="1"/>
  <c r="E419" i="3" s="1"/>
  <c r="F418" i="3"/>
  <c r="N419" i="3" s="1"/>
  <c r="L418" i="3"/>
  <c r="K417" i="3"/>
  <c r="F419" i="3" l="1"/>
  <c r="N420" i="3" s="1"/>
  <c r="H419" i="3"/>
  <c r="M419" i="3"/>
  <c r="G419" i="3"/>
  <c r="I419" i="3" s="1"/>
  <c r="J419" i="3" s="1"/>
  <c r="E420" i="3" s="1"/>
  <c r="L419" i="3"/>
  <c r="K418" i="3"/>
  <c r="H420" i="3" l="1"/>
  <c r="M420" i="3"/>
  <c r="F420" i="3"/>
  <c r="N421" i="3" s="1"/>
  <c r="G420" i="3"/>
  <c r="I420" i="3" s="1"/>
  <c r="J420" i="3" s="1"/>
  <c r="E421" i="3" s="1"/>
  <c r="L420" i="3"/>
  <c r="K419" i="3"/>
  <c r="H421" i="3" l="1"/>
  <c r="M421" i="3"/>
  <c r="F421" i="3"/>
  <c r="N422" i="3" s="1"/>
  <c r="G421" i="3"/>
  <c r="I421" i="3" s="1"/>
  <c r="J421" i="3" s="1"/>
  <c r="E422" i="3" s="1"/>
  <c r="L421" i="3"/>
  <c r="K420" i="3"/>
  <c r="L422" i="3" l="1"/>
  <c r="K421" i="3"/>
  <c r="H422" i="3"/>
  <c r="M422" i="3"/>
  <c r="F422" i="3"/>
  <c r="N423" i="3" s="1"/>
  <c r="G422" i="3"/>
  <c r="I422" i="3" s="1"/>
  <c r="J422" i="3" s="1"/>
  <c r="E423" i="3" s="1"/>
  <c r="H423" i="3" l="1"/>
  <c r="M423" i="3"/>
  <c r="G423" i="3"/>
  <c r="I423" i="3" s="1"/>
  <c r="J423" i="3" s="1"/>
  <c r="E424" i="3" s="1"/>
  <c r="F423" i="3"/>
  <c r="N424" i="3" s="1"/>
  <c r="L423" i="3"/>
  <c r="K422" i="3"/>
  <c r="H424" i="3" l="1"/>
  <c r="M424" i="3"/>
  <c r="G424" i="3"/>
  <c r="I424" i="3" s="1"/>
  <c r="J424" i="3" s="1"/>
  <c r="E425" i="3" s="1"/>
  <c r="F424" i="3"/>
  <c r="N425" i="3" s="1"/>
  <c r="L424" i="3"/>
  <c r="K423" i="3"/>
  <c r="H425" i="3" l="1"/>
  <c r="M425" i="3"/>
  <c r="G425" i="3"/>
  <c r="I425" i="3" s="1"/>
  <c r="J425" i="3" s="1"/>
  <c r="E426" i="3" s="1"/>
  <c r="F425" i="3"/>
  <c r="N426" i="3" s="1"/>
  <c r="L425" i="3"/>
  <c r="K424" i="3"/>
  <c r="H426" i="3" l="1"/>
  <c r="M426" i="3"/>
  <c r="G426" i="3"/>
  <c r="I426" i="3" s="1"/>
  <c r="J426" i="3" s="1"/>
  <c r="E427" i="3" s="1"/>
  <c r="F426" i="3"/>
  <c r="N427" i="3" s="1"/>
  <c r="L426" i="3"/>
  <c r="K425" i="3"/>
  <c r="F427" i="3" l="1"/>
  <c r="N428" i="3" s="1"/>
  <c r="H427" i="3"/>
  <c r="M427" i="3"/>
  <c r="G427" i="3"/>
  <c r="I427" i="3" s="1"/>
  <c r="J427" i="3" s="1"/>
  <c r="E428" i="3" s="1"/>
  <c r="L427" i="3"/>
  <c r="K426" i="3"/>
  <c r="H428" i="3" l="1"/>
  <c r="G428" i="3"/>
  <c r="I428" i="3" s="1"/>
  <c r="J428" i="3" s="1"/>
  <c r="E429" i="3" s="1"/>
  <c r="M428" i="3"/>
  <c r="F428" i="3"/>
  <c r="N429" i="3" s="1"/>
  <c r="L428" i="3"/>
  <c r="K427" i="3"/>
  <c r="F429" i="3" l="1"/>
  <c r="N430" i="3" s="1"/>
  <c r="H429" i="3"/>
  <c r="M429" i="3"/>
  <c r="G429" i="3"/>
  <c r="I429" i="3" s="1"/>
  <c r="J429" i="3" s="1"/>
  <c r="E430" i="3" s="1"/>
  <c r="L429" i="3"/>
  <c r="K428" i="3"/>
  <c r="L430" i="3" l="1"/>
  <c r="K429" i="3"/>
  <c r="F430" i="3"/>
  <c r="N431" i="3" s="1"/>
  <c r="M430" i="3"/>
  <c r="H430" i="3"/>
  <c r="G430" i="3"/>
  <c r="I430" i="3" s="1"/>
  <c r="J430" i="3" s="1"/>
  <c r="E431" i="3" s="1"/>
  <c r="F431" i="3" l="1"/>
  <c r="N432" i="3" s="1"/>
  <c r="G431" i="3"/>
  <c r="I431" i="3" s="1"/>
  <c r="J431" i="3" s="1"/>
  <c r="E432" i="3" s="1"/>
  <c r="H431" i="3"/>
  <c r="M431" i="3"/>
  <c r="L431" i="3"/>
  <c r="K430" i="3"/>
  <c r="F432" i="3" l="1"/>
  <c r="N433" i="3" s="1"/>
  <c r="H432" i="3"/>
  <c r="M432" i="3"/>
  <c r="G432" i="3"/>
  <c r="I432" i="3" s="1"/>
  <c r="J432" i="3" s="1"/>
  <c r="E433" i="3" s="1"/>
  <c r="L432" i="3"/>
  <c r="K431" i="3"/>
  <c r="L433" i="3" l="1"/>
  <c r="K432" i="3"/>
  <c r="F433" i="3"/>
  <c r="N434" i="3" s="1"/>
  <c r="H433" i="3"/>
  <c r="M433" i="3"/>
  <c r="G433" i="3"/>
  <c r="I433" i="3" s="1"/>
  <c r="J433" i="3" s="1"/>
  <c r="E434" i="3" s="1"/>
  <c r="F434" i="3" l="1"/>
  <c r="N435" i="3" s="1"/>
  <c r="H434" i="3"/>
  <c r="M434" i="3"/>
  <c r="G434" i="3"/>
  <c r="I434" i="3" s="1"/>
  <c r="J434" i="3" s="1"/>
  <c r="E435" i="3" s="1"/>
  <c r="L434" i="3"/>
  <c r="K433" i="3"/>
  <c r="F435" i="3" l="1"/>
  <c r="N436" i="3" s="1"/>
  <c r="H435" i="3"/>
  <c r="G435" i="3"/>
  <c r="I435" i="3" s="1"/>
  <c r="J435" i="3" s="1"/>
  <c r="E436" i="3" s="1"/>
  <c r="M435" i="3"/>
  <c r="L435" i="3"/>
  <c r="K434" i="3"/>
  <c r="F436" i="3" l="1"/>
  <c r="N437" i="3" s="1"/>
  <c r="M436" i="3"/>
  <c r="H436" i="3"/>
  <c r="G436" i="3"/>
  <c r="I436" i="3" s="1"/>
  <c r="J436" i="3" s="1"/>
  <c r="E437" i="3" s="1"/>
  <c r="L436" i="3"/>
  <c r="K435" i="3"/>
  <c r="L437" i="3" l="1"/>
  <c r="K436" i="3"/>
  <c r="F437" i="3"/>
  <c r="N438" i="3" s="1"/>
  <c r="M437" i="3"/>
  <c r="H437" i="3"/>
  <c r="G437" i="3"/>
  <c r="I437" i="3" s="1"/>
  <c r="J437" i="3" s="1"/>
  <c r="E438" i="3" s="1"/>
  <c r="F438" i="3" l="1"/>
  <c r="N439" i="3" s="1"/>
  <c r="H438" i="3"/>
  <c r="M438" i="3"/>
  <c r="G438" i="3"/>
  <c r="I438" i="3" s="1"/>
  <c r="J438" i="3" s="1"/>
  <c r="E439" i="3" s="1"/>
  <c r="L438" i="3"/>
  <c r="K437" i="3"/>
  <c r="F439" i="3" l="1"/>
  <c r="N440" i="3" s="1"/>
  <c r="H439" i="3"/>
  <c r="M439" i="3"/>
  <c r="G439" i="3"/>
  <c r="I439" i="3" s="1"/>
  <c r="J439" i="3" s="1"/>
  <c r="E440" i="3" s="1"/>
  <c r="L439" i="3"/>
  <c r="K438" i="3"/>
  <c r="L440" i="3" l="1"/>
  <c r="K439" i="3"/>
  <c r="F440" i="3"/>
  <c r="N441" i="3" s="1"/>
  <c r="H440" i="3"/>
  <c r="M440" i="3"/>
  <c r="G440" i="3"/>
  <c r="I440" i="3" s="1"/>
  <c r="J440" i="3" s="1"/>
  <c r="E441" i="3" s="1"/>
  <c r="H441" i="3" l="1"/>
  <c r="M441" i="3"/>
  <c r="G441" i="3"/>
  <c r="I441" i="3" s="1"/>
  <c r="J441" i="3" s="1"/>
  <c r="E442" i="3" s="1"/>
  <c r="F441" i="3"/>
  <c r="N442" i="3" s="1"/>
  <c r="L441" i="3"/>
  <c r="K440" i="3"/>
  <c r="H442" i="3" l="1"/>
  <c r="M442" i="3"/>
  <c r="G442" i="3"/>
  <c r="I442" i="3" s="1"/>
  <c r="J442" i="3" s="1"/>
  <c r="E443" i="3" s="1"/>
  <c r="F442" i="3"/>
  <c r="N443" i="3" s="1"/>
  <c r="L442" i="3"/>
  <c r="K441" i="3"/>
  <c r="H443" i="3" l="1"/>
  <c r="M443" i="3"/>
  <c r="G443" i="3"/>
  <c r="I443" i="3" s="1"/>
  <c r="J443" i="3" s="1"/>
  <c r="E444" i="3" s="1"/>
  <c r="F443" i="3"/>
  <c r="N444" i="3" s="1"/>
  <c r="L443" i="3"/>
  <c r="K442" i="3"/>
  <c r="H444" i="3" l="1"/>
  <c r="M444" i="3"/>
  <c r="G444" i="3"/>
  <c r="I444" i="3" s="1"/>
  <c r="J444" i="3" s="1"/>
  <c r="E445" i="3" s="1"/>
  <c r="F444" i="3"/>
  <c r="N445" i="3" s="1"/>
  <c r="L444" i="3"/>
  <c r="K443" i="3"/>
  <c r="H445" i="3" l="1"/>
  <c r="M445" i="3"/>
  <c r="F445" i="3"/>
  <c r="N446" i="3" s="1"/>
  <c r="G445" i="3"/>
  <c r="I445" i="3" s="1"/>
  <c r="J445" i="3" s="1"/>
  <c r="E446" i="3" s="1"/>
  <c r="L445" i="3"/>
  <c r="K444" i="3"/>
  <c r="L446" i="3" l="1"/>
  <c r="K445" i="3"/>
  <c r="H446" i="3"/>
  <c r="M446" i="3"/>
  <c r="G446" i="3"/>
  <c r="I446" i="3" s="1"/>
  <c r="J446" i="3" s="1"/>
  <c r="F446" i="3"/>
  <c r="N447" i="3" s="1"/>
  <c r="L447" i="3" l="1"/>
  <c r="K446" i="3"/>
  <c r="E447" i="3"/>
  <c r="H447" i="3" l="1"/>
  <c r="M447" i="3"/>
  <c r="F447" i="3"/>
  <c r="N448" i="3" s="1"/>
  <c r="G447" i="3"/>
  <c r="I447" i="3" s="1"/>
  <c r="J447" i="3" s="1"/>
  <c r="E448" i="3" s="1"/>
  <c r="L448" i="3" l="1"/>
  <c r="K447" i="3"/>
  <c r="H448" i="3"/>
  <c r="M448" i="3"/>
  <c r="F448" i="3"/>
  <c r="N449" i="3" s="1"/>
  <c r="G448" i="3"/>
  <c r="I448" i="3" s="1"/>
  <c r="J448" i="3" s="1"/>
  <c r="E449" i="3" s="1"/>
  <c r="H449" i="3" l="1"/>
  <c r="M449" i="3"/>
  <c r="F449" i="3"/>
  <c r="N450" i="3" s="1"/>
  <c r="G449" i="3"/>
  <c r="I449" i="3" s="1"/>
  <c r="J449" i="3" s="1"/>
  <c r="E450" i="3" s="1"/>
  <c r="L449" i="3"/>
  <c r="K448" i="3"/>
  <c r="H450" i="3" l="1"/>
  <c r="M450" i="3"/>
  <c r="F450" i="3"/>
  <c r="N451" i="3" s="1"/>
  <c r="G450" i="3"/>
  <c r="I450" i="3" s="1"/>
  <c r="J450" i="3" s="1"/>
  <c r="E451" i="3" s="1"/>
  <c r="L450" i="3"/>
  <c r="K449" i="3"/>
  <c r="H451" i="3" l="1"/>
  <c r="M451" i="3"/>
  <c r="G451" i="3"/>
  <c r="I451" i="3" s="1"/>
  <c r="J451" i="3" s="1"/>
  <c r="E452" i="3" s="1"/>
  <c r="F451" i="3"/>
  <c r="N452" i="3" s="1"/>
  <c r="L451" i="3"/>
  <c r="K450" i="3"/>
  <c r="H452" i="3" l="1"/>
  <c r="M452" i="3"/>
  <c r="G452" i="3"/>
  <c r="I452" i="3" s="1"/>
  <c r="J452" i="3" s="1"/>
  <c r="E453" i="3" s="1"/>
  <c r="F452" i="3"/>
  <c r="N453" i="3" s="1"/>
  <c r="L452" i="3"/>
  <c r="K451" i="3"/>
  <c r="H453" i="3" l="1"/>
  <c r="M453" i="3"/>
  <c r="F453" i="3"/>
  <c r="N454" i="3" s="1"/>
  <c r="G453" i="3"/>
  <c r="I453" i="3" s="1"/>
  <c r="J453" i="3" s="1"/>
  <c r="E454" i="3" s="1"/>
  <c r="L453" i="3"/>
  <c r="K452" i="3"/>
  <c r="L454" i="3" l="1"/>
  <c r="K453" i="3"/>
  <c r="H454" i="3"/>
  <c r="M454" i="3"/>
  <c r="F454" i="3"/>
  <c r="N455" i="3" s="1"/>
  <c r="G454" i="3"/>
  <c r="I454" i="3" s="1"/>
  <c r="J454" i="3" s="1"/>
  <c r="E455" i="3" s="1"/>
  <c r="H455" i="3" l="1"/>
  <c r="M455" i="3"/>
  <c r="G455" i="3"/>
  <c r="I455" i="3" s="1"/>
  <c r="J455" i="3" s="1"/>
  <c r="E456" i="3" s="1"/>
  <c r="F455" i="3"/>
  <c r="N456" i="3" s="1"/>
  <c r="L455" i="3"/>
  <c r="K454" i="3"/>
  <c r="H456" i="3" l="1"/>
  <c r="M456" i="3"/>
  <c r="G456" i="3"/>
  <c r="I456" i="3" s="1"/>
  <c r="J456" i="3" s="1"/>
  <c r="E457" i="3" s="1"/>
  <c r="F456" i="3"/>
  <c r="N457" i="3" s="1"/>
  <c r="L456" i="3"/>
  <c r="K455" i="3"/>
  <c r="H457" i="3" l="1"/>
  <c r="M457" i="3"/>
  <c r="F457" i="3"/>
  <c r="N458" i="3" s="1"/>
  <c r="G457" i="3"/>
  <c r="I457" i="3" s="1"/>
  <c r="J457" i="3" s="1"/>
  <c r="E458" i="3" s="1"/>
  <c r="L457" i="3"/>
  <c r="K456" i="3"/>
  <c r="L458" i="3" l="1"/>
  <c r="K457" i="3"/>
  <c r="H458" i="3"/>
  <c r="M458" i="3"/>
  <c r="F458" i="3"/>
  <c r="N459" i="3" s="1"/>
  <c r="G458" i="3"/>
  <c r="I458" i="3" s="1"/>
  <c r="J458" i="3" s="1"/>
  <c r="E459" i="3" s="1"/>
  <c r="H459" i="3" l="1"/>
  <c r="M459" i="3"/>
  <c r="G459" i="3"/>
  <c r="I459" i="3" s="1"/>
  <c r="J459" i="3" s="1"/>
  <c r="E460" i="3" s="1"/>
  <c r="F459" i="3"/>
  <c r="N460" i="3" s="1"/>
  <c r="L459" i="3"/>
  <c r="K458" i="3"/>
  <c r="H460" i="3" l="1"/>
  <c r="M460" i="3"/>
  <c r="G460" i="3"/>
  <c r="I460" i="3" s="1"/>
  <c r="J460" i="3" s="1"/>
  <c r="E461" i="3" s="1"/>
  <c r="F460" i="3"/>
  <c r="N461" i="3" s="1"/>
  <c r="L460" i="3"/>
  <c r="K459" i="3"/>
  <c r="H461" i="3" l="1"/>
  <c r="M461" i="3"/>
  <c r="G461" i="3"/>
  <c r="I461" i="3" s="1"/>
  <c r="J461" i="3" s="1"/>
  <c r="E462" i="3" s="1"/>
  <c r="F461" i="3"/>
  <c r="N462" i="3" s="1"/>
  <c r="L461" i="3"/>
  <c r="K460" i="3"/>
  <c r="H462" i="3" l="1"/>
  <c r="M462" i="3"/>
  <c r="F462" i="3"/>
  <c r="N463" i="3" s="1"/>
  <c r="G462" i="3"/>
  <c r="I462" i="3" s="1"/>
  <c r="J462" i="3" s="1"/>
  <c r="E463" i="3" s="1"/>
  <c r="L462" i="3"/>
  <c r="K461" i="3"/>
  <c r="L463" i="3" l="1"/>
  <c r="K462" i="3"/>
  <c r="H463" i="3"/>
  <c r="M463" i="3"/>
  <c r="F463" i="3"/>
  <c r="N464" i="3" s="1"/>
  <c r="G463" i="3"/>
  <c r="I463" i="3" s="1"/>
  <c r="J463" i="3" s="1"/>
  <c r="E464" i="3" s="1"/>
  <c r="H464" i="3" l="1"/>
  <c r="F464" i="3"/>
  <c r="N465" i="3" s="1"/>
  <c r="G464" i="3"/>
  <c r="I464" i="3" s="1"/>
  <c r="J464" i="3" s="1"/>
  <c r="E465" i="3" s="1"/>
  <c r="M464" i="3"/>
  <c r="L464" i="3"/>
  <c r="K463" i="3"/>
  <c r="M465" i="3" l="1"/>
  <c r="H465" i="3"/>
  <c r="F465" i="3"/>
  <c r="N466" i="3" s="1"/>
  <c r="G465" i="3"/>
  <c r="I465" i="3" s="1"/>
  <c r="J465" i="3" s="1"/>
  <c r="E466" i="3" s="1"/>
  <c r="L465" i="3"/>
  <c r="K464" i="3"/>
  <c r="L466" i="3" l="1"/>
  <c r="K465" i="3"/>
  <c r="H466" i="3"/>
  <c r="M466" i="3"/>
  <c r="F466" i="3"/>
  <c r="N467" i="3" s="1"/>
  <c r="G466" i="3"/>
  <c r="I466" i="3" s="1"/>
  <c r="J466" i="3" s="1"/>
  <c r="E467" i="3" l="1"/>
  <c r="L467" i="3"/>
  <c r="K466" i="3"/>
  <c r="F467" i="3" l="1"/>
  <c r="N468" i="3" s="1"/>
  <c r="H467" i="3"/>
  <c r="G467" i="3"/>
  <c r="I467" i="3" s="1"/>
  <c r="J467" i="3" s="1"/>
  <c r="E468" i="3" s="1"/>
  <c r="M467" i="3"/>
  <c r="F468" i="3" l="1"/>
  <c r="N469" i="3" s="1"/>
  <c r="H468" i="3"/>
  <c r="M468" i="3"/>
  <c r="G468" i="3"/>
  <c r="I468" i="3" s="1"/>
  <c r="J468" i="3" s="1"/>
  <c r="E469" i="3" s="1"/>
  <c r="L468" i="3"/>
  <c r="K467" i="3"/>
  <c r="F469" i="3" l="1"/>
  <c r="N470" i="3" s="1"/>
  <c r="H469" i="3"/>
  <c r="G469" i="3"/>
  <c r="I469" i="3" s="1"/>
  <c r="J469" i="3" s="1"/>
  <c r="M469" i="3"/>
  <c r="L469" i="3"/>
  <c r="K468" i="3"/>
  <c r="E470" i="3" l="1"/>
  <c r="L470" i="3"/>
  <c r="K469" i="3"/>
  <c r="H470" i="3" l="1"/>
  <c r="F470" i="3"/>
  <c r="N471" i="3" s="1"/>
  <c r="G470" i="3"/>
  <c r="I470" i="3" s="1"/>
  <c r="J470" i="3" s="1"/>
  <c r="M470" i="3"/>
  <c r="E471" i="3" l="1"/>
  <c r="L471" i="3"/>
  <c r="K470" i="3"/>
  <c r="F471" i="3" l="1"/>
  <c r="N472" i="3" s="1"/>
  <c r="H471" i="3"/>
  <c r="M471" i="3"/>
  <c r="G471" i="3"/>
  <c r="I471" i="3" s="1"/>
  <c r="J471" i="3" s="1"/>
  <c r="E472" i="3" l="1"/>
  <c r="K471" i="3"/>
  <c r="L472" i="3"/>
  <c r="H472" i="3" l="1"/>
  <c r="F472" i="3"/>
  <c r="N473" i="3" s="1"/>
  <c r="G472" i="3"/>
  <c r="I472" i="3" s="1"/>
  <c r="J472" i="3" s="1"/>
  <c r="M472" i="3"/>
  <c r="E473" i="3" l="1"/>
  <c r="L473" i="3"/>
  <c r="K472" i="3"/>
  <c r="F473" i="3" l="1"/>
  <c r="N474" i="3" s="1"/>
  <c r="H473" i="3"/>
  <c r="M473" i="3"/>
  <c r="G473" i="3"/>
  <c r="I473" i="3" s="1"/>
  <c r="J473" i="3" s="1"/>
  <c r="E474" i="3" l="1"/>
  <c r="L474" i="3"/>
  <c r="K473" i="3"/>
  <c r="H474" i="3" l="1"/>
  <c r="M474" i="3"/>
  <c r="F474" i="3"/>
  <c r="N475" i="3" s="1"/>
  <c r="G474" i="3"/>
  <c r="I474" i="3" s="1"/>
  <c r="J474" i="3" s="1"/>
  <c r="E475" i="3" l="1"/>
  <c r="L475" i="3"/>
  <c r="K474" i="3"/>
  <c r="F475" i="3" l="1"/>
  <c r="N476" i="3" s="1"/>
  <c r="H475" i="3"/>
  <c r="G475" i="3"/>
  <c r="I475" i="3" s="1"/>
  <c r="J475" i="3" s="1"/>
  <c r="M475" i="3"/>
  <c r="E476" i="3" l="1"/>
  <c r="K475" i="3"/>
  <c r="L476" i="3"/>
  <c r="H476" i="3" l="1"/>
  <c r="M476" i="3"/>
  <c r="G476" i="3"/>
  <c r="I476" i="3" s="1"/>
  <c r="J476" i="3" s="1"/>
  <c r="F476" i="3"/>
  <c r="N477" i="3" s="1"/>
  <c r="E477" i="3" l="1"/>
  <c r="L477" i="3"/>
  <c r="K476" i="3"/>
  <c r="F477" i="3" l="1"/>
  <c r="N478" i="3" s="1"/>
  <c r="H477" i="3"/>
  <c r="G477" i="3"/>
  <c r="I477" i="3" s="1"/>
  <c r="J477" i="3" s="1"/>
  <c r="M477" i="3"/>
  <c r="E478" i="3" l="1"/>
  <c r="K477" i="3"/>
  <c r="L478" i="3"/>
  <c r="H478" i="3" l="1"/>
  <c r="F478" i="3"/>
  <c r="N479" i="3" s="1"/>
  <c r="G478" i="3"/>
  <c r="I478" i="3" s="1"/>
  <c r="J478" i="3" s="1"/>
  <c r="M478" i="3"/>
  <c r="E479" i="3" l="1"/>
  <c r="K478" i="3"/>
  <c r="L479" i="3"/>
  <c r="F479" i="3" l="1"/>
  <c r="N480" i="3" s="1"/>
  <c r="G479" i="3"/>
  <c r="I479" i="3" s="1"/>
  <c r="J479" i="3" s="1"/>
  <c r="H479" i="3"/>
  <c r="M479" i="3"/>
  <c r="E480" i="3" l="1"/>
  <c r="L480" i="3"/>
  <c r="K479" i="3"/>
  <c r="H480" i="3" l="1"/>
  <c r="M480" i="3"/>
  <c r="G480" i="3"/>
  <c r="I480" i="3" s="1"/>
  <c r="J480" i="3" s="1"/>
  <c r="F480" i="3"/>
  <c r="N481" i="3" s="1"/>
  <c r="E481" i="3" l="1"/>
  <c r="K480" i="3"/>
  <c r="L481" i="3"/>
  <c r="F481" i="3" l="1"/>
  <c r="N482" i="3" s="1"/>
  <c r="G481" i="3"/>
  <c r="I481" i="3" s="1"/>
  <c r="J481" i="3" s="1"/>
  <c r="M481" i="3"/>
  <c r="H481" i="3"/>
  <c r="E482" i="3" l="1"/>
  <c r="K481" i="3"/>
  <c r="L482" i="3"/>
  <c r="H482" i="3" l="1"/>
  <c r="M482" i="3"/>
  <c r="G482" i="3"/>
  <c r="I482" i="3" s="1"/>
  <c r="J482" i="3" s="1"/>
  <c r="F482" i="3"/>
  <c r="N483" i="3" s="1"/>
  <c r="E483" i="3" l="1"/>
  <c r="K482" i="3"/>
  <c r="L483" i="3"/>
  <c r="F483" i="3" l="1"/>
  <c r="N484" i="3" s="1"/>
  <c r="H483" i="3"/>
  <c r="M483" i="3"/>
  <c r="G483" i="3"/>
  <c r="I483" i="3" s="1"/>
  <c r="J483" i="3" s="1"/>
  <c r="E484" i="3" l="1"/>
  <c r="K483" i="3"/>
  <c r="L484" i="3"/>
  <c r="H484" i="3" l="1"/>
  <c r="G484" i="3"/>
  <c r="I484" i="3" s="1"/>
  <c r="J484" i="3" s="1"/>
  <c r="M484" i="3"/>
  <c r="F484" i="3"/>
  <c r="N485" i="3" s="1"/>
  <c r="E485" i="3" l="1"/>
  <c r="K484" i="3"/>
  <c r="L485" i="3"/>
  <c r="F485" i="3" l="1"/>
  <c r="N486" i="3" s="1"/>
  <c r="H485" i="3"/>
  <c r="M485" i="3"/>
  <c r="G485" i="3"/>
  <c r="I485" i="3" s="1"/>
  <c r="J485" i="3" s="1"/>
  <c r="E486" i="3" l="1"/>
  <c r="L486" i="3"/>
  <c r="K485" i="3"/>
  <c r="H486" i="3" l="1"/>
  <c r="M486" i="3"/>
  <c r="F486" i="3"/>
  <c r="N487" i="3" s="1"/>
  <c r="G486" i="3"/>
  <c r="I486" i="3" s="1"/>
  <c r="J486" i="3" s="1"/>
  <c r="E487" i="3" l="1"/>
  <c r="K486" i="3"/>
  <c r="L487" i="3"/>
  <c r="F487" i="3" l="1"/>
  <c r="N488" i="3" s="1"/>
  <c r="H487" i="3"/>
  <c r="G487" i="3"/>
  <c r="I487" i="3" s="1"/>
  <c r="J487" i="3" s="1"/>
  <c r="M487" i="3"/>
  <c r="E488" i="3" l="1"/>
  <c r="K487" i="3"/>
  <c r="L488" i="3"/>
  <c r="H488" i="3" l="1"/>
  <c r="M488" i="3"/>
  <c r="F488" i="3"/>
  <c r="N489" i="3" s="1"/>
  <c r="G488" i="3"/>
  <c r="I488" i="3" s="1"/>
  <c r="J488" i="3" s="1"/>
  <c r="E489" i="3" l="1"/>
  <c r="K488" i="3"/>
  <c r="L489" i="3"/>
  <c r="F489" i="3" l="1"/>
  <c r="N490" i="3" s="1"/>
  <c r="M489" i="3"/>
  <c r="G489" i="3"/>
  <c r="I489" i="3" s="1"/>
  <c r="J489" i="3" s="1"/>
  <c r="H489" i="3"/>
  <c r="E490" i="3" l="1"/>
  <c r="K489" i="3"/>
  <c r="L490" i="3"/>
  <c r="H490" i="3" l="1"/>
  <c r="F490" i="3"/>
  <c r="N491" i="3" s="1"/>
  <c r="G490" i="3"/>
  <c r="I490" i="3" s="1"/>
  <c r="J490" i="3" s="1"/>
  <c r="M490" i="3"/>
  <c r="E491" i="3" l="1"/>
  <c r="K490" i="3"/>
  <c r="L491" i="3"/>
  <c r="F491" i="3" l="1"/>
  <c r="N492" i="3" s="1"/>
  <c r="H491" i="3"/>
  <c r="M491" i="3"/>
  <c r="G491" i="3"/>
  <c r="I491" i="3" s="1"/>
  <c r="J491" i="3" s="1"/>
  <c r="E492" i="3" l="1"/>
  <c r="L492" i="3"/>
  <c r="K491" i="3"/>
  <c r="H492" i="3" l="1"/>
  <c r="M492" i="3"/>
  <c r="F492" i="3"/>
  <c r="N493" i="3" s="1"/>
  <c r="G492" i="3"/>
  <c r="I492" i="3" s="1"/>
  <c r="J492" i="3" s="1"/>
  <c r="E493" i="3" l="1"/>
  <c r="K492" i="3"/>
  <c r="L493" i="3"/>
  <c r="F493" i="3" l="1"/>
  <c r="N494" i="3" s="1"/>
  <c r="H493" i="3"/>
  <c r="G493" i="3"/>
  <c r="I493" i="3" s="1"/>
  <c r="J493" i="3" s="1"/>
  <c r="M493" i="3"/>
  <c r="E494" i="3" l="1"/>
  <c r="K493" i="3"/>
  <c r="L494" i="3"/>
  <c r="H494" i="3" l="1"/>
  <c r="M494" i="3"/>
  <c r="F494" i="3"/>
  <c r="N495" i="3" s="1"/>
  <c r="G494" i="3"/>
  <c r="I494" i="3" s="1"/>
  <c r="J494" i="3" s="1"/>
  <c r="E495" i="3" l="1"/>
  <c r="L495" i="3"/>
  <c r="K494" i="3"/>
  <c r="F495" i="3" l="1"/>
  <c r="N496" i="3" s="1"/>
  <c r="M495" i="3"/>
  <c r="G495" i="3"/>
  <c r="I495" i="3" s="1"/>
  <c r="J495" i="3" s="1"/>
  <c r="H495" i="3"/>
  <c r="E496" i="3" l="1"/>
  <c r="K495" i="3"/>
  <c r="L496" i="3"/>
  <c r="H496" i="3" l="1"/>
  <c r="F496" i="3"/>
  <c r="N497" i="3" s="1"/>
  <c r="G496" i="3"/>
  <c r="I496" i="3" s="1"/>
  <c r="J496" i="3" s="1"/>
  <c r="M496" i="3"/>
  <c r="E497" i="3" l="1"/>
  <c r="K496" i="3"/>
  <c r="L497" i="3"/>
  <c r="F497" i="3" l="1"/>
  <c r="N498" i="3" s="1"/>
  <c r="H497" i="3"/>
  <c r="M497" i="3"/>
  <c r="G497" i="3"/>
  <c r="I497" i="3" s="1"/>
  <c r="J497" i="3" s="1"/>
  <c r="E498" i="3" l="1"/>
  <c r="L498" i="3"/>
  <c r="K497" i="3"/>
  <c r="H498" i="3" l="1"/>
  <c r="M498" i="3"/>
  <c r="F498" i="3"/>
  <c r="N499" i="3" s="1"/>
  <c r="G498" i="3"/>
  <c r="I498" i="3" s="1"/>
  <c r="J498" i="3" s="1"/>
  <c r="E499" i="3" l="1"/>
  <c r="L499" i="3"/>
  <c r="K498" i="3"/>
  <c r="F499" i="3" l="1"/>
  <c r="N500" i="3" s="1"/>
  <c r="M499" i="3"/>
  <c r="G499" i="3"/>
  <c r="I499" i="3" s="1"/>
  <c r="J499" i="3" s="1"/>
  <c r="H499" i="3"/>
  <c r="E500" i="3" l="1"/>
  <c r="L500" i="3"/>
  <c r="K499" i="3"/>
  <c r="H500" i="3" l="1"/>
  <c r="F500" i="3"/>
  <c r="N501" i="3" s="1"/>
  <c r="G500" i="3"/>
  <c r="I500" i="3" s="1"/>
  <c r="J500" i="3" s="1"/>
  <c r="M500" i="3"/>
  <c r="E501" i="3" l="1"/>
  <c r="L501" i="3"/>
  <c r="K500" i="3"/>
  <c r="F501" i="3" l="1"/>
  <c r="N502" i="3" s="1"/>
  <c r="G501" i="3"/>
  <c r="I501" i="3" s="1"/>
  <c r="J501" i="3" s="1"/>
  <c r="L502" i="3" s="1"/>
  <c r="H501" i="3"/>
  <c r="M501" i="3"/>
  <c r="E502" i="3" l="1"/>
  <c r="K501" i="3"/>
  <c r="H502" i="3" l="1"/>
  <c r="M502" i="3"/>
  <c r="F502" i="3"/>
  <c r="N503" i="3" s="1"/>
  <c r="G502" i="3"/>
  <c r="I502" i="3" s="1"/>
  <c r="J502" i="3" s="1"/>
  <c r="E503" i="3" l="1"/>
  <c r="L503" i="3"/>
  <c r="K502" i="3"/>
  <c r="F503" i="3" l="1"/>
  <c r="N504" i="3" s="1"/>
  <c r="G503" i="3"/>
  <c r="I503" i="3" s="1"/>
  <c r="J503" i="3" s="1"/>
  <c r="K503" i="3" s="1"/>
  <c r="M503" i="3"/>
  <c r="H503" i="3"/>
  <c r="E504" i="3" l="1"/>
  <c r="L504" i="3"/>
  <c r="H504" i="3" l="1"/>
  <c r="F504" i="3"/>
  <c r="N505" i="3" s="1"/>
  <c r="M504" i="3"/>
  <c r="G504" i="3"/>
  <c r="I504" i="3" s="1"/>
  <c r="J504" i="3" s="1"/>
  <c r="E505" i="3" l="1"/>
  <c r="K504" i="3"/>
  <c r="L505" i="3"/>
  <c r="F505" i="3" l="1"/>
  <c r="N506" i="3" s="1"/>
  <c r="H505" i="3"/>
  <c r="M505" i="3"/>
  <c r="G505" i="3"/>
  <c r="I505" i="3" s="1"/>
  <c r="J505" i="3" s="1"/>
  <c r="E506" i="3" l="1"/>
  <c r="L506" i="3"/>
  <c r="K505" i="3"/>
  <c r="H506" i="3" l="1"/>
  <c r="F506" i="3"/>
  <c r="N507" i="3" s="1"/>
  <c r="G506" i="3"/>
  <c r="I506" i="3" s="1"/>
  <c r="J506" i="3" s="1"/>
  <c r="M506" i="3"/>
  <c r="E507" i="3" l="1"/>
  <c r="L507" i="3"/>
  <c r="K506" i="3"/>
  <c r="F507" i="3" l="1"/>
  <c r="N508" i="3" s="1"/>
  <c r="G507" i="3"/>
  <c r="I507" i="3" s="1"/>
  <c r="J507" i="3" s="1"/>
  <c r="H507" i="3"/>
  <c r="M507" i="3"/>
  <c r="E508" i="3" l="1"/>
  <c r="K507" i="3"/>
  <c r="L508" i="3"/>
  <c r="H508" i="3" l="1"/>
  <c r="M508" i="3"/>
  <c r="G508" i="3"/>
  <c r="I508" i="3" s="1"/>
  <c r="J508" i="3" s="1"/>
  <c r="F508" i="3"/>
  <c r="N509" i="3" s="1"/>
  <c r="E509" i="3" l="1"/>
  <c r="L509" i="3"/>
  <c r="K508" i="3"/>
  <c r="F509" i="3" l="1"/>
  <c r="N510" i="3" s="1"/>
  <c r="H509" i="3"/>
  <c r="G509" i="3"/>
  <c r="I509" i="3" s="1"/>
  <c r="J509" i="3" s="1"/>
  <c r="M509" i="3"/>
  <c r="E510" i="3" l="1"/>
  <c r="L510" i="3"/>
  <c r="K509" i="3"/>
  <c r="H510" i="3" l="1"/>
  <c r="M510" i="3"/>
  <c r="G510" i="3"/>
  <c r="I510" i="3" s="1"/>
  <c r="J510" i="3" s="1"/>
  <c r="F510" i="3"/>
  <c r="N511" i="3" s="1"/>
  <c r="E511" i="3" l="1"/>
  <c r="K510" i="3"/>
  <c r="L511" i="3"/>
  <c r="F511" i="3" l="1"/>
  <c r="N512" i="3" s="1"/>
  <c r="H511" i="3"/>
  <c r="G511" i="3"/>
  <c r="I511" i="3" s="1"/>
  <c r="J511" i="3" s="1"/>
  <c r="L512" i="3" s="1"/>
  <c r="M511" i="3"/>
  <c r="E512" i="3" l="1"/>
  <c r="K511" i="3"/>
  <c r="H512" i="3" l="1"/>
  <c r="M512" i="3"/>
  <c r="F512" i="3"/>
  <c r="N513" i="3" s="1"/>
  <c r="G512" i="3"/>
  <c r="I512" i="3" s="1"/>
  <c r="J512" i="3" s="1"/>
  <c r="L513" i="3" s="1"/>
  <c r="E513" i="3" l="1"/>
  <c r="H513" i="3"/>
  <c r="M513" i="3"/>
  <c r="F513" i="3"/>
  <c r="N514" i="3" s="1"/>
  <c r="G513" i="3"/>
  <c r="I513" i="3" s="1"/>
  <c r="J513" i="3" s="1"/>
  <c r="K512" i="3"/>
  <c r="E514" i="3" l="1"/>
  <c r="L514" i="3"/>
  <c r="K513" i="3"/>
  <c r="F514" i="3" l="1"/>
  <c r="N515" i="3" s="1"/>
  <c r="H514" i="3"/>
  <c r="G514" i="3"/>
  <c r="I514" i="3" s="1"/>
  <c r="J514" i="3" s="1"/>
  <c r="K514" i="3" s="1"/>
  <c r="M514" i="3"/>
  <c r="E515" i="3" l="1"/>
  <c r="L515" i="3"/>
  <c r="H515" i="3" l="1"/>
  <c r="F515" i="3"/>
  <c r="N516" i="3" s="1"/>
  <c r="G515" i="3"/>
  <c r="I515" i="3" s="1"/>
  <c r="J515" i="3" s="1"/>
  <c r="M515" i="3"/>
  <c r="E516" i="3" l="1"/>
  <c r="K515" i="3"/>
  <c r="L516" i="3"/>
  <c r="F516" i="3" l="1"/>
  <c r="N517" i="3" s="1"/>
  <c r="H516" i="3"/>
  <c r="G516" i="3"/>
  <c r="I516" i="3" s="1"/>
  <c r="J516" i="3" s="1"/>
  <c r="K516" i="3" s="1"/>
  <c r="M516" i="3"/>
  <c r="E517" i="3" l="1"/>
  <c r="L517" i="3"/>
  <c r="F517" i="3" l="1"/>
  <c r="N518" i="3" s="1"/>
  <c r="H517" i="3"/>
  <c r="G517" i="3"/>
  <c r="I517" i="3" s="1"/>
  <c r="J517" i="3" s="1"/>
  <c r="M517" i="3"/>
  <c r="E518" i="3" l="1"/>
  <c r="L518" i="3"/>
  <c r="K517" i="3"/>
  <c r="F518" i="3" l="1"/>
  <c r="N519" i="3" s="1"/>
  <c r="H518" i="3"/>
  <c r="M518" i="3"/>
  <c r="G518" i="3"/>
  <c r="I518" i="3" s="1"/>
  <c r="J518" i="3" s="1"/>
  <c r="L519" i="3" s="1"/>
  <c r="E519" i="3" l="1"/>
  <c r="M519" i="3" s="1"/>
  <c r="K518" i="3"/>
  <c r="F519" i="3" l="1"/>
  <c r="N520" i="3" s="1"/>
  <c r="H519" i="3"/>
  <c r="G519" i="3"/>
  <c r="I519" i="3" s="1"/>
  <c r="J519" i="3" s="1"/>
  <c r="E520" i="3" l="1"/>
  <c r="L520" i="3"/>
  <c r="K519" i="3"/>
  <c r="H520" i="3" l="1"/>
  <c r="M520" i="3"/>
  <c r="F520" i="3"/>
  <c r="N521" i="3" s="1"/>
  <c r="G520" i="3"/>
  <c r="I520" i="3" s="1"/>
  <c r="J520" i="3" s="1"/>
  <c r="K520" i="3" s="1"/>
  <c r="E521" i="3" l="1"/>
  <c r="L521" i="3"/>
  <c r="G521" i="3" l="1"/>
  <c r="I521" i="3" s="1"/>
  <c r="J521" i="3" s="1"/>
  <c r="K521" i="3" s="1"/>
  <c r="H521" i="3"/>
  <c r="F521" i="3"/>
  <c r="N522" i="3" s="1"/>
  <c r="M521" i="3"/>
  <c r="E522" i="3" l="1"/>
  <c r="L522" i="3"/>
  <c r="M522" i="3" l="1"/>
  <c r="F522" i="3"/>
  <c r="N523" i="3" s="1"/>
  <c r="H522" i="3"/>
  <c r="G522" i="3"/>
  <c r="I522" i="3" s="1"/>
  <c r="J522" i="3" s="1"/>
  <c r="E523" i="3" l="1"/>
  <c r="L523" i="3"/>
  <c r="K522" i="3"/>
  <c r="H523" i="3" l="1"/>
  <c r="M523" i="3"/>
  <c r="F523" i="3"/>
  <c r="N524" i="3" s="1"/>
  <c r="G523" i="3"/>
  <c r="I523" i="3" s="1"/>
  <c r="J523" i="3" s="1"/>
  <c r="L524" i="3" s="1"/>
  <c r="E524" i="3" l="1"/>
  <c r="K523" i="3"/>
  <c r="F524" i="3" l="1"/>
  <c r="N525" i="3" s="1"/>
  <c r="H524" i="3"/>
  <c r="G524" i="3"/>
  <c r="I524" i="3" s="1"/>
  <c r="J524" i="3" s="1"/>
  <c r="M524" i="3"/>
  <c r="E525" i="3" l="1"/>
  <c r="L525" i="3"/>
  <c r="K524" i="3"/>
  <c r="H525" i="3" l="1"/>
  <c r="F525" i="3"/>
  <c r="N526" i="3" s="1"/>
  <c r="G525" i="3"/>
  <c r="I525" i="3" s="1"/>
  <c r="J525" i="3" s="1"/>
  <c r="L526" i="3" s="1"/>
  <c r="M525" i="3"/>
  <c r="E526" i="3" l="1"/>
  <c r="K525" i="3"/>
  <c r="H526" i="3" l="1"/>
  <c r="M526" i="3"/>
  <c r="F526" i="3"/>
  <c r="N527" i="3" s="1"/>
  <c r="G526" i="3"/>
  <c r="I526" i="3" s="1"/>
  <c r="J526" i="3" s="1"/>
  <c r="E527" i="3" l="1"/>
  <c r="L527" i="3"/>
  <c r="K526" i="3"/>
  <c r="F527" i="3" l="1"/>
  <c r="N528" i="3" s="1"/>
  <c r="H527" i="3"/>
  <c r="M527" i="3"/>
  <c r="G527" i="3"/>
  <c r="I527" i="3" s="1"/>
  <c r="J527" i="3" s="1"/>
  <c r="K527" i="3" s="1"/>
  <c r="E528" i="3" l="1"/>
  <c r="L528" i="3"/>
  <c r="H528" i="3" l="1"/>
  <c r="F528" i="3"/>
  <c r="N529" i="3" s="1"/>
  <c r="M528" i="3"/>
  <c r="G528" i="3"/>
  <c r="I528" i="3" s="1"/>
  <c r="J528" i="3" s="1"/>
  <c r="L529" i="3" s="1"/>
  <c r="E529" i="3" l="1"/>
  <c r="K528" i="3"/>
  <c r="F529" i="3" l="1"/>
  <c r="N530" i="3" s="1"/>
  <c r="H529" i="3"/>
  <c r="M529" i="3"/>
  <c r="G529" i="3"/>
  <c r="I529" i="3" s="1"/>
  <c r="J529" i="3" s="1"/>
  <c r="E530" i="3" s="1"/>
  <c r="F530" i="3" l="1"/>
  <c r="N531" i="3" s="1"/>
  <c r="H530" i="3"/>
  <c r="G530" i="3"/>
  <c r="I530" i="3" s="1"/>
  <c r="J530" i="3" s="1"/>
  <c r="M530" i="3"/>
  <c r="L530" i="3"/>
  <c r="K529" i="3"/>
  <c r="E531" i="3" l="1"/>
  <c r="K530" i="3"/>
  <c r="L531" i="3"/>
  <c r="H531" i="3" l="1"/>
  <c r="M531" i="3"/>
  <c r="F531" i="3"/>
  <c r="N532" i="3" s="1"/>
  <c r="G531" i="3"/>
  <c r="I531" i="3" s="1"/>
  <c r="J531" i="3" s="1"/>
  <c r="K531" i="3" s="1"/>
  <c r="E532" i="3" l="1"/>
  <c r="L532" i="3"/>
  <c r="F532" i="3" l="1"/>
  <c r="N533" i="3" s="1"/>
  <c r="M532" i="3"/>
  <c r="H532" i="3"/>
  <c r="G532" i="3"/>
  <c r="I532" i="3" s="1"/>
  <c r="J532" i="3" s="1"/>
  <c r="L533" i="3" s="1"/>
  <c r="E533" i="3" l="1"/>
  <c r="K532" i="3"/>
  <c r="H533" i="3" l="1"/>
  <c r="F533" i="3"/>
  <c r="N534" i="3" s="1"/>
  <c r="M533" i="3"/>
  <c r="G533" i="3"/>
  <c r="I533" i="3" s="1"/>
  <c r="J533" i="3" s="1"/>
  <c r="E534" i="3" l="1"/>
  <c r="L534" i="3"/>
  <c r="K533" i="3"/>
  <c r="F534" i="3" l="1"/>
  <c r="N535" i="3" s="1"/>
  <c r="H534" i="3"/>
  <c r="G534" i="3"/>
  <c r="I534" i="3" s="1"/>
  <c r="J534" i="3" s="1"/>
  <c r="E535" i="3" s="1"/>
  <c r="M534" i="3"/>
  <c r="F535" i="3" l="1"/>
  <c r="N536" i="3" s="1"/>
  <c r="H535" i="3"/>
  <c r="M535" i="3"/>
  <c r="G535" i="3"/>
  <c r="I535" i="3" s="1"/>
  <c r="J535" i="3" s="1"/>
  <c r="L535" i="3"/>
  <c r="K534" i="3"/>
  <c r="E536" i="3" l="1"/>
  <c r="L536" i="3"/>
  <c r="K535" i="3"/>
  <c r="H536" i="3" l="1"/>
  <c r="M536" i="3"/>
  <c r="F536" i="3"/>
  <c r="N537" i="3" s="1"/>
  <c r="G536" i="3"/>
  <c r="I536" i="3" s="1"/>
  <c r="J536" i="3" s="1"/>
  <c r="L537" i="3" s="1"/>
  <c r="E537" i="3" l="1"/>
  <c r="K536" i="3"/>
  <c r="F537" i="3" l="1"/>
  <c r="N538" i="3" s="1"/>
  <c r="G537" i="3"/>
  <c r="I537" i="3" s="1"/>
  <c r="J537" i="3" s="1"/>
  <c r="E538" i="3" s="1"/>
  <c r="H537" i="3"/>
  <c r="M537" i="3"/>
  <c r="H538" i="3" l="1"/>
  <c r="M538" i="3"/>
  <c r="F538" i="3"/>
  <c r="N539" i="3" s="1"/>
  <c r="G538" i="3"/>
  <c r="I538" i="3" s="1"/>
  <c r="J538" i="3" s="1"/>
  <c r="L538" i="3"/>
  <c r="K537" i="3"/>
  <c r="E539" i="3" l="1"/>
  <c r="K538" i="3"/>
  <c r="L539" i="3"/>
  <c r="F539" i="3" l="1"/>
  <c r="N540" i="3" s="1"/>
  <c r="M539" i="3"/>
  <c r="G539" i="3"/>
  <c r="I539" i="3" s="1"/>
  <c r="J539" i="3" s="1"/>
  <c r="L540" i="3" s="1"/>
  <c r="H539" i="3"/>
  <c r="E540" i="3" l="1"/>
  <c r="K539" i="3"/>
  <c r="H540" i="3" l="1"/>
  <c r="F540" i="3"/>
  <c r="N541" i="3" s="1"/>
  <c r="G540" i="3"/>
  <c r="I540" i="3" s="1"/>
  <c r="J540" i="3" s="1"/>
  <c r="M540" i="3"/>
  <c r="E541" i="3" l="1"/>
  <c r="L541" i="3"/>
  <c r="K540" i="3"/>
  <c r="F541" i="3" l="1"/>
  <c r="N542" i="3" s="1"/>
  <c r="M541" i="3"/>
  <c r="G541" i="3"/>
  <c r="I541" i="3" s="1"/>
  <c r="J541" i="3" s="1"/>
  <c r="L542" i="3" s="1"/>
  <c r="H541" i="3"/>
  <c r="E542" i="3" l="1"/>
  <c r="K541" i="3"/>
  <c r="F542" i="3" l="1"/>
  <c r="N543" i="3" s="1"/>
  <c r="H542" i="3"/>
  <c r="M542" i="3"/>
  <c r="G542" i="3"/>
  <c r="I542" i="3" s="1"/>
  <c r="J542" i="3" s="1"/>
  <c r="E543" i="3" l="1"/>
  <c r="L543" i="3"/>
  <c r="K542" i="3"/>
  <c r="H543" i="3" l="1"/>
  <c r="M543" i="3"/>
  <c r="F543" i="3"/>
  <c r="N544" i="3" s="1"/>
  <c r="G543" i="3"/>
  <c r="I543" i="3" s="1"/>
  <c r="J543" i="3" s="1"/>
  <c r="K543" i="3" s="1"/>
  <c r="E544" i="3" l="1"/>
  <c r="L544" i="3"/>
  <c r="F544" i="3" l="1"/>
  <c r="N545" i="3" s="1"/>
  <c r="M544" i="3"/>
  <c r="H544" i="3"/>
  <c r="G544" i="3"/>
  <c r="I544" i="3" s="1"/>
  <c r="J544" i="3" s="1"/>
  <c r="L545" i="3" s="1"/>
  <c r="E545" i="3" l="1"/>
  <c r="K544" i="3"/>
  <c r="H545" i="3" l="1"/>
  <c r="M545" i="3"/>
  <c r="F545" i="3"/>
  <c r="N546" i="3" s="1"/>
  <c r="G545" i="3"/>
  <c r="I545" i="3" s="1"/>
  <c r="J545" i="3" s="1"/>
  <c r="E546" i="3" s="1"/>
  <c r="H546" i="3" l="1"/>
  <c r="M546" i="3"/>
  <c r="F546" i="3"/>
  <c r="N547" i="3" s="1"/>
  <c r="G546" i="3"/>
  <c r="I546" i="3" s="1"/>
  <c r="J546" i="3" s="1"/>
  <c r="E547" i="3" s="1"/>
  <c r="L546" i="3"/>
  <c r="K545" i="3"/>
  <c r="M547" i="3" l="1"/>
  <c r="H547" i="3"/>
  <c r="F547" i="3"/>
  <c r="N548" i="3" s="1"/>
  <c r="G547" i="3"/>
  <c r="I547" i="3" s="1"/>
  <c r="J547" i="3" s="1"/>
  <c r="E548" i="3" s="1"/>
  <c r="L547" i="3"/>
  <c r="K546" i="3"/>
  <c r="L548" i="3" l="1"/>
  <c r="K547" i="3"/>
  <c r="H548" i="3"/>
  <c r="M548" i="3"/>
  <c r="F548" i="3"/>
  <c r="N549" i="3" s="1"/>
  <c r="G548" i="3"/>
  <c r="I548" i="3" s="1"/>
  <c r="J548" i="3" s="1"/>
  <c r="E549" i="3" s="1"/>
  <c r="M549" i="3" l="1"/>
  <c r="H549" i="3"/>
  <c r="F549" i="3"/>
  <c r="N550" i="3" s="1"/>
  <c r="G549" i="3"/>
  <c r="I549" i="3" s="1"/>
  <c r="J549" i="3" s="1"/>
  <c r="E550" i="3" s="1"/>
  <c r="L549" i="3"/>
  <c r="K548" i="3"/>
  <c r="L550" i="3" l="1"/>
  <c r="K549" i="3"/>
  <c r="H550" i="3"/>
  <c r="M550" i="3"/>
  <c r="F550" i="3"/>
  <c r="N551" i="3" s="1"/>
  <c r="G550" i="3"/>
  <c r="I550" i="3" s="1"/>
  <c r="J550" i="3" s="1"/>
  <c r="E551" i="3" s="1"/>
  <c r="M551" i="3" l="1"/>
  <c r="H551" i="3"/>
  <c r="F551" i="3"/>
  <c r="N552" i="3" s="1"/>
  <c r="G551" i="3"/>
  <c r="I551" i="3" s="1"/>
  <c r="J551" i="3" s="1"/>
  <c r="E552" i="3" s="1"/>
  <c r="L551" i="3"/>
  <c r="K550" i="3"/>
  <c r="H552" i="3" l="1"/>
  <c r="M552" i="3"/>
  <c r="F552" i="3"/>
  <c r="N553" i="3" s="1"/>
  <c r="G552" i="3"/>
  <c r="I552" i="3" s="1"/>
  <c r="J552" i="3" s="1"/>
  <c r="E553" i="3" s="1"/>
  <c r="L552" i="3"/>
  <c r="K551" i="3"/>
  <c r="M553" i="3" l="1"/>
  <c r="H553" i="3"/>
  <c r="F553" i="3"/>
  <c r="N554" i="3" s="1"/>
  <c r="G553" i="3"/>
  <c r="I553" i="3" s="1"/>
  <c r="J553" i="3" s="1"/>
  <c r="E554" i="3" s="1"/>
  <c r="L553" i="3"/>
  <c r="K552" i="3"/>
  <c r="L554" i="3" l="1"/>
  <c r="K553" i="3"/>
  <c r="H554" i="3"/>
  <c r="M554" i="3"/>
  <c r="F554" i="3"/>
  <c r="N555" i="3" s="1"/>
  <c r="G554" i="3"/>
  <c r="I554" i="3" s="1"/>
  <c r="J554" i="3" s="1"/>
  <c r="E555" i="3" s="1"/>
  <c r="M555" i="3" l="1"/>
  <c r="H555" i="3"/>
  <c r="F555" i="3"/>
  <c r="N556" i="3" s="1"/>
  <c r="G555" i="3"/>
  <c r="I555" i="3" s="1"/>
  <c r="J555" i="3" s="1"/>
  <c r="E556" i="3" s="1"/>
  <c r="L555" i="3"/>
  <c r="K554" i="3"/>
  <c r="H556" i="3" l="1"/>
  <c r="M556" i="3"/>
  <c r="F556" i="3"/>
  <c r="N557" i="3" s="1"/>
  <c r="G556" i="3"/>
  <c r="I556" i="3" s="1"/>
  <c r="J556" i="3" s="1"/>
  <c r="E557" i="3" s="1"/>
  <c r="L556" i="3"/>
  <c r="K555" i="3"/>
  <c r="L557" i="3" l="1"/>
  <c r="K556" i="3"/>
  <c r="M557" i="3"/>
  <c r="H557" i="3"/>
  <c r="F557" i="3"/>
  <c r="N558" i="3" s="1"/>
  <c r="G557" i="3"/>
  <c r="I557" i="3" s="1"/>
  <c r="J557" i="3" s="1"/>
  <c r="E558" i="3" s="1"/>
  <c r="F558" i="3" l="1"/>
  <c r="N559" i="3" s="1"/>
  <c r="H558" i="3"/>
  <c r="G558" i="3"/>
  <c r="I558" i="3" s="1"/>
  <c r="J558" i="3" s="1"/>
  <c r="M558" i="3"/>
  <c r="L558" i="3"/>
  <c r="K557" i="3"/>
  <c r="L559" i="3" l="1"/>
  <c r="K558" i="3"/>
  <c r="E559" i="3"/>
  <c r="F559" i="3" l="1"/>
  <c r="N560" i="3" s="1"/>
  <c r="H559" i="3"/>
  <c r="M559" i="3"/>
  <c r="G559" i="3"/>
  <c r="I559" i="3" s="1"/>
  <c r="J559" i="3" s="1"/>
  <c r="E560" i="3" s="1"/>
  <c r="F560" i="3" l="1"/>
  <c r="N561" i="3" s="1"/>
  <c r="H560" i="3"/>
  <c r="G560" i="3"/>
  <c r="I560" i="3" s="1"/>
  <c r="J560" i="3" s="1"/>
  <c r="E561" i="3" s="1"/>
  <c r="M560" i="3"/>
  <c r="L560" i="3"/>
  <c r="K559" i="3"/>
  <c r="H561" i="3" l="1"/>
  <c r="M561" i="3"/>
  <c r="G561" i="3"/>
  <c r="I561" i="3" s="1"/>
  <c r="J561" i="3" s="1"/>
  <c r="E562" i="3" s="1"/>
  <c r="F561" i="3"/>
  <c r="N562" i="3" s="1"/>
  <c r="L561" i="3"/>
  <c r="K560" i="3"/>
  <c r="H562" i="3" l="1"/>
  <c r="M562" i="3"/>
  <c r="G562" i="3"/>
  <c r="I562" i="3" s="1"/>
  <c r="J562" i="3" s="1"/>
  <c r="E563" i="3" s="1"/>
  <c r="F562" i="3"/>
  <c r="N563" i="3" s="1"/>
  <c r="L562" i="3"/>
  <c r="K561" i="3"/>
  <c r="F563" i="3" l="1"/>
  <c r="N564" i="3" s="1"/>
  <c r="G563" i="3"/>
  <c r="I563" i="3" s="1"/>
  <c r="J563" i="3" s="1"/>
  <c r="E564" i="3" s="1"/>
  <c r="H563" i="3"/>
  <c r="M563" i="3"/>
  <c r="L563" i="3"/>
  <c r="K562" i="3"/>
  <c r="F564" i="3" l="1"/>
  <c r="N565" i="3" s="1"/>
  <c r="H564" i="3"/>
  <c r="G564" i="3"/>
  <c r="I564" i="3" s="1"/>
  <c r="J564" i="3" s="1"/>
  <c r="M564" i="3"/>
  <c r="L564" i="3"/>
  <c r="K563" i="3"/>
  <c r="E565" i="3" l="1"/>
  <c r="L565" i="3"/>
  <c r="K564" i="3"/>
  <c r="H565" i="3" l="1"/>
  <c r="M565" i="3"/>
  <c r="F565" i="3"/>
  <c r="N566" i="3" s="1"/>
  <c r="G565" i="3"/>
  <c r="I565" i="3" s="1"/>
  <c r="J565" i="3" s="1"/>
  <c r="E566" i="3" l="1"/>
  <c r="L566" i="3"/>
  <c r="K565" i="3"/>
  <c r="F566" i="3" l="1"/>
  <c r="N567" i="3" s="1"/>
  <c r="H566" i="3"/>
  <c r="M566" i="3"/>
  <c r="G566" i="3"/>
  <c r="I566" i="3" s="1"/>
  <c r="J566" i="3" s="1"/>
  <c r="E567" i="3" l="1"/>
  <c r="K566" i="3"/>
  <c r="L567" i="3"/>
  <c r="H567" i="3" l="1"/>
  <c r="F567" i="3"/>
  <c r="N568" i="3" s="1"/>
  <c r="M567" i="3"/>
  <c r="G567" i="3"/>
  <c r="I567" i="3" s="1"/>
  <c r="J567" i="3" s="1"/>
  <c r="E568" i="3" l="1"/>
  <c r="L568" i="3"/>
  <c r="K567" i="3"/>
  <c r="F568" i="3" l="1"/>
  <c r="N569" i="3" s="1"/>
  <c r="H568" i="3"/>
  <c r="G568" i="3"/>
  <c r="I568" i="3" s="1"/>
  <c r="J568" i="3" s="1"/>
  <c r="M568" i="3"/>
  <c r="E569" i="3" l="1"/>
  <c r="L569" i="3"/>
  <c r="K568" i="3"/>
  <c r="H569" i="3" l="1"/>
  <c r="M569" i="3"/>
  <c r="F569" i="3"/>
  <c r="N570" i="3" s="1"/>
  <c r="G569" i="3"/>
  <c r="I569" i="3" s="1"/>
  <c r="J569" i="3" s="1"/>
  <c r="E570" i="3" l="1"/>
  <c r="L570" i="3"/>
  <c r="K569" i="3"/>
  <c r="F570" i="3" l="1"/>
  <c r="N571" i="3" s="1"/>
  <c r="H570" i="3"/>
  <c r="M570" i="3"/>
  <c r="G570" i="3"/>
  <c r="I570" i="3" s="1"/>
  <c r="J570" i="3" s="1"/>
  <c r="E571" i="3" l="1"/>
  <c r="K570" i="3"/>
  <c r="L571" i="3"/>
  <c r="H571" i="3" l="1"/>
  <c r="F571" i="3"/>
  <c r="N572" i="3" s="1"/>
  <c r="G571" i="3"/>
  <c r="I571" i="3" s="1"/>
  <c r="J571" i="3" s="1"/>
  <c r="M571" i="3"/>
  <c r="E572" i="3" l="1"/>
  <c r="L572" i="3"/>
  <c r="K571" i="3"/>
  <c r="F572" i="3" l="1"/>
  <c r="N573" i="3" s="1"/>
  <c r="H572" i="3"/>
  <c r="G572" i="3"/>
  <c r="I572" i="3" s="1"/>
  <c r="J572" i="3" s="1"/>
  <c r="M572" i="3"/>
  <c r="E573" i="3" l="1"/>
  <c r="L573" i="3"/>
  <c r="K572" i="3"/>
  <c r="H573" i="3" l="1"/>
  <c r="M573" i="3"/>
  <c r="F573" i="3"/>
  <c r="N574" i="3" s="1"/>
  <c r="G573" i="3"/>
  <c r="I573" i="3" s="1"/>
  <c r="J573" i="3" s="1"/>
  <c r="E574" i="3" l="1"/>
  <c r="L574" i="3"/>
  <c r="K573" i="3"/>
  <c r="F574" i="3" l="1"/>
  <c r="N575" i="3" s="1"/>
  <c r="H574" i="3"/>
  <c r="M574" i="3"/>
  <c r="G574" i="3"/>
  <c r="I574" i="3" s="1"/>
  <c r="J574" i="3" s="1"/>
  <c r="E575" i="3" l="1"/>
  <c r="K574" i="3"/>
  <c r="L575" i="3"/>
  <c r="H575" i="3" l="1"/>
  <c r="F575" i="3"/>
  <c r="N576" i="3" s="1"/>
  <c r="G575" i="3"/>
  <c r="I575" i="3" s="1"/>
  <c r="J575" i="3" s="1"/>
  <c r="M575" i="3"/>
  <c r="E576" i="3" l="1"/>
  <c r="L576" i="3"/>
  <c r="K575" i="3"/>
  <c r="F576" i="3" l="1"/>
  <c r="N577" i="3" s="1"/>
  <c r="H576" i="3"/>
  <c r="G576" i="3"/>
  <c r="I576" i="3" s="1"/>
  <c r="J576" i="3" s="1"/>
  <c r="M576" i="3"/>
  <c r="E577" i="3" l="1"/>
  <c r="L577" i="3"/>
  <c r="K576" i="3"/>
  <c r="H577" i="3" l="1"/>
  <c r="M577" i="3"/>
  <c r="F577" i="3"/>
  <c r="N578" i="3" s="1"/>
  <c r="G577" i="3"/>
  <c r="I577" i="3" s="1"/>
  <c r="J577" i="3" s="1"/>
  <c r="E578" i="3" l="1"/>
  <c r="L578" i="3"/>
  <c r="K577" i="3"/>
  <c r="F578" i="3" l="1"/>
  <c r="N579" i="3" s="1"/>
  <c r="H578" i="3"/>
  <c r="M578" i="3"/>
  <c r="G578" i="3"/>
  <c r="I578" i="3" s="1"/>
  <c r="J578" i="3" s="1"/>
  <c r="E579" i="3" l="1"/>
  <c r="K578" i="3"/>
  <c r="L579" i="3"/>
  <c r="H579" i="3" l="1"/>
  <c r="F579" i="3"/>
  <c r="N580" i="3" s="1"/>
  <c r="M579" i="3"/>
  <c r="G579" i="3"/>
  <c r="I579" i="3" s="1"/>
  <c r="J579" i="3" s="1"/>
  <c r="E580" i="3" l="1"/>
  <c r="L580" i="3"/>
  <c r="K579" i="3"/>
  <c r="F580" i="3" l="1"/>
  <c r="N581" i="3" s="1"/>
  <c r="G580" i="3"/>
  <c r="I580" i="3" s="1"/>
  <c r="J580" i="3" s="1"/>
  <c r="M580" i="3"/>
  <c r="H580" i="3"/>
  <c r="E581" i="3" l="1"/>
  <c r="L581" i="3"/>
  <c r="K580" i="3"/>
  <c r="H581" i="3" l="1"/>
  <c r="M581" i="3"/>
  <c r="F581" i="3"/>
  <c r="N582" i="3" s="1"/>
  <c r="G581" i="3"/>
  <c r="I581" i="3" s="1"/>
  <c r="J581" i="3" s="1"/>
  <c r="E582" i="3" l="1"/>
  <c r="L582" i="3"/>
  <c r="K581" i="3"/>
  <c r="F582" i="3" l="1"/>
  <c r="N583" i="3" s="1"/>
  <c r="M582" i="3"/>
  <c r="G582" i="3"/>
  <c r="I582" i="3" s="1"/>
  <c r="J582" i="3" s="1"/>
  <c r="H582" i="3"/>
  <c r="E583" i="3" l="1"/>
  <c r="K582" i="3"/>
  <c r="L583" i="3"/>
  <c r="H583" i="3" l="1"/>
  <c r="F583" i="3"/>
  <c r="N584" i="3" s="1"/>
  <c r="G583" i="3"/>
  <c r="I583" i="3" s="1"/>
  <c r="J583" i="3" s="1"/>
  <c r="M583" i="3"/>
  <c r="E584" i="3" l="1"/>
  <c r="L584" i="3"/>
  <c r="K583" i="3"/>
  <c r="F584" i="3" l="1"/>
  <c r="N585" i="3" s="1"/>
  <c r="H584" i="3"/>
  <c r="G584" i="3"/>
  <c r="I584" i="3" s="1"/>
  <c r="J584" i="3" s="1"/>
  <c r="M584" i="3"/>
  <c r="E585" i="3" l="1"/>
  <c r="L585" i="3"/>
  <c r="K584" i="3"/>
  <c r="H585" i="3" l="1"/>
  <c r="M585" i="3"/>
  <c r="F585" i="3"/>
  <c r="N586" i="3" s="1"/>
  <c r="G585" i="3"/>
  <c r="I585" i="3" s="1"/>
  <c r="J585" i="3" s="1"/>
  <c r="E586" i="3" l="1"/>
  <c r="L586" i="3"/>
  <c r="K585" i="3"/>
  <c r="F586" i="3" l="1"/>
  <c r="N587" i="3" s="1"/>
  <c r="H586" i="3"/>
  <c r="M586" i="3"/>
  <c r="G586" i="3"/>
  <c r="I586" i="3" s="1"/>
  <c r="J586" i="3" s="1"/>
  <c r="E587" i="3" l="1"/>
  <c r="K586" i="3"/>
  <c r="L587" i="3"/>
  <c r="H587" i="3" l="1"/>
  <c r="M587" i="3"/>
  <c r="G587" i="3"/>
  <c r="I587" i="3" s="1"/>
  <c r="J587" i="3" s="1"/>
  <c r="F587" i="3"/>
  <c r="N588" i="3" s="1"/>
  <c r="E588" i="3" l="1"/>
  <c r="L588" i="3"/>
  <c r="K587" i="3"/>
  <c r="F588" i="3" l="1"/>
  <c r="N589" i="3" s="1"/>
  <c r="H588" i="3"/>
  <c r="G588" i="3"/>
  <c r="I588" i="3" s="1"/>
  <c r="J588" i="3" s="1"/>
  <c r="M588" i="3"/>
  <c r="E589" i="3" l="1"/>
  <c r="L589" i="3"/>
  <c r="K588" i="3"/>
  <c r="H589" i="3" l="1"/>
  <c r="M589" i="3"/>
  <c r="F589" i="3"/>
  <c r="N590" i="3" s="1"/>
  <c r="G589" i="3"/>
  <c r="I589" i="3" s="1"/>
  <c r="J589" i="3" s="1"/>
  <c r="E590" i="3" l="1"/>
  <c r="L590" i="3"/>
  <c r="K589" i="3"/>
  <c r="F590" i="3" l="1"/>
  <c r="N591" i="3" s="1"/>
  <c r="H590" i="3"/>
  <c r="M590" i="3"/>
  <c r="G590" i="3"/>
  <c r="I590" i="3" s="1"/>
  <c r="J590" i="3" s="1"/>
  <c r="E591" i="3" l="1"/>
  <c r="K590" i="3"/>
  <c r="L591" i="3"/>
  <c r="H591" i="3" l="1"/>
  <c r="F591" i="3"/>
  <c r="N592" i="3" s="1"/>
  <c r="G591" i="3"/>
  <c r="I591" i="3" s="1"/>
  <c r="J591" i="3" s="1"/>
  <c r="M591" i="3"/>
  <c r="E592" i="3" l="1"/>
  <c r="L592" i="3"/>
  <c r="K591" i="3"/>
  <c r="F592" i="3" l="1"/>
  <c r="N593" i="3" s="1"/>
  <c r="H592" i="3"/>
  <c r="G592" i="3"/>
  <c r="I592" i="3" s="1"/>
  <c r="J592" i="3" s="1"/>
  <c r="M592" i="3"/>
  <c r="E593" i="3" l="1"/>
  <c r="L593" i="3"/>
  <c r="K592" i="3"/>
  <c r="H593" i="3" l="1"/>
  <c r="M593" i="3"/>
  <c r="F593" i="3"/>
  <c r="N594" i="3" s="1"/>
  <c r="G593" i="3"/>
  <c r="I593" i="3" s="1"/>
  <c r="J593" i="3" s="1"/>
  <c r="E594" i="3" l="1"/>
  <c r="L594" i="3"/>
  <c r="K593" i="3"/>
  <c r="F594" i="3" l="1"/>
  <c r="N595" i="3" s="1"/>
  <c r="H594" i="3"/>
  <c r="M594" i="3"/>
  <c r="G594" i="3"/>
  <c r="I594" i="3" s="1"/>
  <c r="J594" i="3" s="1"/>
  <c r="E595" i="3" l="1"/>
  <c r="K594" i="3"/>
  <c r="L595" i="3"/>
  <c r="H595" i="3" l="1"/>
  <c r="F595" i="3"/>
  <c r="N596" i="3" s="1"/>
  <c r="G595" i="3"/>
  <c r="I595" i="3" s="1"/>
  <c r="J595" i="3" s="1"/>
  <c r="M595" i="3"/>
  <c r="E596" i="3" l="1"/>
  <c r="L596" i="3"/>
  <c r="K595" i="3"/>
  <c r="F596" i="3" l="1"/>
  <c r="N597" i="3" s="1"/>
  <c r="G596" i="3"/>
  <c r="I596" i="3" s="1"/>
  <c r="J596" i="3" s="1"/>
  <c r="M596" i="3"/>
  <c r="H596" i="3"/>
  <c r="E597" i="3" l="1"/>
  <c r="K596" i="3"/>
  <c r="L597" i="3"/>
  <c r="H597" i="3" l="1"/>
  <c r="M597" i="3"/>
  <c r="G597" i="3"/>
  <c r="I597" i="3" s="1"/>
  <c r="J597" i="3" s="1"/>
  <c r="F597" i="3"/>
  <c r="N598" i="3" s="1"/>
  <c r="E598" i="3" l="1"/>
  <c r="L598" i="3"/>
  <c r="K597" i="3"/>
  <c r="F598" i="3" l="1"/>
  <c r="N599" i="3" s="1"/>
  <c r="M598" i="3"/>
  <c r="G598" i="3"/>
  <c r="I598" i="3" s="1"/>
  <c r="J598" i="3" s="1"/>
  <c r="H598" i="3"/>
  <c r="E599" i="3" l="1"/>
  <c r="K598" i="3"/>
  <c r="L599" i="3"/>
  <c r="H599" i="3" l="1"/>
  <c r="F599" i="3"/>
  <c r="N600" i="3" s="1"/>
  <c r="M599" i="3"/>
  <c r="G599" i="3"/>
  <c r="I599" i="3" s="1"/>
  <c r="J599" i="3" s="1"/>
  <c r="E600" i="3" l="1"/>
  <c r="L600" i="3"/>
  <c r="K599" i="3"/>
  <c r="F600" i="3" l="1"/>
  <c r="N601" i="3" s="1"/>
  <c r="G600" i="3"/>
  <c r="I600" i="3" s="1"/>
  <c r="J600" i="3" s="1"/>
  <c r="M600" i="3"/>
  <c r="H600" i="3"/>
  <c r="E601" i="3" l="1"/>
  <c r="L601" i="3"/>
  <c r="K600" i="3"/>
  <c r="H601" i="3" l="1"/>
  <c r="M601" i="3"/>
  <c r="F601" i="3"/>
  <c r="N602" i="3" s="1"/>
  <c r="G601" i="3"/>
  <c r="I601" i="3" s="1"/>
  <c r="J601" i="3" s="1"/>
  <c r="E602" i="3" l="1"/>
  <c r="L602" i="3"/>
  <c r="K601" i="3"/>
  <c r="F602" i="3" l="1"/>
  <c r="N603" i="3" s="1"/>
  <c r="H602" i="3"/>
  <c r="G602" i="3"/>
  <c r="I602" i="3" s="1"/>
  <c r="J602" i="3" s="1"/>
  <c r="M602" i="3"/>
  <c r="E603" i="3" l="1"/>
  <c r="K602" i="3"/>
  <c r="L603" i="3"/>
  <c r="H603" i="3" l="1"/>
  <c r="F603" i="3"/>
  <c r="N604" i="3" s="1"/>
  <c r="G603" i="3"/>
  <c r="I603" i="3" s="1"/>
  <c r="J603" i="3" s="1"/>
  <c r="M603" i="3"/>
  <c r="E604" i="3" l="1"/>
  <c r="L604" i="3"/>
  <c r="K603" i="3"/>
  <c r="F604" i="3" l="1"/>
  <c r="N605" i="3" s="1"/>
  <c r="H604" i="3"/>
  <c r="G604" i="3"/>
  <c r="I604" i="3" s="1"/>
  <c r="J604" i="3" s="1"/>
  <c r="M604" i="3"/>
  <c r="E605" i="3" l="1"/>
  <c r="K604" i="3"/>
  <c r="L605" i="3"/>
  <c r="H605" i="3" l="1"/>
  <c r="M605" i="3"/>
  <c r="F605" i="3"/>
  <c r="N606" i="3" s="1"/>
  <c r="G605" i="3"/>
  <c r="I605" i="3" s="1"/>
  <c r="J605" i="3" s="1"/>
  <c r="E606" i="3" l="1"/>
  <c r="L606" i="3"/>
  <c r="K605" i="3"/>
  <c r="F606" i="3" l="1"/>
  <c r="N607" i="3" s="1"/>
  <c r="H606" i="3"/>
  <c r="M606" i="3"/>
  <c r="G606" i="3"/>
  <c r="I606" i="3" s="1"/>
  <c r="J606" i="3" s="1"/>
  <c r="E607" i="3" l="1"/>
  <c r="K606" i="3"/>
  <c r="L607" i="3"/>
  <c r="H607" i="3" l="1"/>
  <c r="M607" i="3"/>
  <c r="G607" i="3"/>
  <c r="I607" i="3" s="1"/>
  <c r="J607" i="3" s="1"/>
  <c r="F607" i="3"/>
  <c r="N608" i="3" s="1"/>
  <c r="E608" i="3" l="1"/>
  <c r="L608" i="3"/>
  <c r="K607" i="3"/>
  <c r="G608" i="3" l="1"/>
  <c r="I608" i="3" s="1"/>
  <c r="J608" i="3" s="1"/>
  <c r="M608" i="3"/>
  <c r="F608" i="3"/>
  <c r="N609" i="3" s="1"/>
  <c r="H608" i="3"/>
  <c r="E609" i="3" l="1"/>
  <c r="L609" i="3"/>
  <c r="K608" i="3"/>
  <c r="G609" i="3" l="1"/>
  <c r="I609" i="3" s="1"/>
  <c r="J609" i="3" s="1"/>
  <c r="H609" i="3"/>
  <c r="M609" i="3"/>
  <c r="F609" i="3"/>
  <c r="N610" i="3" s="1"/>
  <c r="E610" i="3" l="1"/>
  <c r="L610" i="3"/>
  <c r="K609" i="3"/>
  <c r="F610" i="3" l="1"/>
  <c r="N611" i="3" s="1"/>
  <c r="H610" i="3"/>
  <c r="G610" i="3"/>
  <c r="I610" i="3" s="1"/>
  <c r="J610" i="3" s="1"/>
  <c r="M610" i="3"/>
  <c r="E611" i="3" l="1"/>
  <c r="K610" i="3"/>
  <c r="L611" i="3"/>
  <c r="H611" i="3" l="1"/>
  <c r="M611" i="3"/>
  <c r="G611" i="3"/>
  <c r="I611" i="3" s="1"/>
  <c r="J611" i="3" s="1"/>
  <c r="F611" i="3"/>
  <c r="N612" i="3" s="1"/>
  <c r="E612" i="3" l="1"/>
  <c r="L612" i="3"/>
  <c r="K611" i="3"/>
  <c r="F612" i="3" l="1"/>
  <c r="N613" i="3" s="1"/>
  <c r="H612" i="3"/>
  <c r="M612" i="3"/>
  <c r="G612" i="3"/>
  <c r="I612" i="3" s="1"/>
  <c r="J612" i="3" s="1"/>
  <c r="E613" i="3" l="1"/>
  <c r="L613" i="3"/>
  <c r="K612" i="3"/>
  <c r="H613" i="3" l="1"/>
  <c r="M613" i="3"/>
  <c r="G613" i="3"/>
  <c r="I613" i="3" s="1"/>
  <c r="J613" i="3" s="1"/>
  <c r="F613" i="3"/>
  <c r="N614" i="3" s="1"/>
  <c r="E614" i="3" l="1"/>
  <c r="K613" i="3"/>
  <c r="L614" i="3"/>
  <c r="G614" i="3" l="1"/>
  <c r="I614" i="3" s="1"/>
  <c r="J614" i="3" s="1"/>
  <c r="F614" i="3"/>
  <c r="N615" i="3" s="1"/>
  <c r="H614" i="3"/>
  <c r="M614" i="3"/>
  <c r="E615" i="3" l="1"/>
  <c r="L615" i="3"/>
  <c r="K614" i="3"/>
  <c r="G615" i="3" l="1"/>
  <c r="I615" i="3" s="1"/>
  <c r="J615" i="3" s="1"/>
  <c r="F615" i="3"/>
  <c r="N616" i="3" s="1"/>
  <c r="M615" i="3"/>
  <c r="H615" i="3"/>
  <c r="E616" i="3" l="1"/>
  <c r="K615" i="3"/>
  <c r="L616" i="3"/>
  <c r="G616" i="3" l="1"/>
  <c r="I616" i="3" s="1"/>
  <c r="J616" i="3" s="1"/>
  <c r="M616" i="3"/>
  <c r="F616" i="3"/>
  <c r="N617" i="3" s="1"/>
  <c r="H616" i="3"/>
  <c r="E617" i="3" l="1"/>
  <c r="K616" i="3"/>
  <c r="L617" i="3"/>
  <c r="H617" i="3" l="1"/>
  <c r="M617" i="3"/>
  <c r="G617" i="3"/>
  <c r="I617" i="3" s="1"/>
  <c r="J617" i="3" s="1"/>
  <c r="F617" i="3"/>
  <c r="N618" i="3" s="1"/>
  <c r="E618" i="3" l="1"/>
  <c r="K617" i="3"/>
  <c r="L618" i="3"/>
  <c r="H618" i="3" l="1"/>
  <c r="M618" i="3"/>
  <c r="G618" i="3"/>
  <c r="I618" i="3" s="1"/>
  <c r="J618" i="3" s="1"/>
  <c r="F618" i="3"/>
  <c r="N619" i="3" s="1"/>
  <c r="E619" i="3" l="1"/>
  <c r="L619" i="3"/>
  <c r="K618" i="3"/>
  <c r="G619" i="3" l="1"/>
  <c r="I619" i="3" s="1"/>
  <c r="J619" i="3" s="1"/>
  <c r="H619" i="3"/>
  <c r="F619" i="3"/>
  <c r="N620" i="3" s="1"/>
  <c r="M619" i="3"/>
  <c r="E620" i="3" l="1"/>
  <c r="K619" i="3"/>
  <c r="L620" i="3"/>
  <c r="H620" i="3" l="1"/>
  <c r="F620" i="3"/>
  <c r="N621" i="3" s="1"/>
  <c r="G620" i="3"/>
  <c r="I620" i="3" s="1"/>
  <c r="J620" i="3" s="1"/>
  <c r="M620" i="3"/>
  <c r="E621" i="3" l="1"/>
  <c r="L621" i="3"/>
  <c r="K620" i="3"/>
  <c r="H621" i="3" l="1"/>
  <c r="M621" i="3"/>
  <c r="G621" i="3"/>
  <c r="I621" i="3" s="1"/>
  <c r="J621" i="3" s="1"/>
  <c r="F621" i="3"/>
  <c r="N622" i="3" s="1"/>
  <c r="E622" i="3" l="1"/>
  <c r="K621" i="3"/>
  <c r="L622" i="3"/>
  <c r="G622" i="3" l="1"/>
  <c r="I622" i="3" s="1"/>
  <c r="J622" i="3" s="1"/>
  <c r="F622" i="3"/>
  <c r="N623" i="3" s="1"/>
  <c r="M622" i="3"/>
  <c r="H622" i="3"/>
  <c r="E623" i="3" l="1"/>
  <c r="K622" i="3"/>
  <c r="L623" i="3"/>
  <c r="H623" i="3" l="1"/>
  <c r="G623" i="3"/>
  <c r="I623" i="3" s="1"/>
  <c r="J623" i="3" s="1"/>
  <c r="F623" i="3"/>
  <c r="N624" i="3" s="1"/>
  <c r="M623" i="3"/>
  <c r="E624" i="3" l="1"/>
  <c r="L624" i="3"/>
  <c r="K623" i="3"/>
  <c r="G624" i="3" l="1"/>
  <c r="I624" i="3" s="1"/>
  <c r="J624" i="3" s="1"/>
  <c r="M624" i="3"/>
  <c r="F624" i="3"/>
  <c r="N625" i="3" s="1"/>
  <c r="H624" i="3"/>
  <c r="E625" i="3" l="1"/>
  <c r="L625" i="3"/>
  <c r="K624" i="3"/>
  <c r="H625" i="3" l="1"/>
  <c r="M625" i="3"/>
  <c r="G625" i="3"/>
  <c r="I625" i="3" s="1"/>
  <c r="J625" i="3" s="1"/>
  <c r="F625" i="3"/>
  <c r="N626" i="3" s="1"/>
  <c r="E626" i="3" l="1"/>
  <c r="K625" i="3"/>
  <c r="L626" i="3"/>
  <c r="G626" i="3" l="1"/>
  <c r="I626" i="3" s="1"/>
  <c r="J626" i="3" s="1"/>
  <c r="H626" i="3"/>
  <c r="M626" i="3"/>
  <c r="F626" i="3"/>
  <c r="N627" i="3" s="1"/>
  <c r="E627" i="3" l="1"/>
  <c r="K626" i="3"/>
  <c r="L627" i="3"/>
  <c r="H627" i="3" l="1"/>
  <c r="M627" i="3"/>
  <c r="G627" i="3"/>
  <c r="I627" i="3" s="1"/>
  <c r="J627" i="3" s="1"/>
  <c r="F627" i="3"/>
  <c r="N628" i="3" s="1"/>
  <c r="E628" i="3" l="1"/>
  <c r="K627" i="3"/>
  <c r="L628" i="3"/>
  <c r="H628" i="3" l="1"/>
  <c r="M628" i="3"/>
  <c r="F628" i="3"/>
  <c r="N629" i="3" s="1"/>
  <c r="G628" i="3"/>
  <c r="I628" i="3" s="1"/>
  <c r="J628" i="3" s="1"/>
  <c r="E629" i="3" l="1"/>
  <c r="K628" i="3"/>
  <c r="L629" i="3"/>
  <c r="H629" i="3" l="1"/>
  <c r="M629" i="3"/>
  <c r="G629" i="3"/>
  <c r="I629" i="3" s="1"/>
  <c r="J629" i="3" s="1"/>
  <c r="F629" i="3"/>
  <c r="N630" i="3" s="1"/>
  <c r="E630" i="3" l="1"/>
  <c r="K629" i="3"/>
  <c r="L630" i="3"/>
  <c r="H630" i="3" l="1"/>
  <c r="M630" i="3"/>
  <c r="G630" i="3"/>
  <c r="I630" i="3" s="1"/>
  <c r="J630" i="3" s="1"/>
  <c r="F630" i="3"/>
  <c r="N631" i="3" s="1"/>
  <c r="E631" i="3" l="1"/>
  <c r="K630" i="3"/>
  <c r="L631" i="3"/>
  <c r="G631" i="3" l="1"/>
  <c r="I631" i="3" s="1"/>
  <c r="J631" i="3" s="1"/>
  <c r="H631" i="3"/>
  <c r="F631" i="3"/>
  <c r="N632" i="3" s="1"/>
  <c r="M631" i="3"/>
  <c r="E632" i="3" l="1"/>
  <c r="K631" i="3"/>
  <c r="L632" i="3"/>
  <c r="H632" i="3" l="1"/>
  <c r="M632" i="3"/>
  <c r="F632" i="3"/>
  <c r="N633" i="3" s="1"/>
  <c r="G632" i="3"/>
  <c r="I632" i="3" s="1"/>
  <c r="J632" i="3" s="1"/>
  <c r="E633" i="3" l="1"/>
  <c r="L633" i="3"/>
  <c r="K632" i="3"/>
  <c r="H633" i="3" l="1"/>
  <c r="G633" i="3"/>
  <c r="I633" i="3" s="1"/>
  <c r="J633" i="3" s="1"/>
  <c r="F633" i="3"/>
  <c r="N634" i="3" s="1"/>
  <c r="M633" i="3"/>
  <c r="E634" i="3" l="1"/>
  <c r="L634" i="3"/>
  <c r="K633" i="3"/>
  <c r="H634" i="3" l="1"/>
  <c r="M634" i="3"/>
  <c r="G634" i="3"/>
  <c r="I634" i="3" s="1"/>
  <c r="J634" i="3" s="1"/>
  <c r="F634" i="3"/>
  <c r="N635" i="3" s="1"/>
  <c r="E635" i="3" l="1"/>
  <c r="K634" i="3"/>
  <c r="L635" i="3"/>
  <c r="H635" i="3" l="1"/>
  <c r="G635" i="3"/>
  <c r="I635" i="3" s="1"/>
  <c r="J635" i="3" s="1"/>
  <c r="F635" i="3"/>
  <c r="N636" i="3" s="1"/>
  <c r="M635" i="3"/>
  <c r="E636" i="3" l="1"/>
  <c r="L636" i="3"/>
  <c r="K635" i="3"/>
  <c r="H636" i="3" l="1"/>
  <c r="G636" i="3"/>
  <c r="I636" i="3" s="1"/>
  <c r="J636" i="3" s="1"/>
  <c r="F636" i="3"/>
  <c r="N637" i="3" s="1"/>
  <c r="M636" i="3"/>
  <c r="E637" i="3" l="1"/>
  <c r="L637" i="3"/>
  <c r="K636" i="3"/>
  <c r="F637" i="3" l="1"/>
  <c r="N638" i="3" s="1"/>
  <c r="G637" i="3"/>
  <c r="I637" i="3" s="1"/>
  <c r="J637" i="3" s="1"/>
  <c r="K637" i="3" s="1"/>
  <c r="M637" i="3"/>
  <c r="H637" i="3"/>
  <c r="E638" i="3" l="1"/>
  <c r="L638" i="3"/>
  <c r="F638" i="3" l="1"/>
  <c r="N639" i="3" s="1"/>
  <c r="H638" i="3"/>
  <c r="M638" i="3"/>
  <c r="G638" i="3"/>
  <c r="I638" i="3" s="1"/>
  <c r="J638" i="3" s="1"/>
  <c r="L639" i="3" l="1"/>
  <c r="K638" i="3"/>
  <c r="E639" i="3"/>
  <c r="F639" i="3" l="1"/>
  <c r="N640" i="3" s="1"/>
  <c r="H639" i="3"/>
  <c r="G639" i="3"/>
  <c r="I639" i="3" s="1"/>
  <c r="J639" i="3" s="1"/>
  <c r="M639" i="3"/>
  <c r="L640" i="3" l="1"/>
  <c r="K639" i="3"/>
  <c r="E640" i="3"/>
  <c r="F640" i="3" l="1"/>
  <c r="N641" i="3" s="1"/>
  <c r="G640" i="3"/>
  <c r="I640" i="3" s="1"/>
  <c r="J640" i="3" s="1"/>
  <c r="E641" i="3" s="1"/>
  <c r="M640" i="3"/>
  <c r="H640" i="3"/>
  <c r="H641" i="3" l="1"/>
  <c r="G641" i="3"/>
  <c r="I641" i="3" s="1"/>
  <c r="J641" i="3" s="1"/>
  <c r="F641" i="3"/>
  <c r="N642" i="3" s="1"/>
  <c r="M641" i="3"/>
  <c r="L641" i="3"/>
  <c r="K640" i="3"/>
  <c r="K641" i="3" l="1"/>
  <c r="E642" i="3"/>
  <c r="L642" i="3"/>
  <c r="H642" i="3" l="1"/>
  <c r="G642" i="3"/>
  <c r="I642" i="3" s="1"/>
  <c r="J642" i="3" s="1"/>
  <c r="K642" i="3" s="1"/>
  <c r="M642" i="3"/>
  <c r="F642" i="3"/>
  <c r="N643" i="3" s="1"/>
  <c r="E643" i="3" l="1"/>
  <c r="L643" i="3"/>
  <c r="H643" i="3" l="1"/>
  <c r="M643" i="3"/>
  <c r="G643" i="3"/>
  <c r="I643" i="3" s="1"/>
  <c r="J643" i="3" s="1"/>
  <c r="F643" i="3"/>
  <c r="N644" i="3" s="1"/>
  <c r="E644" i="3" l="1"/>
  <c r="L644" i="3"/>
  <c r="K643" i="3"/>
  <c r="F644" i="3" l="1"/>
  <c r="N645" i="3" s="1"/>
  <c r="H644" i="3"/>
  <c r="G644" i="3"/>
  <c r="I644" i="3" s="1"/>
  <c r="J644" i="3" s="1"/>
  <c r="K644" i="3" s="1"/>
  <c r="M644" i="3"/>
  <c r="L645" i="3" l="1"/>
  <c r="E645" i="3"/>
  <c r="H645" i="3" l="1"/>
  <c r="G645" i="3"/>
  <c r="I645" i="3" s="1"/>
  <c r="J645" i="3" s="1"/>
  <c r="F645" i="3"/>
  <c r="N646" i="3" s="1"/>
  <c r="M645" i="3"/>
  <c r="E646" i="3" l="1"/>
  <c r="K645" i="3"/>
  <c r="L646" i="3"/>
  <c r="F646" i="3" l="1"/>
  <c r="N647" i="3" s="1"/>
  <c r="H646" i="3"/>
  <c r="M646" i="3"/>
  <c r="G646" i="3"/>
  <c r="I646" i="3" s="1"/>
  <c r="J646" i="3" s="1"/>
  <c r="L647" i="3" s="1"/>
  <c r="E647" i="3" l="1"/>
  <c r="K646" i="3"/>
  <c r="G647" i="3" l="1"/>
  <c r="I647" i="3" s="1"/>
  <c r="J647" i="3" s="1"/>
  <c r="F647" i="3"/>
  <c r="N648" i="3" s="1"/>
  <c r="H647" i="3"/>
  <c r="M647" i="3"/>
  <c r="E648" i="3" l="1"/>
  <c r="K647" i="3"/>
  <c r="L648" i="3"/>
  <c r="H648" i="3" l="1"/>
  <c r="M648" i="3"/>
  <c r="F648" i="3"/>
  <c r="N649" i="3" s="1"/>
  <c r="G648" i="3"/>
  <c r="I648" i="3" s="1"/>
  <c r="J648" i="3" s="1"/>
  <c r="E649" i="3" l="1"/>
  <c r="L649" i="3"/>
  <c r="K648" i="3"/>
  <c r="H649" i="3" l="1"/>
  <c r="F649" i="3"/>
  <c r="N650" i="3" s="1"/>
  <c r="G649" i="3"/>
  <c r="I649" i="3" s="1"/>
  <c r="J649" i="3" s="1"/>
  <c r="M649" i="3"/>
  <c r="E650" i="3" l="1"/>
  <c r="K649" i="3"/>
  <c r="L650" i="3"/>
  <c r="H650" i="3" l="1"/>
  <c r="G650" i="3"/>
  <c r="I650" i="3" s="1"/>
  <c r="J650" i="3" s="1"/>
  <c r="L651" i="3" s="1"/>
  <c r="F650" i="3"/>
  <c r="N651" i="3" s="1"/>
  <c r="M650" i="3"/>
  <c r="E651" i="3" l="1"/>
  <c r="K650" i="3"/>
  <c r="F651" i="3" l="1"/>
  <c r="N652" i="3" s="1"/>
  <c r="M651" i="3"/>
  <c r="H651" i="3"/>
  <c r="G651" i="3"/>
  <c r="I651" i="3" s="1"/>
  <c r="J651" i="3" s="1"/>
  <c r="K651" i="3" l="1"/>
  <c r="L652" i="3"/>
  <c r="E652" i="3"/>
  <c r="H652" i="3" l="1"/>
  <c r="G652" i="3"/>
  <c r="I652" i="3" s="1"/>
  <c r="J652" i="3" s="1"/>
  <c r="F652" i="3"/>
  <c r="N653" i="3" s="1"/>
  <c r="M652" i="3"/>
  <c r="E653" i="3" l="1"/>
  <c r="L653" i="3"/>
  <c r="K652" i="3"/>
  <c r="F653" i="3" l="1"/>
  <c r="N654" i="3" s="1"/>
  <c r="H653" i="3"/>
  <c r="M653" i="3"/>
  <c r="G653" i="3"/>
  <c r="I653" i="3" s="1"/>
  <c r="J653" i="3" s="1"/>
  <c r="L654" i="3" s="1"/>
  <c r="E654" i="3" l="1"/>
  <c r="K653" i="3"/>
  <c r="H654" i="3" l="1"/>
  <c r="M654" i="3"/>
  <c r="G654" i="3"/>
  <c r="I654" i="3" s="1"/>
  <c r="J654" i="3" s="1"/>
  <c r="F654" i="3"/>
  <c r="N655" i="3" s="1"/>
  <c r="E655" i="3" l="1"/>
  <c r="K654" i="3"/>
  <c r="L655" i="3"/>
  <c r="F655" i="3" l="1"/>
  <c r="N656" i="3" s="1"/>
  <c r="H655" i="3"/>
  <c r="M655" i="3"/>
  <c r="G655" i="3"/>
  <c r="I655" i="3" s="1"/>
  <c r="J655" i="3" s="1"/>
  <c r="L656" i="3" s="1"/>
  <c r="E656" i="3" l="1"/>
  <c r="K655" i="3"/>
  <c r="H656" i="3" l="1"/>
  <c r="M656" i="3"/>
  <c r="G656" i="3"/>
  <c r="I656" i="3" s="1"/>
  <c r="J656" i="3" s="1"/>
  <c r="F656" i="3"/>
  <c r="N657" i="3" s="1"/>
  <c r="E657" i="3" l="1"/>
  <c r="L657" i="3"/>
  <c r="K656" i="3"/>
  <c r="H657" i="3" l="1"/>
  <c r="M657" i="3"/>
  <c r="G657" i="3"/>
  <c r="I657" i="3" s="1"/>
  <c r="J657" i="3" s="1"/>
  <c r="E658" i="3" s="1"/>
  <c r="F657" i="3"/>
  <c r="N658" i="3" s="1"/>
  <c r="K657" i="3" l="1"/>
  <c r="H658" i="3"/>
  <c r="G658" i="3"/>
  <c r="I658" i="3" s="1"/>
  <c r="J658" i="3" s="1"/>
  <c r="M658" i="3"/>
  <c r="F658" i="3"/>
  <c r="N659" i="3" s="1"/>
  <c r="L658" i="3"/>
  <c r="E659" i="3" l="1"/>
  <c r="L659" i="3"/>
  <c r="K658" i="3"/>
  <c r="H659" i="3" l="1"/>
  <c r="G659" i="3"/>
  <c r="I659" i="3" s="1"/>
  <c r="J659" i="3" s="1"/>
  <c r="E660" i="3" s="1"/>
  <c r="F659" i="3"/>
  <c r="N660" i="3" s="1"/>
  <c r="M659" i="3"/>
  <c r="H660" i="3" l="1"/>
  <c r="G660" i="3"/>
  <c r="I660" i="3" s="1"/>
  <c r="J660" i="3" s="1"/>
  <c r="M660" i="3"/>
  <c r="F660" i="3"/>
  <c r="N661" i="3" s="1"/>
  <c r="L660" i="3"/>
  <c r="K659" i="3"/>
  <c r="E661" i="3" l="1"/>
  <c r="K660" i="3"/>
  <c r="L661" i="3"/>
  <c r="H661" i="3" l="1"/>
  <c r="G661" i="3"/>
  <c r="I661" i="3" s="1"/>
  <c r="J661" i="3" s="1"/>
  <c r="L662" i="3" s="1"/>
  <c r="F661" i="3"/>
  <c r="N662" i="3" s="1"/>
  <c r="M661" i="3"/>
  <c r="E662" i="3" l="1"/>
  <c r="K661" i="3"/>
  <c r="H662" i="3" l="1"/>
  <c r="M662" i="3"/>
  <c r="G662" i="3"/>
  <c r="I662" i="3" s="1"/>
  <c r="J662" i="3" s="1"/>
  <c r="E663" i="3" s="1"/>
  <c r="F662" i="3"/>
  <c r="N663" i="3" s="1"/>
  <c r="M663" i="3" l="1"/>
  <c r="H663" i="3"/>
  <c r="G663" i="3"/>
  <c r="I663" i="3" s="1"/>
  <c r="J663" i="3" s="1"/>
  <c r="E664" i="3" s="1"/>
  <c r="F663" i="3"/>
  <c r="N664" i="3" s="1"/>
  <c r="K662" i="3"/>
  <c r="L663" i="3"/>
  <c r="H664" i="3" l="1"/>
  <c r="G664" i="3"/>
  <c r="I664" i="3" s="1"/>
  <c r="J664" i="3" s="1"/>
  <c r="E665" i="3" s="1"/>
  <c r="F664" i="3"/>
  <c r="N665" i="3" s="1"/>
  <c r="M664" i="3"/>
  <c r="K663" i="3"/>
  <c r="L664" i="3"/>
  <c r="M665" i="3" l="1"/>
  <c r="F665" i="3"/>
  <c r="N666" i="3" s="1"/>
  <c r="H665" i="3"/>
  <c r="G665" i="3"/>
  <c r="I665" i="3" s="1"/>
  <c r="J665" i="3" s="1"/>
  <c r="K664" i="3"/>
  <c r="L665" i="3"/>
  <c r="K665" i="3" l="1"/>
  <c r="L666" i="3"/>
  <c r="E666" i="3"/>
  <c r="M666" i="3" l="1"/>
  <c r="H666" i="3"/>
  <c r="G666" i="3"/>
  <c r="I666" i="3" s="1"/>
  <c r="J666" i="3" s="1"/>
  <c r="E667" i="3" s="1"/>
  <c r="F666" i="3"/>
  <c r="N667" i="3" s="1"/>
  <c r="F667" i="3" l="1"/>
  <c r="N668" i="3" s="1"/>
  <c r="H667" i="3"/>
  <c r="G667" i="3"/>
  <c r="I667" i="3" s="1"/>
  <c r="J667" i="3" s="1"/>
  <c r="E668" i="3" s="1"/>
  <c r="M667" i="3"/>
  <c r="L667" i="3"/>
  <c r="K666" i="3"/>
  <c r="H668" i="3" l="1"/>
  <c r="M668" i="3"/>
  <c r="G668" i="3"/>
  <c r="I668" i="3" s="1"/>
  <c r="J668" i="3" s="1"/>
  <c r="E669" i="3" s="1"/>
  <c r="F668" i="3"/>
  <c r="N669" i="3" s="1"/>
  <c r="L668" i="3"/>
  <c r="K667" i="3"/>
  <c r="H669" i="3" l="1"/>
  <c r="M669" i="3"/>
  <c r="G669" i="3"/>
  <c r="I669" i="3" s="1"/>
  <c r="J669" i="3" s="1"/>
  <c r="E670" i="3" s="1"/>
  <c r="F669" i="3"/>
  <c r="N670" i="3" s="1"/>
  <c r="K668" i="3"/>
  <c r="L669" i="3"/>
  <c r="M670" i="3" l="1"/>
  <c r="H670" i="3"/>
  <c r="G670" i="3"/>
  <c r="I670" i="3" s="1"/>
  <c r="J670" i="3" s="1"/>
  <c r="E671" i="3" s="1"/>
  <c r="F670" i="3"/>
  <c r="N671" i="3" s="1"/>
  <c r="K669" i="3"/>
  <c r="L670" i="3"/>
  <c r="H671" i="3" l="1"/>
  <c r="G671" i="3"/>
  <c r="I671" i="3" s="1"/>
  <c r="J671" i="3" s="1"/>
  <c r="E672" i="3" s="1"/>
  <c r="F671" i="3"/>
  <c r="N672" i="3" s="1"/>
  <c r="M671" i="3"/>
  <c r="K670" i="3"/>
  <c r="L671" i="3"/>
  <c r="M672" i="3" l="1"/>
  <c r="F672" i="3"/>
  <c r="N673" i="3" s="1"/>
  <c r="H672" i="3"/>
  <c r="G672" i="3"/>
  <c r="I672" i="3" s="1"/>
  <c r="J672" i="3" s="1"/>
  <c r="E673" i="3" s="1"/>
  <c r="K671" i="3"/>
  <c r="L672" i="3"/>
  <c r="K672" i="3" l="1"/>
  <c r="L673" i="3"/>
  <c r="M673" i="3"/>
  <c r="H673" i="3"/>
  <c r="G673" i="3"/>
  <c r="I673" i="3" s="1"/>
  <c r="J673" i="3" s="1"/>
  <c r="F673" i="3"/>
  <c r="N674" i="3" s="1"/>
  <c r="E674" i="3" l="1"/>
  <c r="L674" i="3"/>
  <c r="K673" i="3"/>
  <c r="H674" i="3" l="1"/>
  <c r="G674" i="3"/>
  <c r="I674" i="3" s="1"/>
  <c r="J674" i="3" s="1"/>
  <c r="F674" i="3"/>
  <c r="N675" i="3" s="1"/>
  <c r="M674" i="3"/>
  <c r="E675" i="3" l="1"/>
  <c r="K674" i="3"/>
  <c r="L675" i="3"/>
  <c r="H675" i="3" l="1"/>
  <c r="M675" i="3"/>
  <c r="G675" i="3"/>
  <c r="I675" i="3" s="1"/>
  <c r="J675" i="3" s="1"/>
  <c r="F675" i="3"/>
  <c r="N676" i="3" s="1"/>
  <c r="E676" i="3" l="1"/>
  <c r="K675" i="3"/>
  <c r="L676" i="3"/>
  <c r="G676" i="3" l="1"/>
  <c r="I676" i="3" s="1"/>
  <c r="J676" i="3" s="1"/>
  <c r="E677" i="3" s="1"/>
  <c r="F676" i="3"/>
  <c r="N677" i="3" s="1"/>
  <c r="H676" i="3"/>
  <c r="M676" i="3"/>
  <c r="H677" i="3" l="1"/>
  <c r="M677" i="3"/>
  <c r="F677" i="3"/>
  <c r="N678" i="3" s="1"/>
  <c r="G677" i="3"/>
  <c r="I677" i="3" s="1"/>
  <c r="J677" i="3" s="1"/>
  <c r="E678" i="3" s="1"/>
  <c r="L677" i="3"/>
  <c r="K676" i="3"/>
  <c r="K677" i="3" l="1"/>
  <c r="L678" i="3"/>
  <c r="H678" i="3"/>
  <c r="M678" i="3"/>
  <c r="G678" i="3"/>
  <c r="I678" i="3" s="1"/>
  <c r="J678" i="3" s="1"/>
  <c r="F678" i="3"/>
  <c r="N679" i="3" s="1"/>
  <c r="K678" i="3" l="1"/>
  <c r="L679" i="3"/>
  <c r="E679" i="3"/>
  <c r="H679" i="3" l="1"/>
  <c r="M679" i="3"/>
  <c r="F679" i="3"/>
  <c r="N680" i="3" s="1"/>
  <c r="G679" i="3"/>
  <c r="I679" i="3" s="1"/>
  <c r="J679" i="3" s="1"/>
  <c r="E680" i="3" s="1"/>
  <c r="K679" i="3" l="1"/>
  <c r="L680" i="3"/>
  <c r="H680" i="3"/>
  <c r="M680" i="3"/>
  <c r="F680" i="3"/>
  <c r="N681" i="3" s="1"/>
  <c r="G680" i="3"/>
  <c r="I680" i="3" s="1"/>
  <c r="J680" i="3" s="1"/>
  <c r="E681" i="3" s="1"/>
  <c r="H681" i="3" l="1"/>
  <c r="M681" i="3"/>
  <c r="F681" i="3"/>
  <c r="N682" i="3" s="1"/>
  <c r="G681" i="3"/>
  <c r="I681" i="3" s="1"/>
  <c r="J681" i="3" s="1"/>
  <c r="E682" i="3" s="1"/>
  <c r="K680" i="3"/>
  <c r="L681" i="3"/>
  <c r="K681" i="3" l="1"/>
  <c r="L682" i="3"/>
  <c r="M682" i="3"/>
  <c r="H682" i="3"/>
  <c r="F682" i="3"/>
  <c r="N683" i="3" s="1"/>
  <c r="G682" i="3"/>
  <c r="I682" i="3" s="1"/>
  <c r="J682" i="3" s="1"/>
  <c r="E683" i="3" s="1"/>
  <c r="H683" i="3" l="1"/>
  <c r="M683" i="3"/>
  <c r="F683" i="3"/>
  <c r="N684" i="3" s="1"/>
  <c r="G683" i="3"/>
  <c r="I683" i="3" s="1"/>
  <c r="J683" i="3" s="1"/>
  <c r="E684" i="3" s="1"/>
  <c r="K682" i="3"/>
  <c r="L683" i="3"/>
  <c r="K683" i="3" l="1"/>
  <c r="L684" i="3"/>
  <c r="H684" i="3"/>
  <c r="M684" i="3"/>
  <c r="G684" i="3"/>
  <c r="I684" i="3" s="1"/>
  <c r="J684" i="3" s="1"/>
  <c r="F684" i="3"/>
  <c r="N685" i="3" s="1"/>
  <c r="K684" i="3" l="1"/>
  <c r="L685" i="3"/>
  <c r="E685" i="3"/>
  <c r="M685" i="3" l="1"/>
  <c r="H685" i="3"/>
  <c r="F685" i="3"/>
  <c r="N686" i="3" s="1"/>
  <c r="G685" i="3"/>
  <c r="I685" i="3" s="1"/>
  <c r="J685" i="3" s="1"/>
  <c r="E686" i="3" s="1"/>
  <c r="H686" i="3" l="1"/>
  <c r="M686" i="3"/>
  <c r="F686" i="3"/>
  <c r="N687" i="3" s="1"/>
  <c r="G686" i="3"/>
  <c r="I686" i="3" s="1"/>
  <c r="J686" i="3" s="1"/>
  <c r="E687" i="3" s="1"/>
  <c r="K685" i="3"/>
  <c r="L686" i="3"/>
  <c r="K686" i="3" l="1"/>
  <c r="L687" i="3"/>
  <c r="H687" i="3"/>
  <c r="M687" i="3"/>
  <c r="F687" i="3"/>
  <c r="N688" i="3" s="1"/>
  <c r="G687" i="3"/>
  <c r="I687" i="3" s="1"/>
  <c r="J687" i="3" s="1"/>
  <c r="E688" i="3" s="1"/>
  <c r="H688" i="3" l="1"/>
  <c r="M688" i="3"/>
  <c r="F688" i="3"/>
  <c r="N689" i="3" s="1"/>
  <c r="G688" i="3"/>
  <c r="I688" i="3" s="1"/>
  <c r="J688" i="3" s="1"/>
  <c r="E689" i="3" s="1"/>
  <c r="K687" i="3"/>
  <c r="L688" i="3"/>
  <c r="M689" i="3" l="1"/>
  <c r="H689" i="3"/>
  <c r="F689" i="3"/>
  <c r="N690" i="3" s="1"/>
  <c r="G689" i="3"/>
  <c r="I689" i="3" s="1"/>
  <c r="J689" i="3" s="1"/>
  <c r="E690" i="3" s="1"/>
  <c r="K688" i="3"/>
  <c r="L689" i="3"/>
  <c r="H690" i="3" l="1"/>
  <c r="M690" i="3"/>
  <c r="G690" i="3"/>
  <c r="I690" i="3" s="1"/>
  <c r="J690" i="3" s="1"/>
  <c r="E691" i="3" s="1"/>
  <c r="F690" i="3"/>
  <c r="N691" i="3" s="1"/>
  <c r="K689" i="3"/>
  <c r="L690" i="3"/>
  <c r="M691" i="3" l="1"/>
  <c r="H691" i="3"/>
  <c r="F691" i="3"/>
  <c r="N692" i="3" s="1"/>
  <c r="G691" i="3"/>
  <c r="I691" i="3" s="1"/>
  <c r="J691" i="3" s="1"/>
  <c r="E692" i="3" s="1"/>
  <c r="K690" i="3"/>
  <c r="L691" i="3"/>
  <c r="H692" i="3" l="1"/>
  <c r="M692" i="3"/>
  <c r="F692" i="3"/>
  <c r="N693" i="3" s="1"/>
  <c r="G692" i="3"/>
  <c r="I692" i="3" s="1"/>
  <c r="J692" i="3" s="1"/>
  <c r="E693" i="3" s="1"/>
  <c r="K691" i="3"/>
  <c r="L692" i="3"/>
  <c r="M693" i="3" l="1"/>
  <c r="H693" i="3"/>
  <c r="F693" i="3"/>
  <c r="N694" i="3" s="1"/>
  <c r="G693" i="3"/>
  <c r="I693" i="3" s="1"/>
  <c r="J693" i="3" s="1"/>
  <c r="E694" i="3" s="1"/>
  <c r="K692" i="3"/>
  <c r="L693" i="3"/>
  <c r="K693" i="3" l="1"/>
  <c r="L694" i="3"/>
  <c r="H694" i="3"/>
  <c r="M694" i="3"/>
  <c r="F694" i="3"/>
  <c r="N695" i="3" s="1"/>
  <c r="G694" i="3"/>
  <c r="I694" i="3" s="1"/>
  <c r="J694" i="3" s="1"/>
  <c r="E695" i="3" s="1"/>
  <c r="H695" i="3" l="1"/>
  <c r="M695" i="3"/>
  <c r="F695" i="3"/>
  <c r="N696" i="3" s="1"/>
  <c r="G695" i="3"/>
  <c r="I695" i="3" s="1"/>
  <c r="J695" i="3" s="1"/>
  <c r="E696" i="3" s="1"/>
  <c r="K694" i="3"/>
  <c r="L695" i="3"/>
  <c r="H696" i="3" l="1"/>
  <c r="M696" i="3"/>
  <c r="G696" i="3"/>
  <c r="I696" i="3" s="1"/>
  <c r="J696" i="3" s="1"/>
  <c r="E697" i="3" s="1"/>
  <c r="F696" i="3"/>
  <c r="N697" i="3" s="1"/>
  <c r="K695" i="3"/>
  <c r="L696" i="3"/>
  <c r="M697" i="3" l="1"/>
  <c r="H697" i="3"/>
  <c r="F697" i="3"/>
  <c r="N698" i="3" s="1"/>
  <c r="G697" i="3"/>
  <c r="I697" i="3" s="1"/>
  <c r="J697" i="3" s="1"/>
  <c r="E698" i="3" s="1"/>
  <c r="K696" i="3"/>
  <c r="L697" i="3"/>
  <c r="H698" i="3" l="1"/>
  <c r="M698" i="3"/>
  <c r="F698" i="3"/>
  <c r="N699" i="3" s="1"/>
  <c r="G698" i="3"/>
  <c r="I698" i="3" s="1"/>
  <c r="J698" i="3" s="1"/>
  <c r="E699" i="3" s="1"/>
  <c r="K697" i="3"/>
  <c r="L698" i="3"/>
  <c r="H699" i="3" l="1"/>
  <c r="M699" i="3"/>
  <c r="F699" i="3"/>
  <c r="N700" i="3" s="1"/>
  <c r="G699" i="3"/>
  <c r="I699" i="3" s="1"/>
  <c r="J699" i="3" s="1"/>
  <c r="E700" i="3" s="1"/>
  <c r="K698" i="3"/>
  <c r="L699" i="3"/>
  <c r="K699" i="3" l="1"/>
  <c r="L700" i="3"/>
  <c r="H700" i="3"/>
  <c r="M700" i="3"/>
  <c r="F700" i="3"/>
  <c r="N701" i="3" s="1"/>
  <c r="G700" i="3"/>
  <c r="I700" i="3" s="1"/>
  <c r="J700" i="3" s="1"/>
  <c r="E701" i="3" s="1"/>
  <c r="M701" i="3" l="1"/>
  <c r="H701" i="3"/>
  <c r="F701" i="3"/>
  <c r="N702" i="3" s="1"/>
  <c r="G701" i="3"/>
  <c r="I701" i="3" s="1"/>
  <c r="J701" i="3" s="1"/>
  <c r="E702" i="3" s="1"/>
  <c r="K700" i="3"/>
  <c r="L701" i="3"/>
  <c r="K701" i="3" l="1"/>
  <c r="L702" i="3"/>
  <c r="H702" i="3"/>
  <c r="M702" i="3"/>
  <c r="F702" i="3"/>
  <c r="N703" i="3" s="1"/>
  <c r="G702" i="3"/>
  <c r="I702" i="3" s="1"/>
  <c r="J702" i="3" s="1"/>
  <c r="E703" i="3" l="1"/>
  <c r="L703" i="3"/>
  <c r="K702" i="3"/>
  <c r="F703" i="3" l="1"/>
  <c r="N704" i="3" s="1"/>
  <c r="H703" i="3"/>
  <c r="G703" i="3"/>
  <c r="I703" i="3" s="1"/>
  <c r="J703" i="3" s="1"/>
  <c r="K703" i="3" s="1"/>
  <c r="M703" i="3"/>
  <c r="E704" i="3" l="1"/>
  <c r="L704" i="3"/>
  <c r="H704" i="3" l="1"/>
  <c r="F704" i="3"/>
  <c r="N705" i="3" s="1"/>
  <c r="M704" i="3"/>
  <c r="G704" i="3"/>
  <c r="I704" i="3" s="1"/>
  <c r="J704" i="3" s="1"/>
  <c r="E705" i="3" l="1"/>
  <c r="L705" i="3"/>
  <c r="K704" i="3"/>
  <c r="F705" i="3" l="1"/>
  <c r="N706" i="3" s="1"/>
  <c r="H705" i="3"/>
  <c r="G705" i="3"/>
  <c r="I705" i="3" s="1"/>
  <c r="J705" i="3" s="1"/>
  <c r="M705" i="3"/>
  <c r="E706" i="3" l="1"/>
  <c r="L706" i="3"/>
  <c r="K705" i="3"/>
  <c r="H706" i="3" l="1"/>
  <c r="F706" i="3"/>
  <c r="N707" i="3" s="1"/>
  <c r="G706" i="3"/>
  <c r="I706" i="3" s="1"/>
  <c r="J706" i="3" s="1"/>
  <c r="K706" i="3" s="1"/>
  <c r="M706" i="3"/>
  <c r="E707" i="3" l="1"/>
  <c r="L707" i="3"/>
  <c r="F707" i="3" l="1"/>
  <c r="N708" i="3" s="1"/>
  <c r="H707" i="3"/>
  <c r="M707" i="3"/>
  <c r="G707" i="3"/>
  <c r="I707" i="3" s="1"/>
  <c r="J707" i="3" s="1"/>
  <c r="L708" i="3" s="1"/>
  <c r="E708" i="3" l="1"/>
  <c r="K707" i="3"/>
  <c r="H708" i="3" l="1"/>
  <c r="F708" i="3"/>
  <c r="N709" i="3" s="1"/>
  <c r="G708" i="3"/>
  <c r="I708" i="3" s="1"/>
  <c r="J708" i="3" s="1"/>
  <c r="K708" i="3" s="1"/>
  <c r="M708" i="3"/>
  <c r="E709" i="3" l="1"/>
  <c r="L709" i="3"/>
  <c r="F709" i="3" l="1"/>
  <c r="N710" i="3" s="1"/>
  <c r="M709" i="3"/>
  <c r="G709" i="3"/>
  <c r="I709" i="3" s="1"/>
  <c r="J709" i="3" s="1"/>
  <c r="H709" i="3"/>
  <c r="E710" i="3" l="1"/>
  <c r="L710" i="3"/>
  <c r="K709" i="3"/>
  <c r="H710" i="3" l="1"/>
  <c r="F710" i="3"/>
  <c r="N711" i="3" s="1"/>
  <c r="M710" i="3"/>
  <c r="G710" i="3"/>
  <c r="I710" i="3" s="1"/>
  <c r="J710" i="3" s="1"/>
  <c r="E711" i="3" s="1"/>
  <c r="K710" i="3" l="1"/>
  <c r="F711" i="3"/>
  <c r="N712" i="3" s="1"/>
  <c r="H711" i="3"/>
  <c r="M711" i="3"/>
  <c r="G711" i="3"/>
  <c r="I711" i="3" s="1"/>
  <c r="J711" i="3" s="1"/>
  <c r="L711" i="3"/>
  <c r="E712" i="3" l="1"/>
  <c r="K711" i="3"/>
  <c r="L712" i="3"/>
  <c r="H712" i="3" l="1"/>
  <c r="F712" i="3"/>
  <c r="N713" i="3" s="1"/>
  <c r="G712" i="3"/>
  <c r="I712" i="3" s="1"/>
  <c r="J712" i="3" s="1"/>
  <c r="L713" i="3" s="1"/>
  <c r="M712" i="3"/>
  <c r="E713" i="3" l="1"/>
  <c r="K712" i="3"/>
  <c r="F713" i="3" l="1"/>
  <c r="N714" i="3" s="1"/>
  <c r="H713" i="3"/>
  <c r="M713" i="3"/>
  <c r="G713" i="3"/>
  <c r="I713" i="3" s="1"/>
  <c r="J713" i="3" s="1"/>
  <c r="K713" i="3" s="1"/>
  <c r="E714" i="3" l="1"/>
  <c r="L714" i="3"/>
  <c r="H714" i="3" l="1"/>
  <c r="F714" i="3"/>
  <c r="N715" i="3" s="1"/>
  <c r="G714" i="3"/>
  <c r="I714" i="3" s="1"/>
  <c r="J714" i="3" s="1"/>
  <c r="E715" i="3" s="1"/>
  <c r="M714" i="3"/>
  <c r="H715" i="3" l="1"/>
  <c r="M715" i="3"/>
  <c r="F715" i="3"/>
  <c r="N716" i="3" s="1"/>
  <c r="G715" i="3"/>
  <c r="I715" i="3" s="1"/>
  <c r="J715" i="3" s="1"/>
  <c r="K714" i="3"/>
  <c r="L715" i="3"/>
  <c r="E716" i="3" l="1"/>
  <c r="K715" i="3"/>
  <c r="L716" i="3"/>
  <c r="F716" i="3" l="1"/>
  <c r="N717" i="3" s="1"/>
  <c r="M716" i="3"/>
  <c r="G716" i="3"/>
  <c r="I716" i="3" s="1"/>
  <c r="J716" i="3" s="1"/>
  <c r="K716" i="3" s="1"/>
  <c r="H716" i="3"/>
  <c r="E717" i="3" l="1"/>
  <c r="L717" i="3"/>
  <c r="H717" i="3" l="1"/>
  <c r="G717" i="3"/>
  <c r="I717" i="3" s="1"/>
  <c r="J717" i="3" s="1"/>
  <c r="E718" i="3" s="1"/>
  <c r="M717" i="3"/>
  <c r="F717" i="3"/>
  <c r="N718" i="3" s="1"/>
  <c r="M718" i="3" l="1"/>
  <c r="G718" i="3"/>
  <c r="I718" i="3" s="1"/>
  <c r="J718" i="3" s="1"/>
  <c r="E719" i="3" s="1"/>
  <c r="F718" i="3"/>
  <c r="N719" i="3" s="1"/>
  <c r="H718" i="3"/>
  <c r="K717" i="3"/>
  <c r="L718" i="3"/>
  <c r="H719" i="3" l="1"/>
  <c r="M719" i="3"/>
  <c r="G719" i="3"/>
  <c r="I719" i="3" s="1"/>
  <c r="J719" i="3" s="1"/>
  <c r="E720" i="3" s="1"/>
  <c r="F719" i="3"/>
  <c r="N720" i="3" s="1"/>
  <c r="K718" i="3"/>
  <c r="L719" i="3"/>
  <c r="M720" i="3" l="1"/>
  <c r="G720" i="3"/>
  <c r="I720" i="3" s="1"/>
  <c r="J720" i="3" s="1"/>
  <c r="E721" i="3" s="1"/>
  <c r="H720" i="3"/>
  <c r="F720" i="3"/>
  <c r="N721" i="3" s="1"/>
  <c r="K719" i="3"/>
  <c r="L720" i="3"/>
  <c r="H721" i="3" l="1"/>
  <c r="M721" i="3"/>
  <c r="F721" i="3"/>
  <c r="N722" i="3" s="1"/>
  <c r="G721" i="3"/>
  <c r="I721" i="3" s="1"/>
  <c r="J721" i="3" s="1"/>
  <c r="E722" i="3" s="1"/>
  <c r="K720" i="3"/>
  <c r="L721" i="3"/>
  <c r="M722" i="3" l="1"/>
  <c r="H722" i="3"/>
  <c r="F722" i="3"/>
  <c r="N723" i="3" s="1"/>
  <c r="G722" i="3"/>
  <c r="I722" i="3" s="1"/>
  <c r="J722" i="3" s="1"/>
  <c r="E723" i="3" s="1"/>
  <c r="K721" i="3"/>
  <c r="L722" i="3"/>
  <c r="K722" i="3" l="1"/>
  <c r="L723" i="3"/>
  <c r="H723" i="3"/>
  <c r="M723" i="3"/>
  <c r="G723" i="3"/>
  <c r="I723" i="3" s="1"/>
  <c r="J723" i="3" s="1"/>
  <c r="F723" i="3"/>
  <c r="N724" i="3" s="1"/>
  <c r="K723" i="3" l="1"/>
  <c r="L724" i="3"/>
  <c r="E724" i="3"/>
  <c r="M724" i="3" l="1"/>
  <c r="H724" i="3"/>
  <c r="F724" i="3"/>
  <c r="N725" i="3" s="1"/>
  <c r="G724" i="3"/>
  <c r="I724" i="3" s="1"/>
  <c r="J724" i="3" s="1"/>
  <c r="E725" i="3" s="1"/>
  <c r="H725" i="3" l="1"/>
  <c r="M725" i="3"/>
  <c r="F725" i="3"/>
  <c r="N726" i="3" s="1"/>
  <c r="G725" i="3"/>
  <c r="I725" i="3" s="1"/>
  <c r="J725" i="3" s="1"/>
  <c r="E726" i="3" s="1"/>
  <c r="K724" i="3"/>
  <c r="L725" i="3"/>
  <c r="K725" i="3" l="1"/>
  <c r="L726" i="3"/>
  <c r="H726" i="3"/>
  <c r="M726" i="3"/>
  <c r="G726" i="3"/>
  <c r="I726" i="3" s="1"/>
  <c r="J726" i="3" s="1"/>
  <c r="F726" i="3"/>
  <c r="N727" i="3" s="1"/>
  <c r="K726" i="3" l="1"/>
  <c r="L727" i="3"/>
  <c r="E727" i="3"/>
  <c r="H727" i="3" l="1"/>
  <c r="M727" i="3"/>
  <c r="G727" i="3"/>
  <c r="I727" i="3" s="1"/>
  <c r="J727" i="3" s="1"/>
  <c r="E728" i="3" s="1"/>
  <c r="F727" i="3"/>
  <c r="N728" i="3" s="1"/>
  <c r="M728" i="3" l="1"/>
  <c r="G728" i="3"/>
  <c r="I728" i="3" s="1"/>
  <c r="J728" i="3" s="1"/>
  <c r="E729" i="3" s="1"/>
  <c r="F728" i="3"/>
  <c r="N729" i="3" s="1"/>
  <c r="H728" i="3"/>
  <c r="K727" i="3"/>
  <c r="L728" i="3"/>
  <c r="G729" i="3" l="1"/>
  <c r="I729" i="3" s="1"/>
  <c r="J729" i="3" s="1"/>
  <c r="F729" i="3"/>
  <c r="N730" i="3" s="1"/>
  <c r="M729" i="3"/>
  <c r="H729" i="3"/>
  <c r="K728" i="3"/>
  <c r="L729" i="3"/>
  <c r="K729" i="3" l="1"/>
  <c r="L730" i="3"/>
  <c r="E730" i="3"/>
  <c r="G730" i="3" l="1"/>
  <c r="I730" i="3" s="1"/>
  <c r="J730" i="3" s="1"/>
  <c r="M730" i="3"/>
  <c r="F730" i="3"/>
  <c r="N731" i="3" s="1"/>
  <c r="H730" i="3"/>
  <c r="K730" i="3" l="1"/>
  <c r="L731" i="3"/>
  <c r="E731" i="3"/>
  <c r="M731" i="3" s="1"/>
  <c r="G731" i="3" l="1"/>
  <c r="I731" i="3" s="1"/>
  <c r="J731" i="3" s="1"/>
  <c r="H731" i="3"/>
  <c r="F731" i="3"/>
  <c r="N732" i="3" s="1"/>
  <c r="E732" i="3" l="1"/>
  <c r="L732" i="3"/>
  <c r="K731" i="3"/>
  <c r="F732" i="3" l="1"/>
  <c r="N733" i="3" s="1"/>
  <c r="M732" i="3"/>
  <c r="G732" i="3"/>
  <c r="I732" i="3" s="1"/>
  <c r="J732" i="3" s="1"/>
  <c r="H732" i="3"/>
  <c r="E733" i="3" l="1"/>
  <c r="L733" i="3"/>
  <c r="K732" i="3"/>
  <c r="H733" i="3" l="1"/>
  <c r="M733" i="3"/>
  <c r="G733" i="3"/>
  <c r="I733" i="3" s="1"/>
  <c r="J733" i="3" s="1"/>
  <c r="L734" i="3" s="1"/>
  <c r="F733" i="3"/>
  <c r="N734" i="3" s="1"/>
  <c r="E734" i="3" l="1"/>
  <c r="K733" i="3"/>
  <c r="F734" i="3" l="1"/>
  <c r="N735" i="3" s="1"/>
  <c r="M734" i="3"/>
  <c r="H734" i="3"/>
  <c r="G734" i="3"/>
  <c r="I734" i="3" s="1"/>
  <c r="J734" i="3" s="1"/>
  <c r="E735" i="3" l="1"/>
  <c r="L735" i="3"/>
  <c r="K734" i="3"/>
  <c r="M735" i="3" l="1"/>
  <c r="G735" i="3"/>
  <c r="I735" i="3" s="1"/>
  <c r="J735" i="3" s="1"/>
  <c r="K735" i="3" s="1"/>
  <c r="H735" i="3"/>
  <c r="F735" i="3"/>
  <c r="N736" i="3" s="1"/>
  <c r="E736" i="3" l="1"/>
  <c r="L736" i="3"/>
  <c r="F736" i="3" l="1"/>
  <c r="N737" i="3" s="1"/>
  <c r="H736" i="3"/>
  <c r="G736" i="3"/>
  <c r="I736" i="3" s="1"/>
  <c r="J736" i="3" s="1"/>
  <c r="E737" i="3" s="1"/>
  <c r="M736" i="3"/>
  <c r="M737" i="3" l="1"/>
  <c r="G737" i="3"/>
  <c r="I737" i="3" s="1"/>
  <c r="J737" i="3" s="1"/>
  <c r="E738" i="3" s="1"/>
  <c r="F737" i="3"/>
  <c r="N738" i="3" s="1"/>
  <c r="H737" i="3"/>
  <c r="K736" i="3"/>
  <c r="L737" i="3"/>
  <c r="M738" i="3" l="1"/>
  <c r="H738" i="3"/>
  <c r="G738" i="3"/>
  <c r="I738" i="3" s="1"/>
  <c r="J738" i="3" s="1"/>
  <c r="E739" i="3" s="1"/>
  <c r="F738" i="3"/>
  <c r="N739" i="3" s="1"/>
  <c r="K737" i="3"/>
  <c r="L738" i="3"/>
  <c r="G739" i="3" l="1"/>
  <c r="I739" i="3" s="1"/>
  <c r="J739" i="3" s="1"/>
  <c r="E740" i="3" s="1"/>
  <c r="F739" i="3"/>
  <c r="N740" i="3" s="1"/>
  <c r="M739" i="3"/>
  <c r="H739" i="3"/>
  <c r="K738" i="3"/>
  <c r="L739" i="3"/>
  <c r="K739" i="3" l="1"/>
  <c r="L740" i="3"/>
  <c r="M740" i="3"/>
  <c r="G740" i="3"/>
  <c r="I740" i="3" s="1"/>
  <c r="J740" i="3" s="1"/>
  <c r="E741" i="3" s="1"/>
  <c r="H740" i="3"/>
  <c r="F740" i="3"/>
  <c r="N741" i="3" s="1"/>
  <c r="K740" i="3" l="1"/>
  <c r="L741" i="3"/>
  <c r="F741" i="3"/>
  <c r="N742" i="3" s="1"/>
  <c r="H741" i="3"/>
  <c r="M741" i="3"/>
  <c r="G741" i="3"/>
  <c r="I741" i="3" s="1"/>
  <c r="J741" i="3" s="1"/>
  <c r="E742" i="3" s="1"/>
  <c r="M742" i="3" l="1"/>
  <c r="G742" i="3"/>
  <c r="I742" i="3" s="1"/>
  <c r="J742" i="3" s="1"/>
  <c r="E743" i="3" s="1"/>
  <c r="F742" i="3"/>
  <c r="N743" i="3" s="1"/>
  <c r="H742" i="3"/>
  <c r="K741" i="3"/>
  <c r="L742" i="3"/>
  <c r="F743" i="3" l="1"/>
  <c r="N744" i="3" s="1"/>
  <c r="H743" i="3"/>
  <c r="M743" i="3"/>
  <c r="G743" i="3"/>
  <c r="I743" i="3" s="1"/>
  <c r="J743" i="3" s="1"/>
  <c r="E744" i="3" s="1"/>
  <c r="K742" i="3"/>
  <c r="L743" i="3"/>
  <c r="M744" i="3" l="1"/>
  <c r="F744" i="3"/>
  <c r="N745" i="3" s="1"/>
  <c r="H744" i="3"/>
  <c r="G744" i="3"/>
  <c r="I744" i="3" s="1"/>
  <c r="J744" i="3" s="1"/>
  <c r="E745" i="3" s="1"/>
  <c r="K743" i="3"/>
  <c r="L744" i="3"/>
  <c r="F745" i="3" l="1"/>
  <c r="N746" i="3" s="1"/>
  <c r="H745" i="3"/>
  <c r="M745" i="3"/>
  <c r="G745" i="3"/>
  <c r="I745" i="3" s="1"/>
  <c r="J745" i="3" s="1"/>
  <c r="E746" i="3" s="1"/>
  <c r="K744" i="3"/>
  <c r="L745" i="3"/>
  <c r="G746" i="3" l="1"/>
  <c r="I746" i="3" s="1"/>
  <c r="J746" i="3" s="1"/>
  <c r="F746" i="3"/>
  <c r="N747" i="3" s="1"/>
  <c r="H746" i="3"/>
  <c r="M746" i="3"/>
  <c r="K745" i="3"/>
  <c r="L746" i="3"/>
  <c r="K746" i="3" l="1"/>
  <c r="L747" i="3"/>
  <c r="E747" i="3"/>
  <c r="G747" i="3" l="1"/>
  <c r="I747" i="3" s="1"/>
  <c r="J747" i="3" s="1"/>
  <c r="F747" i="3"/>
  <c r="N748" i="3" s="1"/>
  <c r="M747" i="3"/>
  <c r="H747" i="3"/>
  <c r="K747" i="3" l="1"/>
  <c r="L748" i="3"/>
  <c r="E748" i="3"/>
  <c r="M748" i="3" l="1"/>
  <c r="G748" i="3"/>
  <c r="I748" i="3" s="1"/>
  <c r="J748" i="3" s="1"/>
  <c r="E749" i="3" s="1"/>
  <c r="F748" i="3"/>
  <c r="N749" i="3" s="1"/>
  <c r="H748" i="3"/>
  <c r="H749" i="3" l="1"/>
  <c r="M749" i="3"/>
  <c r="G749" i="3"/>
  <c r="I749" i="3" s="1"/>
  <c r="J749" i="3" s="1"/>
  <c r="E750" i="3" s="1"/>
  <c r="F749" i="3"/>
  <c r="N750" i="3" s="1"/>
  <c r="K748" i="3"/>
  <c r="L749" i="3"/>
  <c r="M750" i="3" l="1"/>
  <c r="G750" i="3"/>
  <c r="I750" i="3" s="1"/>
  <c r="J750" i="3" s="1"/>
  <c r="E751" i="3" s="1"/>
  <c r="H750" i="3"/>
  <c r="F750" i="3"/>
  <c r="N751" i="3" s="1"/>
  <c r="K749" i="3"/>
  <c r="L750" i="3"/>
  <c r="M751" i="3" l="1"/>
  <c r="G751" i="3"/>
  <c r="I751" i="3" s="1"/>
  <c r="J751" i="3" s="1"/>
  <c r="E752" i="3" s="1"/>
  <c r="H751" i="3"/>
  <c r="F751" i="3"/>
  <c r="N752" i="3" s="1"/>
  <c r="K750" i="3"/>
  <c r="L751" i="3"/>
  <c r="H752" i="3" l="1"/>
  <c r="M752" i="3"/>
  <c r="G752" i="3"/>
  <c r="I752" i="3" s="1"/>
  <c r="J752" i="3" s="1"/>
  <c r="E753" i="3" s="1"/>
  <c r="F752" i="3"/>
  <c r="N753" i="3" s="1"/>
  <c r="K751" i="3"/>
  <c r="L752" i="3"/>
  <c r="M753" i="3" l="1"/>
  <c r="G753" i="3"/>
  <c r="I753" i="3" s="1"/>
  <c r="J753" i="3" s="1"/>
  <c r="E754" i="3" s="1"/>
  <c r="F753" i="3"/>
  <c r="N754" i="3" s="1"/>
  <c r="H753" i="3"/>
  <c r="K752" i="3"/>
  <c r="L753" i="3"/>
  <c r="G754" i="3" l="1"/>
  <c r="I754" i="3" s="1"/>
  <c r="J754" i="3" s="1"/>
  <c r="F754" i="3"/>
  <c r="N755" i="3" s="1"/>
  <c r="M754" i="3"/>
  <c r="H754" i="3"/>
  <c r="K753" i="3"/>
  <c r="L754" i="3"/>
  <c r="K754" i="3" l="1"/>
  <c r="L755" i="3"/>
  <c r="E755" i="3"/>
  <c r="G755" i="3" l="1"/>
  <c r="I755" i="3" s="1"/>
  <c r="J755" i="3" s="1"/>
  <c r="E756" i="3" s="1"/>
  <c r="H755" i="3"/>
  <c r="M755" i="3"/>
  <c r="F755" i="3"/>
  <c r="N756" i="3" s="1"/>
  <c r="M756" i="3" l="1"/>
  <c r="H756" i="3"/>
  <c r="G756" i="3"/>
  <c r="I756" i="3" s="1"/>
  <c r="J756" i="3" s="1"/>
  <c r="E757" i="3" s="1"/>
  <c r="F756" i="3"/>
  <c r="N757" i="3" s="1"/>
  <c r="K755" i="3"/>
  <c r="L756" i="3"/>
  <c r="M757" i="3" l="1"/>
  <c r="G757" i="3"/>
  <c r="I757" i="3" s="1"/>
  <c r="J757" i="3" s="1"/>
  <c r="E758" i="3" s="1"/>
  <c r="H757" i="3"/>
  <c r="F757" i="3"/>
  <c r="N758" i="3" s="1"/>
  <c r="K756" i="3"/>
  <c r="L757" i="3"/>
  <c r="H758" i="3" l="1"/>
  <c r="M758" i="3"/>
  <c r="G758" i="3"/>
  <c r="I758" i="3" s="1"/>
  <c r="J758" i="3" s="1"/>
  <c r="E759" i="3" s="1"/>
  <c r="F758" i="3"/>
  <c r="N759" i="3" s="1"/>
  <c r="K757" i="3"/>
  <c r="L758" i="3"/>
  <c r="M759" i="3" l="1"/>
  <c r="G759" i="3"/>
  <c r="I759" i="3" s="1"/>
  <c r="J759" i="3" s="1"/>
  <c r="E760" i="3" s="1"/>
  <c r="H759" i="3"/>
  <c r="F759" i="3"/>
  <c r="N760" i="3" s="1"/>
  <c r="K758" i="3"/>
  <c r="L759" i="3"/>
  <c r="H760" i="3" l="1"/>
  <c r="M760" i="3"/>
  <c r="G760" i="3"/>
  <c r="I760" i="3" s="1"/>
  <c r="J760" i="3" s="1"/>
  <c r="E761" i="3" s="1"/>
  <c r="F760" i="3"/>
  <c r="N761" i="3" s="1"/>
  <c r="K759" i="3"/>
  <c r="L760" i="3"/>
  <c r="M761" i="3" l="1"/>
  <c r="G761" i="3"/>
  <c r="I761" i="3" s="1"/>
  <c r="J761" i="3" s="1"/>
  <c r="E762" i="3" s="1"/>
  <c r="H761" i="3"/>
  <c r="F761" i="3"/>
  <c r="N762" i="3" s="1"/>
  <c r="K760" i="3"/>
  <c r="L761" i="3"/>
  <c r="M762" i="3" l="1"/>
  <c r="G762" i="3"/>
  <c r="I762" i="3" s="1"/>
  <c r="J762" i="3" s="1"/>
  <c r="E763" i="3" s="1"/>
  <c r="H762" i="3"/>
  <c r="F762" i="3"/>
  <c r="N763" i="3" s="1"/>
  <c r="K761" i="3"/>
  <c r="L762" i="3"/>
  <c r="H763" i="3" l="1"/>
  <c r="M763" i="3"/>
  <c r="F763" i="3"/>
  <c r="N764" i="3" s="1"/>
  <c r="G763" i="3"/>
  <c r="I763" i="3" s="1"/>
  <c r="J763" i="3" s="1"/>
  <c r="K762" i="3"/>
  <c r="L763" i="3"/>
  <c r="E764" i="3" l="1"/>
  <c r="K763" i="3"/>
  <c r="L764" i="3"/>
  <c r="H764" i="3" l="1"/>
  <c r="M764" i="3"/>
  <c r="G764" i="3"/>
  <c r="I764" i="3" s="1"/>
  <c r="J764" i="3" s="1"/>
  <c r="F764" i="3"/>
  <c r="N765" i="3" s="1"/>
  <c r="E765" i="3" l="1"/>
  <c r="L765" i="3"/>
  <c r="K764" i="3"/>
  <c r="H765" i="3" l="1"/>
  <c r="G765" i="3"/>
  <c r="I765" i="3" s="1"/>
  <c r="J765" i="3" s="1"/>
  <c r="K765" i="3" s="1"/>
  <c r="F765" i="3"/>
  <c r="N766" i="3" s="1"/>
  <c r="M765" i="3"/>
  <c r="E766" i="3" l="1"/>
  <c r="L766" i="3"/>
  <c r="H766" i="3" l="1"/>
  <c r="G766" i="3"/>
  <c r="I766" i="3" s="1"/>
  <c r="J766" i="3" s="1"/>
  <c r="M766" i="3"/>
  <c r="F766" i="3"/>
  <c r="N767" i="3" s="1"/>
  <c r="E767" i="3" l="1"/>
  <c r="L767" i="3"/>
  <c r="K766" i="3"/>
  <c r="H767" i="3" l="1"/>
  <c r="G767" i="3"/>
  <c r="I767" i="3" s="1"/>
  <c r="J767" i="3" s="1"/>
  <c r="L768" i="3" s="1"/>
  <c r="F767" i="3"/>
  <c r="N768" i="3" s="1"/>
  <c r="M767" i="3"/>
  <c r="E768" i="3" l="1"/>
  <c r="K767" i="3"/>
  <c r="H768" i="3" l="1"/>
  <c r="F768" i="3"/>
  <c r="N769" i="3" s="1"/>
  <c r="G768" i="3"/>
  <c r="I768" i="3" s="1"/>
  <c r="J768" i="3" s="1"/>
  <c r="K768" i="3" s="1"/>
  <c r="M768" i="3"/>
  <c r="E769" i="3" l="1"/>
  <c r="L769" i="3"/>
  <c r="H769" i="3" l="1"/>
  <c r="F769" i="3"/>
  <c r="N770" i="3" s="1"/>
  <c r="G769" i="3"/>
  <c r="I769" i="3" s="1"/>
  <c r="J769" i="3" s="1"/>
  <c r="M769" i="3"/>
  <c r="E770" i="3" l="1"/>
  <c r="L770" i="3"/>
  <c r="K769" i="3"/>
  <c r="H770" i="3" l="1"/>
  <c r="G770" i="3"/>
  <c r="I770" i="3" s="1"/>
  <c r="J770" i="3" s="1"/>
  <c r="E771" i="3" s="1"/>
  <c r="M770" i="3"/>
  <c r="F770" i="3"/>
  <c r="N771" i="3" s="1"/>
  <c r="L771" i="3" l="1"/>
  <c r="K770" i="3"/>
  <c r="H771" i="3"/>
  <c r="G771" i="3"/>
  <c r="I771" i="3" s="1"/>
  <c r="J771" i="3" s="1"/>
  <c r="M771" i="3"/>
  <c r="F771" i="3"/>
  <c r="N772" i="3" s="1"/>
  <c r="E772" i="3" l="1"/>
  <c r="K771" i="3"/>
  <c r="L772" i="3"/>
  <c r="H772" i="3" l="1"/>
  <c r="F772" i="3"/>
  <c r="N773" i="3" s="1"/>
  <c r="G772" i="3"/>
  <c r="I772" i="3" s="1"/>
  <c r="J772" i="3" s="1"/>
  <c r="M772" i="3"/>
  <c r="E773" i="3" l="1"/>
  <c r="L773" i="3"/>
  <c r="K772" i="3"/>
  <c r="H773" i="3" l="1"/>
  <c r="G773" i="3"/>
  <c r="I773" i="3" s="1"/>
  <c r="J773" i="3" s="1"/>
  <c r="L774" i="3" s="1"/>
  <c r="F773" i="3"/>
  <c r="N774" i="3" s="1"/>
  <c r="M773" i="3"/>
  <c r="E774" i="3" l="1"/>
  <c r="K773" i="3"/>
  <c r="H774" i="3" l="1"/>
  <c r="G774" i="3"/>
  <c r="I774" i="3" s="1"/>
  <c r="J774" i="3" s="1"/>
  <c r="K774" i="3" s="1"/>
  <c r="M774" i="3"/>
  <c r="F774" i="3"/>
  <c r="N775" i="3" s="1"/>
  <c r="E775" i="3" l="1"/>
  <c r="L775" i="3"/>
  <c r="H775" i="3" l="1"/>
  <c r="M775" i="3"/>
  <c r="G775" i="3"/>
  <c r="I775" i="3" s="1"/>
  <c r="J775" i="3" s="1"/>
  <c r="L776" i="3" s="1"/>
  <c r="F775" i="3"/>
  <c r="N776" i="3" s="1"/>
  <c r="E776" i="3" l="1"/>
  <c r="K775" i="3"/>
  <c r="H776" i="3" l="1"/>
  <c r="G776" i="3"/>
  <c r="I776" i="3" s="1"/>
  <c r="J776" i="3" s="1"/>
  <c r="M776" i="3"/>
  <c r="F776" i="3"/>
  <c r="N777" i="3" s="1"/>
  <c r="E777" i="3" l="1"/>
  <c r="L777" i="3"/>
  <c r="K776" i="3"/>
  <c r="G777" i="3" l="1"/>
  <c r="I777" i="3" s="1"/>
  <c r="J777" i="3" s="1"/>
  <c r="F777" i="3"/>
  <c r="N778" i="3" s="1"/>
  <c r="H777" i="3"/>
  <c r="M777" i="3"/>
  <c r="E778" i="3" l="1"/>
  <c r="K777" i="3"/>
  <c r="L778" i="3"/>
  <c r="H778" i="3" l="1"/>
  <c r="G778" i="3"/>
  <c r="I778" i="3" s="1"/>
  <c r="J778" i="3" s="1"/>
  <c r="E779" i="3" s="1"/>
  <c r="M778" i="3"/>
  <c r="F778" i="3"/>
  <c r="N779" i="3" s="1"/>
  <c r="H779" i="3" l="1"/>
  <c r="G779" i="3"/>
  <c r="I779" i="3" s="1"/>
  <c r="J779" i="3" s="1"/>
  <c r="E780" i="3" s="1"/>
  <c r="F779" i="3"/>
  <c r="N780" i="3" s="1"/>
  <c r="M779" i="3"/>
  <c r="L779" i="3"/>
  <c r="K778" i="3"/>
  <c r="M780" i="3" l="1"/>
  <c r="G780" i="3"/>
  <c r="I780" i="3" s="1"/>
  <c r="J780" i="3" s="1"/>
  <c r="E781" i="3" s="1"/>
  <c r="F780" i="3"/>
  <c r="N781" i="3" s="1"/>
  <c r="H780" i="3"/>
  <c r="L780" i="3"/>
  <c r="K779" i="3"/>
  <c r="F781" i="3" l="1"/>
  <c r="N782" i="3" s="1"/>
  <c r="H781" i="3"/>
  <c r="M781" i="3"/>
  <c r="G781" i="3"/>
  <c r="I781" i="3" s="1"/>
  <c r="J781" i="3" s="1"/>
  <c r="E782" i="3" s="1"/>
  <c r="L781" i="3"/>
  <c r="K780" i="3"/>
  <c r="F782" i="3" l="1"/>
  <c r="N783" i="3" s="1"/>
  <c r="H782" i="3"/>
  <c r="G782" i="3"/>
  <c r="I782" i="3" s="1"/>
  <c r="J782" i="3" s="1"/>
  <c r="E783" i="3" s="1"/>
  <c r="M782" i="3"/>
  <c r="L782" i="3"/>
  <c r="K781" i="3"/>
  <c r="F783" i="3" l="1"/>
  <c r="N784" i="3" s="1"/>
  <c r="H783" i="3"/>
  <c r="G783" i="3"/>
  <c r="I783" i="3" s="1"/>
  <c r="J783" i="3" s="1"/>
  <c r="M783" i="3"/>
  <c r="L783" i="3"/>
  <c r="K782" i="3"/>
  <c r="E784" i="3" l="1"/>
  <c r="L784" i="3"/>
  <c r="K783" i="3"/>
  <c r="H784" i="3" l="1"/>
  <c r="M784" i="3"/>
  <c r="F784" i="3"/>
  <c r="N785" i="3" s="1"/>
  <c r="G784" i="3"/>
  <c r="I784" i="3" s="1"/>
  <c r="J784" i="3" s="1"/>
  <c r="E785" i="3" s="1"/>
  <c r="K784" i="3" l="1"/>
  <c r="F785" i="3"/>
  <c r="N786" i="3" s="1"/>
  <c r="G785" i="3"/>
  <c r="I785" i="3" s="1"/>
  <c r="J785" i="3" s="1"/>
  <c r="M785" i="3"/>
  <c r="H785" i="3"/>
  <c r="L785" i="3"/>
  <c r="E786" i="3" l="1"/>
  <c r="L786" i="3"/>
  <c r="K785" i="3"/>
  <c r="H786" i="3" l="1"/>
  <c r="M786" i="3"/>
  <c r="G786" i="3"/>
  <c r="I786" i="3" s="1"/>
  <c r="J786" i="3" s="1"/>
  <c r="F786" i="3"/>
  <c r="N787" i="3" s="1"/>
  <c r="E787" i="3" l="1"/>
  <c r="L787" i="3"/>
  <c r="K786" i="3"/>
  <c r="F787" i="3" l="1"/>
  <c r="N788" i="3" s="1"/>
  <c r="M787" i="3"/>
  <c r="H787" i="3"/>
  <c r="G787" i="3"/>
  <c r="I787" i="3" s="1"/>
  <c r="J787" i="3" s="1"/>
  <c r="E788" i="3" l="1"/>
  <c r="L788" i="3"/>
  <c r="K787" i="3"/>
  <c r="H788" i="3" l="1"/>
  <c r="M788" i="3"/>
  <c r="F788" i="3"/>
  <c r="N789" i="3" s="1"/>
  <c r="G788" i="3"/>
  <c r="I788" i="3" s="1"/>
  <c r="J788" i="3" s="1"/>
  <c r="E789" i="3" l="1"/>
  <c r="L789" i="3"/>
  <c r="K788" i="3"/>
  <c r="F789" i="3" l="1"/>
  <c r="N790" i="3" s="1"/>
  <c r="M789" i="3"/>
  <c r="H789" i="3"/>
  <c r="G789" i="3"/>
  <c r="I789" i="3" s="1"/>
  <c r="J789" i="3" s="1"/>
  <c r="E790" i="3" l="1"/>
  <c r="K789" i="3"/>
  <c r="L790" i="3"/>
  <c r="H790" i="3" l="1"/>
  <c r="M790" i="3"/>
  <c r="F790" i="3"/>
  <c r="N791" i="3" s="1"/>
  <c r="G790" i="3"/>
  <c r="I790" i="3" s="1"/>
  <c r="J790" i="3" s="1"/>
  <c r="E791" i="3" l="1"/>
  <c r="L791" i="3"/>
  <c r="K790" i="3"/>
  <c r="F791" i="3" l="1"/>
  <c r="N792" i="3" s="1"/>
  <c r="M791" i="3"/>
  <c r="G791" i="3"/>
  <c r="I791" i="3" s="1"/>
  <c r="J791" i="3" s="1"/>
  <c r="H791" i="3"/>
  <c r="E792" i="3" l="1"/>
  <c r="K791" i="3"/>
  <c r="L792" i="3"/>
  <c r="H792" i="3" l="1"/>
  <c r="M792" i="3"/>
  <c r="F792" i="3"/>
  <c r="N793" i="3" s="1"/>
  <c r="G792" i="3"/>
  <c r="I792" i="3" s="1"/>
  <c r="J792" i="3" s="1"/>
  <c r="E793" i="3" l="1"/>
  <c r="L793" i="3"/>
  <c r="K792" i="3"/>
  <c r="F793" i="3" l="1"/>
  <c r="N794" i="3" s="1"/>
  <c r="M793" i="3"/>
  <c r="H793" i="3"/>
  <c r="G793" i="3"/>
  <c r="I793" i="3" s="1"/>
  <c r="J793" i="3" s="1"/>
  <c r="E794" i="3" l="1"/>
  <c r="L794" i="3"/>
  <c r="K793" i="3"/>
  <c r="H794" i="3" l="1"/>
  <c r="M794" i="3"/>
  <c r="F794" i="3"/>
  <c r="N795" i="3" s="1"/>
  <c r="G794" i="3"/>
  <c r="I794" i="3" s="1"/>
  <c r="J794" i="3" s="1"/>
  <c r="E795" i="3" l="1"/>
  <c r="K794" i="3"/>
  <c r="L795" i="3"/>
  <c r="F795" i="3" l="1"/>
  <c r="N796" i="3" s="1"/>
  <c r="M795" i="3"/>
  <c r="H795" i="3"/>
  <c r="G795" i="3"/>
  <c r="I795" i="3" s="1"/>
  <c r="J795" i="3" s="1"/>
  <c r="E796" i="3" l="1"/>
  <c r="K795" i="3"/>
  <c r="L796" i="3"/>
  <c r="H796" i="3" l="1"/>
  <c r="M796" i="3"/>
  <c r="F796" i="3"/>
  <c r="N797" i="3" s="1"/>
  <c r="G796" i="3"/>
  <c r="I796" i="3" s="1"/>
  <c r="J796" i="3" s="1"/>
  <c r="E797" i="3" l="1"/>
  <c r="L797" i="3"/>
  <c r="K796" i="3"/>
  <c r="F797" i="3" l="1"/>
  <c r="N798" i="3" s="1"/>
  <c r="M797" i="3"/>
  <c r="H797" i="3"/>
  <c r="G797" i="3"/>
  <c r="I797" i="3" s="1"/>
  <c r="J797" i="3" s="1"/>
  <c r="E798" i="3" l="1"/>
  <c r="K797" i="3"/>
  <c r="L798" i="3"/>
  <c r="H798" i="3" l="1"/>
  <c r="M798" i="3"/>
  <c r="F798" i="3"/>
  <c r="N799" i="3" s="1"/>
  <c r="G798" i="3"/>
  <c r="I798" i="3" s="1"/>
  <c r="J798" i="3" s="1"/>
  <c r="E799" i="3" l="1"/>
  <c r="L799" i="3"/>
  <c r="K798" i="3"/>
  <c r="F799" i="3" l="1"/>
  <c r="N800" i="3" s="1"/>
  <c r="M799" i="3"/>
  <c r="G799" i="3"/>
  <c r="I799" i="3" s="1"/>
  <c r="J799" i="3" s="1"/>
  <c r="H799" i="3"/>
  <c r="E800" i="3" l="1"/>
  <c r="L800" i="3"/>
  <c r="K799" i="3"/>
  <c r="H800" i="3" l="1"/>
  <c r="M800" i="3"/>
  <c r="F800" i="3"/>
  <c r="N801" i="3" s="1"/>
  <c r="G800" i="3"/>
  <c r="I800" i="3" s="1"/>
  <c r="J800" i="3" s="1"/>
  <c r="E801" i="3" l="1"/>
  <c r="L801" i="3"/>
  <c r="K800" i="3"/>
  <c r="F801" i="3" l="1"/>
  <c r="N802" i="3" s="1"/>
  <c r="M801" i="3"/>
  <c r="G801" i="3"/>
  <c r="I801" i="3" s="1"/>
  <c r="J801" i="3" s="1"/>
  <c r="H801" i="3"/>
  <c r="E802" i="3" l="1"/>
  <c r="L802" i="3"/>
  <c r="K801" i="3"/>
  <c r="H802" i="3" l="1"/>
  <c r="F802" i="3"/>
  <c r="N803" i="3" s="1"/>
  <c r="G802" i="3"/>
  <c r="I802" i="3" s="1"/>
  <c r="J802" i="3" s="1"/>
  <c r="M802" i="3"/>
  <c r="E803" i="3" l="1"/>
  <c r="K802" i="3"/>
  <c r="L803" i="3"/>
  <c r="F803" i="3" l="1"/>
  <c r="N804" i="3" s="1"/>
  <c r="H803" i="3"/>
  <c r="M803" i="3"/>
  <c r="G803" i="3"/>
  <c r="I803" i="3" s="1"/>
  <c r="J803" i="3" s="1"/>
  <c r="L804" i="3" s="1"/>
  <c r="E804" i="3" l="1"/>
  <c r="K803" i="3"/>
  <c r="H804" i="3" l="1"/>
  <c r="M804" i="3"/>
  <c r="F804" i="3"/>
  <c r="N805" i="3" s="1"/>
  <c r="G804" i="3"/>
  <c r="I804" i="3" s="1"/>
  <c r="J804" i="3" s="1"/>
  <c r="K804" i="3" s="1"/>
  <c r="E805" i="3" l="1"/>
  <c r="L805" i="3"/>
  <c r="F805" i="3" l="1"/>
  <c r="N806" i="3" s="1"/>
  <c r="H805" i="3"/>
  <c r="G805" i="3"/>
  <c r="I805" i="3" s="1"/>
  <c r="J805" i="3" s="1"/>
  <c r="K805" i="3" s="1"/>
  <c r="M805" i="3"/>
  <c r="E806" i="3" l="1"/>
  <c r="H806" i="3" s="1"/>
  <c r="L806" i="3"/>
  <c r="F806" i="3" l="1"/>
  <c r="N807" i="3" s="1"/>
  <c r="G806" i="3"/>
  <c r="I806" i="3" s="1"/>
  <c r="J806" i="3" s="1"/>
  <c r="L807" i="3" s="1"/>
  <c r="M806" i="3"/>
  <c r="K806" i="3" l="1"/>
  <c r="E807" i="3"/>
  <c r="F807" i="3" l="1"/>
  <c r="N808" i="3" s="1"/>
  <c r="G807" i="3"/>
  <c r="I807" i="3" s="1"/>
  <c r="J807" i="3" s="1"/>
  <c r="E808" i="3" s="1"/>
  <c r="M807" i="3"/>
  <c r="H807" i="3"/>
  <c r="H808" i="3" l="1"/>
  <c r="F808" i="3"/>
  <c r="N809" i="3" s="1"/>
  <c r="G808" i="3"/>
  <c r="I808" i="3" s="1"/>
  <c r="J808" i="3" s="1"/>
  <c r="E809" i="3" s="1"/>
  <c r="M808" i="3"/>
  <c r="K807" i="3"/>
  <c r="L808" i="3"/>
  <c r="H809" i="3" l="1"/>
  <c r="M809" i="3"/>
  <c r="G809" i="3"/>
  <c r="I809" i="3" s="1"/>
  <c r="J809" i="3" s="1"/>
  <c r="F809" i="3"/>
  <c r="N810" i="3" s="1"/>
  <c r="K808" i="3"/>
  <c r="L809" i="3"/>
  <c r="E810" i="3" l="1"/>
  <c r="L810" i="3"/>
  <c r="K809" i="3"/>
  <c r="F810" i="3" l="1"/>
  <c r="N811" i="3" s="1"/>
  <c r="M810" i="3"/>
  <c r="H810" i="3"/>
  <c r="G810" i="3"/>
  <c r="I810" i="3" s="1"/>
  <c r="J810" i="3" s="1"/>
  <c r="K810" i="3" l="1"/>
  <c r="L811" i="3"/>
  <c r="E811" i="3"/>
  <c r="M811" i="3" l="1"/>
  <c r="F811" i="3"/>
  <c r="N812" i="3" s="1"/>
  <c r="G811" i="3"/>
  <c r="I811" i="3" s="1"/>
  <c r="J811" i="3" s="1"/>
  <c r="E812" i="3" s="1"/>
  <c r="H811" i="3"/>
  <c r="F812" i="3" l="1"/>
  <c r="N813" i="3" s="1"/>
  <c r="G812" i="3"/>
  <c r="I812" i="3" s="1"/>
  <c r="J812" i="3" s="1"/>
  <c r="E813" i="3" s="1"/>
  <c r="M812" i="3"/>
  <c r="H812" i="3"/>
  <c r="L812" i="3"/>
  <c r="K811" i="3"/>
  <c r="G813" i="3" l="1"/>
  <c r="I813" i="3" s="1"/>
  <c r="J813" i="3" s="1"/>
  <c r="F813" i="3"/>
  <c r="N814" i="3" s="1"/>
  <c r="H813" i="3"/>
  <c r="M813" i="3"/>
  <c r="K812" i="3"/>
  <c r="L813" i="3"/>
  <c r="K813" i="3" l="1"/>
  <c r="L814" i="3"/>
  <c r="E814" i="3"/>
  <c r="H814" i="3" l="1"/>
  <c r="G814" i="3"/>
  <c r="I814" i="3" s="1"/>
  <c r="J814" i="3" s="1"/>
  <c r="F814" i="3"/>
  <c r="N815" i="3" s="1"/>
  <c r="M814" i="3"/>
  <c r="E815" i="3" l="1"/>
  <c r="L815" i="3"/>
  <c r="K814" i="3"/>
  <c r="F815" i="3" l="1"/>
  <c r="N816" i="3" s="1"/>
  <c r="G815" i="3"/>
  <c r="I815" i="3" s="1"/>
  <c r="J815" i="3" s="1"/>
  <c r="E816" i="3" s="1"/>
  <c r="M815" i="3"/>
  <c r="H815" i="3"/>
  <c r="H816" i="3" l="1"/>
  <c r="M816" i="3"/>
  <c r="F816" i="3"/>
  <c r="N817" i="3" s="1"/>
  <c r="G816" i="3"/>
  <c r="I816" i="3" s="1"/>
  <c r="J816" i="3" s="1"/>
  <c r="E817" i="3" s="1"/>
  <c r="L816" i="3"/>
  <c r="K815" i="3"/>
  <c r="H817" i="3" l="1"/>
  <c r="G817" i="3"/>
  <c r="I817" i="3" s="1"/>
  <c r="J817" i="3" s="1"/>
  <c r="E818" i="3" s="1"/>
  <c r="M817" i="3"/>
  <c r="F817" i="3"/>
  <c r="N818" i="3" s="1"/>
  <c r="K816" i="3"/>
  <c r="L817" i="3"/>
  <c r="F818" i="3" l="1"/>
  <c r="N819" i="3" s="1"/>
  <c r="G818" i="3"/>
  <c r="I818" i="3" s="1"/>
  <c r="J818" i="3" s="1"/>
  <c r="E819" i="3" s="1"/>
  <c r="H818" i="3"/>
  <c r="M818" i="3"/>
  <c r="L818" i="3"/>
  <c r="K817" i="3"/>
  <c r="F819" i="3" l="1"/>
  <c r="N820" i="3" s="1"/>
  <c r="M819" i="3"/>
  <c r="H819" i="3"/>
  <c r="G819" i="3"/>
  <c r="I819" i="3" s="1"/>
  <c r="J819" i="3" s="1"/>
  <c r="K818" i="3"/>
  <c r="L819" i="3"/>
  <c r="L820" i="3" l="1"/>
  <c r="K819" i="3"/>
  <c r="E820" i="3"/>
  <c r="F820" i="3" l="1"/>
  <c r="N821" i="3" s="1"/>
  <c r="G820" i="3"/>
  <c r="I820" i="3" s="1"/>
  <c r="J820" i="3" s="1"/>
  <c r="M820" i="3"/>
  <c r="H820" i="3"/>
  <c r="L821" i="3" l="1"/>
  <c r="K820" i="3"/>
  <c r="E821" i="3"/>
  <c r="F821" i="3" l="1"/>
  <c r="N822" i="3" s="1"/>
  <c r="G821" i="3"/>
  <c r="I821" i="3" s="1"/>
  <c r="J821" i="3" s="1"/>
  <c r="E822" i="3" s="1"/>
  <c r="M821" i="3"/>
  <c r="H821" i="3"/>
  <c r="F822" i="3" l="1"/>
  <c r="N823" i="3" s="1"/>
  <c r="G822" i="3"/>
  <c r="I822" i="3" s="1"/>
  <c r="J822" i="3" s="1"/>
  <c r="E823" i="3" s="1"/>
  <c r="H822" i="3"/>
  <c r="M822" i="3"/>
  <c r="L822" i="3"/>
  <c r="K821" i="3"/>
  <c r="M823" i="3" l="1"/>
  <c r="H823" i="3"/>
  <c r="G823" i="3"/>
  <c r="I823" i="3" s="1"/>
  <c r="J823" i="3" s="1"/>
  <c r="F823" i="3"/>
  <c r="N824" i="3" s="1"/>
  <c r="L823" i="3"/>
  <c r="K822" i="3"/>
  <c r="L824" i="3" l="1"/>
  <c r="K823" i="3"/>
  <c r="E824" i="3"/>
  <c r="F824" i="3" l="1"/>
  <c r="N825" i="3" s="1"/>
  <c r="G824" i="3"/>
  <c r="I824" i="3" s="1"/>
  <c r="J824" i="3" s="1"/>
  <c r="E825" i="3" s="1"/>
  <c r="H824" i="3"/>
  <c r="M824" i="3"/>
  <c r="G825" i="3" l="1"/>
  <c r="I825" i="3" s="1"/>
  <c r="J825" i="3" s="1"/>
  <c r="M825" i="3"/>
  <c r="H825" i="3"/>
  <c r="F825" i="3"/>
  <c r="N826" i="3" s="1"/>
  <c r="L825" i="3"/>
  <c r="K824" i="3"/>
  <c r="K825" i="3" l="1"/>
  <c r="L826" i="3"/>
  <c r="E826" i="3"/>
  <c r="G826" i="3" l="1"/>
  <c r="I826" i="3" s="1"/>
  <c r="J826" i="3" s="1"/>
  <c r="H826" i="3"/>
  <c r="M826" i="3"/>
  <c r="F826" i="3"/>
  <c r="N827" i="3" s="1"/>
  <c r="K826" i="3" l="1"/>
  <c r="L827" i="3"/>
  <c r="E827" i="3"/>
  <c r="G827" i="3" l="1"/>
  <c r="I827" i="3" s="1"/>
  <c r="J827" i="3" s="1"/>
  <c r="M827" i="3"/>
  <c r="F827" i="3"/>
  <c r="N828" i="3" s="1"/>
  <c r="H827" i="3"/>
  <c r="L828" i="3" l="1"/>
  <c r="K827" i="3"/>
  <c r="E828" i="3"/>
  <c r="G828" i="3" l="1"/>
  <c r="I828" i="3" s="1"/>
  <c r="J828" i="3" s="1"/>
  <c r="F828" i="3"/>
  <c r="N829" i="3" s="1"/>
  <c r="H828" i="3"/>
  <c r="M828" i="3"/>
  <c r="K828" i="3" l="1"/>
  <c r="L829" i="3"/>
  <c r="E829" i="3"/>
  <c r="F829" i="3" l="1"/>
  <c r="N830" i="3" s="1"/>
  <c r="H829" i="3"/>
  <c r="G829" i="3"/>
  <c r="I829" i="3" s="1"/>
  <c r="J829" i="3" s="1"/>
  <c r="M829" i="3"/>
  <c r="K829" i="3" l="1"/>
  <c r="L830" i="3"/>
  <c r="E830" i="3"/>
  <c r="F830" i="3" l="1"/>
  <c r="N831" i="3" s="1"/>
  <c r="M830" i="3"/>
  <c r="G830" i="3"/>
  <c r="I830" i="3" s="1"/>
  <c r="J830" i="3" s="1"/>
  <c r="H830" i="3"/>
  <c r="K830" i="3" l="1"/>
  <c r="L831" i="3"/>
  <c r="E831" i="3"/>
  <c r="M831" i="3" l="1"/>
  <c r="G831" i="3"/>
  <c r="I831" i="3" s="1"/>
  <c r="J831" i="3" s="1"/>
  <c r="H831" i="3"/>
  <c r="F831" i="3"/>
  <c r="N832" i="3" s="1"/>
  <c r="E832" i="3" l="1"/>
  <c r="L832" i="3"/>
  <c r="K831" i="3"/>
  <c r="M832" i="3" l="1"/>
  <c r="G832" i="3"/>
  <c r="I832" i="3" s="1"/>
  <c r="J832" i="3" s="1"/>
  <c r="E833" i="3" s="1"/>
  <c r="F832" i="3"/>
  <c r="N833" i="3" s="1"/>
  <c r="H832" i="3"/>
  <c r="M833" i="3" l="1"/>
  <c r="H833" i="3"/>
  <c r="F833" i="3"/>
  <c r="N834" i="3" s="1"/>
  <c r="G833" i="3"/>
  <c r="I833" i="3" s="1"/>
  <c r="J833" i="3" s="1"/>
  <c r="K832" i="3"/>
  <c r="L833" i="3"/>
  <c r="K833" i="3" l="1"/>
  <c r="L834" i="3"/>
  <c r="E834" i="3"/>
  <c r="F834" i="3" l="1"/>
  <c r="N835" i="3" s="1"/>
  <c r="H834" i="3"/>
  <c r="G834" i="3"/>
  <c r="I834" i="3" s="1"/>
  <c r="J834" i="3" s="1"/>
  <c r="M834" i="3"/>
  <c r="K834" i="3" l="1"/>
  <c r="L835" i="3"/>
  <c r="E835" i="3"/>
  <c r="M835" i="3" l="1"/>
  <c r="F835" i="3"/>
  <c r="N836" i="3" s="1"/>
  <c r="H835" i="3"/>
  <c r="G835" i="3"/>
  <c r="I835" i="3" s="1"/>
  <c r="J835" i="3" s="1"/>
  <c r="K835" i="3" l="1"/>
  <c r="L836" i="3"/>
  <c r="E836" i="3"/>
  <c r="H836" i="3" l="1"/>
  <c r="M836" i="3"/>
  <c r="G836" i="3"/>
  <c r="I836" i="3" s="1"/>
  <c r="J836" i="3" s="1"/>
  <c r="F836" i="3"/>
  <c r="N837" i="3" s="1"/>
  <c r="L837" i="3" l="1"/>
  <c r="K836" i="3"/>
  <c r="E837" i="3"/>
  <c r="F837" i="3" l="1"/>
  <c r="N838" i="3" s="1"/>
  <c r="G837" i="3"/>
  <c r="I837" i="3" s="1"/>
  <c r="J837" i="3" s="1"/>
  <c r="E838" i="3" s="1"/>
  <c r="M837" i="3"/>
  <c r="H837" i="3"/>
  <c r="H838" i="3" l="1"/>
  <c r="M838" i="3"/>
  <c r="F838" i="3"/>
  <c r="N839" i="3" s="1"/>
  <c r="G838" i="3"/>
  <c r="I838" i="3" s="1"/>
  <c r="J838" i="3" s="1"/>
  <c r="K837" i="3"/>
  <c r="L838" i="3"/>
  <c r="E839" i="3" l="1"/>
  <c r="L839" i="3"/>
  <c r="K838" i="3"/>
  <c r="H839" i="3" l="1"/>
  <c r="G839" i="3"/>
  <c r="I839" i="3" s="1"/>
  <c r="J839" i="3" s="1"/>
  <c r="E840" i="3" s="1"/>
  <c r="M839" i="3"/>
  <c r="F839" i="3"/>
  <c r="N840" i="3" s="1"/>
  <c r="M840" i="3" l="1"/>
  <c r="G840" i="3"/>
  <c r="I840" i="3" s="1"/>
  <c r="J840" i="3" s="1"/>
  <c r="E841" i="3" s="1"/>
  <c r="F840" i="3"/>
  <c r="N841" i="3" s="1"/>
  <c r="H840" i="3"/>
  <c r="K839" i="3"/>
  <c r="L840" i="3"/>
  <c r="H841" i="3" l="1"/>
  <c r="G841" i="3"/>
  <c r="I841" i="3" s="1"/>
  <c r="J841" i="3" s="1"/>
  <c r="E842" i="3" s="1"/>
  <c r="M841" i="3"/>
  <c r="F841" i="3"/>
  <c r="N842" i="3" s="1"/>
  <c r="L841" i="3"/>
  <c r="K840" i="3"/>
  <c r="M842" i="3" l="1"/>
  <c r="G842" i="3"/>
  <c r="I842" i="3" s="1"/>
  <c r="J842" i="3" s="1"/>
  <c r="E843" i="3" s="1"/>
  <c r="F842" i="3"/>
  <c r="N843" i="3" s="1"/>
  <c r="H842" i="3"/>
  <c r="K841" i="3"/>
  <c r="L842" i="3"/>
  <c r="G843" i="3" l="1"/>
  <c r="I843" i="3" s="1"/>
  <c r="J843" i="3" s="1"/>
  <c r="M843" i="3"/>
  <c r="F843" i="3"/>
  <c r="N844" i="3" s="1"/>
  <c r="H843" i="3"/>
  <c r="K842" i="3"/>
  <c r="L843" i="3"/>
  <c r="E844" i="3" l="1"/>
  <c r="L844" i="3"/>
  <c r="K843" i="3"/>
  <c r="H844" i="3" l="1"/>
  <c r="G844" i="3"/>
  <c r="I844" i="3" s="1"/>
  <c r="J844" i="3" s="1"/>
  <c r="M844" i="3"/>
  <c r="F844" i="3"/>
  <c r="N845" i="3" s="1"/>
  <c r="E845" i="3" l="1"/>
  <c r="L845" i="3"/>
  <c r="K844" i="3"/>
  <c r="H845" i="3" l="1"/>
  <c r="G845" i="3"/>
  <c r="I845" i="3" s="1"/>
  <c r="J845" i="3" s="1"/>
  <c r="E846" i="3" s="1"/>
  <c r="F845" i="3"/>
  <c r="N846" i="3" s="1"/>
  <c r="M845" i="3"/>
  <c r="F846" i="3" l="1"/>
  <c r="N847" i="3" s="1"/>
  <c r="G846" i="3"/>
  <c r="I846" i="3" s="1"/>
  <c r="J846" i="3" s="1"/>
  <c r="M846" i="3"/>
  <c r="H846" i="3"/>
  <c r="K845" i="3"/>
  <c r="L846" i="3"/>
  <c r="E847" i="3" l="1"/>
  <c r="L847" i="3"/>
  <c r="K846" i="3"/>
  <c r="H847" i="3" l="1"/>
  <c r="G847" i="3"/>
  <c r="I847" i="3" s="1"/>
  <c r="J847" i="3" s="1"/>
  <c r="E848" i="3" s="1"/>
  <c r="F847" i="3"/>
  <c r="N848" i="3" s="1"/>
  <c r="M847" i="3"/>
  <c r="F848" i="3" l="1"/>
  <c r="N849" i="3" s="1"/>
  <c r="H848" i="3"/>
  <c r="M848" i="3"/>
  <c r="G848" i="3"/>
  <c r="I848" i="3" s="1"/>
  <c r="J848" i="3" s="1"/>
  <c r="K847" i="3"/>
  <c r="L848" i="3"/>
  <c r="K848" i="3" l="1"/>
  <c r="L849" i="3"/>
  <c r="E849" i="3"/>
  <c r="M849" i="3" l="1"/>
  <c r="F849" i="3"/>
  <c r="N850" i="3" s="1"/>
  <c r="H849" i="3"/>
  <c r="G849" i="3"/>
  <c r="I849" i="3" s="1"/>
  <c r="J849" i="3" s="1"/>
  <c r="L850" i="3" l="1"/>
  <c r="K849" i="3"/>
  <c r="E850" i="3"/>
  <c r="M850" i="3" l="1"/>
  <c r="F850" i="3"/>
  <c r="N851" i="3" s="1"/>
  <c r="H850" i="3"/>
  <c r="G850" i="3"/>
  <c r="I850" i="3" s="1"/>
  <c r="J850" i="3" s="1"/>
  <c r="K850" i="3" l="1"/>
  <c r="L851" i="3"/>
  <c r="E851" i="3"/>
  <c r="F851" i="3" l="1"/>
  <c r="N852" i="3" s="1"/>
  <c r="H851" i="3"/>
  <c r="G851" i="3"/>
  <c r="I851" i="3" s="1"/>
  <c r="J851" i="3" s="1"/>
  <c r="M851" i="3"/>
  <c r="K851" i="3" l="1"/>
  <c r="L852" i="3"/>
  <c r="E852" i="3"/>
  <c r="M852" i="3" l="1"/>
  <c r="G852" i="3"/>
  <c r="I852" i="3" s="1"/>
  <c r="J852" i="3" s="1"/>
  <c r="E853" i="3" s="1"/>
  <c r="F852" i="3"/>
  <c r="N853" i="3" s="1"/>
  <c r="H852" i="3"/>
  <c r="F853" i="3" l="1"/>
  <c r="N854" i="3" s="1"/>
  <c r="G853" i="3"/>
  <c r="I853" i="3" s="1"/>
  <c r="J853" i="3" s="1"/>
  <c r="E854" i="3" s="1"/>
  <c r="H853" i="3"/>
  <c r="M853" i="3"/>
  <c r="L853" i="3"/>
  <c r="K852" i="3"/>
  <c r="G854" i="3" l="1"/>
  <c r="I854" i="3" s="1"/>
  <c r="J854" i="3" s="1"/>
  <c r="F854" i="3"/>
  <c r="N855" i="3" s="1"/>
  <c r="H854" i="3"/>
  <c r="M854" i="3"/>
  <c r="L854" i="3"/>
  <c r="K853" i="3"/>
  <c r="K854" i="3" l="1"/>
  <c r="L855" i="3"/>
  <c r="E855" i="3"/>
  <c r="G855" i="3" l="1"/>
  <c r="I855" i="3" s="1"/>
  <c r="J855" i="3" s="1"/>
  <c r="H855" i="3"/>
  <c r="F855" i="3"/>
  <c r="N856" i="3" s="1"/>
  <c r="M855" i="3"/>
  <c r="L856" i="3" l="1"/>
  <c r="K855" i="3"/>
  <c r="E856" i="3"/>
  <c r="M856" i="3" l="1"/>
  <c r="G856" i="3"/>
  <c r="I856" i="3" s="1"/>
  <c r="J856" i="3" s="1"/>
  <c r="F856" i="3"/>
  <c r="N857" i="3" s="1"/>
  <c r="H856" i="3"/>
  <c r="E857" i="3" l="1"/>
  <c r="K856" i="3"/>
  <c r="L857" i="3"/>
  <c r="H857" i="3" l="1"/>
  <c r="M857" i="3"/>
  <c r="F857" i="3"/>
  <c r="N858" i="3" s="1"/>
  <c r="G857" i="3"/>
  <c r="I857" i="3" s="1"/>
  <c r="J857" i="3" s="1"/>
  <c r="E858" i="3" s="1"/>
  <c r="K857" i="3" l="1"/>
  <c r="L858" i="3"/>
  <c r="H858" i="3"/>
  <c r="G858" i="3"/>
  <c r="I858" i="3" s="1"/>
  <c r="J858" i="3" s="1"/>
  <c r="F858" i="3"/>
  <c r="N859" i="3" s="1"/>
  <c r="M858" i="3"/>
  <c r="L859" i="3" l="1"/>
  <c r="K858" i="3"/>
  <c r="E859" i="3"/>
  <c r="F859" i="3" l="1"/>
  <c r="N860" i="3" s="1"/>
  <c r="M859" i="3"/>
  <c r="G859" i="3"/>
  <c r="I859" i="3" s="1"/>
  <c r="J859" i="3" s="1"/>
  <c r="E860" i="3" s="1"/>
  <c r="H859" i="3"/>
  <c r="G860" i="3" l="1"/>
  <c r="I860" i="3" s="1"/>
  <c r="J860" i="3" s="1"/>
  <c r="M860" i="3"/>
  <c r="H860" i="3"/>
  <c r="F860" i="3"/>
  <c r="N861" i="3" s="1"/>
  <c r="K859" i="3"/>
  <c r="L860" i="3"/>
  <c r="K860" i="3" l="1"/>
  <c r="L861" i="3"/>
  <c r="E861" i="3"/>
  <c r="F861" i="3" l="1"/>
  <c r="N862" i="3" s="1"/>
  <c r="G861" i="3"/>
  <c r="I861" i="3" s="1"/>
  <c r="J861" i="3" s="1"/>
  <c r="E862" i="3" s="1"/>
  <c r="M861" i="3"/>
  <c r="H861" i="3"/>
  <c r="H862" i="3" l="1"/>
  <c r="F862" i="3"/>
  <c r="N863" i="3" s="1"/>
  <c r="M862" i="3"/>
  <c r="G862" i="3"/>
  <c r="I862" i="3" s="1"/>
  <c r="J862" i="3" s="1"/>
  <c r="E863" i="3" s="1"/>
  <c r="K861" i="3"/>
  <c r="L862" i="3"/>
  <c r="H863" i="3" l="1"/>
  <c r="G863" i="3"/>
  <c r="I863" i="3" s="1"/>
  <c r="J863" i="3" s="1"/>
  <c r="E864" i="3" s="1"/>
  <c r="F863" i="3"/>
  <c r="N864" i="3" s="1"/>
  <c r="M863" i="3"/>
  <c r="K862" i="3"/>
  <c r="L863" i="3"/>
  <c r="G864" i="3" l="1"/>
  <c r="I864" i="3" s="1"/>
  <c r="J864" i="3" s="1"/>
  <c r="F864" i="3"/>
  <c r="N865" i="3" s="1"/>
  <c r="M864" i="3"/>
  <c r="H864" i="3"/>
  <c r="E865" i="3"/>
  <c r="L864" i="3"/>
  <c r="K863" i="3"/>
  <c r="M865" i="3" l="1"/>
  <c r="G865" i="3"/>
  <c r="I865" i="3" s="1"/>
  <c r="J865" i="3" s="1"/>
  <c r="E866" i="3" s="1"/>
  <c r="H865" i="3"/>
  <c r="F865" i="3"/>
  <c r="N866" i="3" s="1"/>
  <c r="K864" i="3"/>
  <c r="L865" i="3"/>
  <c r="M866" i="3" l="1"/>
  <c r="G866" i="3"/>
  <c r="I866" i="3" s="1"/>
  <c r="J866" i="3" s="1"/>
  <c r="E867" i="3" s="1"/>
  <c r="F866" i="3"/>
  <c r="N867" i="3" s="1"/>
  <c r="H866" i="3"/>
  <c r="K865" i="3"/>
  <c r="L866" i="3"/>
  <c r="F867" i="3" l="1"/>
  <c r="N868" i="3" s="1"/>
  <c r="G867" i="3"/>
  <c r="I867" i="3" s="1"/>
  <c r="J867" i="3" s="1"/>
  <c r="E868" i="3" s="1"/>
  <c r="M867" i="3"/>
  <c r="H867" i="3"/>
  <c r="K866" i="3"/>
  <c r="L867" i="3"/>
  <c r="G868" i="3" l="1"/>
  <c r="I868" i="3" s="1"/>
  <c r="J868" i="3" s="1"/>
  <c r="E869" i="3" s="1"/>
  <c r="F868" i="3"/>
  <c r="N869" i="3" s="1"/>
  <c r="H868" i="3"/>
  <c r="M868" i="3"/>
  <c r="K867" i="3"/>
  <c r="L868" i="3"/>
  <c r="L869" i="3" l="1"/>
  <c r="K868" i="3"/>
  <c r="M869" i="3"/>
  <c r="H869" i="3"/>
  <c r="G869" i="3"/>
  <c r="I869" i="3" s="1"/>
  <c r="J869" i="3" s="1"/>
  <c r="F869" i="3"/>
  <c r="N870" i="3" s="1"/>
  <c r="L870" i="3" l="1"/>
  <c r="K869" i="3"/>
  <c r="E870" i="3"/>
  <c r="M870" i="3" l="1"/>
  <c r="G870" i="3"/>
  <c r="I870" i="3" s="1"/>
  <c r="J870" i="3" s="1"/>
  <c r="E871" i="3" s="1"/>
  <c r="F870" i="3"/>
  <c r="N871" i="3" s="1"/>
  <c r="H870" i="3"/>
  <c r="F871" i="3" l="1"/>
  <c r="N872" i="3" s="1"/>
  <c r="H871" i="3"/>
  <c r="G871" i="3"/>
  <c r="I871" i="3" s="1"/>
  <c r="J871" i="3" s="1"/>
  <c r="E872" i="3" s="1"/>
  <c r="M871" i="3"/>
  <c r="K870" i="3"/>
  <c r="L871" i="3"/>
  <c r="G872" i="3" l="1"/>
  <c r="I872" i="3" s="1"/>
  <c r="J872" i="3" s="1"/>
  <c r="M872" i="3"/>
  <c r="F872" i="3"/>
  <c r="N873" i="3" s="1"/>
  <c r="H872" i="3"/>
  <c r="K871" i="3"/>
  <c r="L872" i="3"/>
  <c r="L873" i="3" l="1"/>
  <c r="K872" i="3"/>
  <c r="E873" i="3"/>
  <c r="G873" i="3" l="1"/>
  <c r="I873" i="3" s="1"/>
  <c r="J873" i="3" s="1"/>
  <c r="E874" i="3" s="1"/>
  <c r="H873" i="3"/>
  <c r="M873" i="3"/>
  <c r="F873" i="3"/>
  <c r="N874" i="3" s="1"/>
  <c r="M874" i="3" l="1"/>
  <c r="G874" i="3"/>
  <c r="I874" i="3" s="1"/>
  <c r="J874" i="3" s="1"/>
  <c r="E875" i="3" s="1"/>
  <c r="H874" i="3"/>
  <c r="F874" i="3"/>
  <c r="N875" i="3" s="1"/>
  <c r="K873" i="3"/>
  <c r="L874" i="3"/>
  <c r="F875" i="3" l="1"/>
  <c r="N876" i="3" s="1"/>
  <c r="H875" i="3"/>
  <c r="M875" i="3"/>
  <c r="G875" i="3"/>
  <c r="I875" i="3" s="1"/>
  <c r="J875" i="3" s="1"/>
  <c r="E876" i="3" s="1"/>
  <c r="K874" i="3"/>
  <c r="L875" i="3"/>
  <c r="F876" i="3" l="1"/>
  <c r="N877" i="3" s="1"/>
  <c r="G876" i="3"/>
  <c r="I876" i="3" s="1"/>
  <c r="J876" i="3" s="1"/>
  <c r="E877" i="3" s="1"/>
  <c r="H876" i="3"/>
  <c r="M876" i="3"/>
  <c r="K875" i="3"/>
  <c r="L876" i="3"/>
  <c r="F877" i="3" l="1"/>
  <c r="N878" i="3" s="1"/>
  <c r="H877" i="3"/>
  <c r="M877" i="3"/>
  <c r="G877" i="3"/>
  <c r="I877" i="3" s="1"/>
  <c r="J877" i="3" s="1"/>
  <c r="E878" i="3" s="1"/>
  <c r="L877" i="3"/>
  <c r="K876" i="3"/>
  <c r="L878" i="3" l="1"/>
  <c r="K877" i="3"/>
  <c r="M878" i="3"/>
  <c r="F878" i="3"/>
  <c r="N879" i="3" s="1"/>
  <c r="H878" i="3"/>
  <c r="G878" i="3"/>
  <c r="I878" i="3" s="1"/>
  <c r="J878" i="3" s="1"/>
  <c r="E879" i="3" s="1"/>
  <c r="G879" i="3" l="1"/>
  <c r="I879" i="3" s="1"/>
  <c r="J879" i="3" s="1"/>
  <c r="M879" i="3"/>
  <c r="H879" i="3"/>
  <c r="F879" i="3"/>
  <c r="N880" i="3" s="1"/>
  <c r="K878" i="3"/>
  <c r="L879" i="3"/>
  <c r="L880" i="3" l="1"/>
  <c r="K879" i="3"/>
  <c r="E880" i="3"/>
  <c r="F880" i="3" l="1"/>
  <c r="N881" i="3" s="1"/>
  <c r="H880" i="3"/>
  <c r="G880" i="3"/>
  <c r="I880" i="3" s="1"/>
  <c r="J880" i="3" s="1"/>
  <c r="E881" i="3" s="1"/>
  <c r="M880" i="3"/>
  <c r="F881" i="3" l="1"/>
  <c r="N882" i="3" s="1"/>
  <c r="H881" i="3"/>
  <c r="G881" i="3"/>
  <c r="I881" i="3" s="1"/>
  <c r="J881" i="3" s="1"/>
  <c r="E882" i="3" s="1"/>
  <c r="M881" i="3"/>
  <c r="K880" i="3"/>
  <c r="L881" i="3"/>
  <c r="G882" i="3" l="1"/>
  <c r="I882" i="3" s="1"/>
  <c r="J882" i="3" s="1"/>
  <c r="E883" i="3" s="1"/>
  <c r="M882" i="3"/>
  <c r="F882" i="3"/>
  <c r="N883" i="3" s="1"/>
  <c r="H882" i="3"/>
  <c r="K881" i="3"/>
  <c r="L882" i="3"/>
  <c r="H883" i="3" l="1"/>
  <c r="G883" i="3"/>
  <c r="I883" i="3" s="1"/>
  <c r="J883" i="3" s="1"/>
  <c r="E884" i="3" s="1"/>
  <c r="M883" i="3"/>
  <c r="F883" i="3"/>
  <c r="N884" i="3" s="1"/>
  <c r="K882" i="3"/>
  <c r="L883" i="3"/>
  <c r="M884" i="3" l="1"/>
  <c r="G884" i="3"/>
  <c r="I884" i="3" s="1"/>
  <c r="J884" i="3" s="1"/>
  <c r="E885" i="3" s="1"/>
  <c r="H884" i="3"/>
  <c r="F884" i="3"/>
  <c r="N885" i="3" s="1"/>
  <c r="L884" i="3"/>
  <c r="K883" i="3"/>
  <c r="H885" i="3" l="1"/>
  <c r="F885" i="3"/>
  <c r="N886" i="3" s="1"/>
  <c r="M885" i="3"/>
  <c r="G885" i="3"/>
  <c r="I885" i="3" s="1"/>
  <c r="J885" i="3" s="1"/>
  <c r="E886" i="3" s="1"/>
  <c r="G886" i="3" s="1"/>
  <c r="I886" i="3" s="1"/>
  <c r="J886" i="3" s="1"/>
  <c r="K884" i="3"/>
  <c r="L885" i="3"/>
  <c r="H886" i="3" l="1"/>
  <c r="L886" i="3"/>
  <c r="K885" i="3"/>
  <c r="K886" i="3" s="1"/>
  <c r="M886" i="3"/>
  <c r="F886" i="3"/>
  <c r="N887" i="3" s="1"/>
  <c r="E887" i="3"/>
  <c r="L887" i="3"/>
  <c r="H887" i="3" l="1"/>
  <c r="G887" i="3"/>
  <c r="I887" i="3" s="1"/>
  <c r="J887" i="3" s="1"/>
  <c r="M887" i="3"/>
  <c r="F887" i="3"/>
  <c r="N888" i="3" s="1"/>
  <c r="E888" i="3" l="1"/>
  <c r="K887" i="3"/>
  <c r="L888" i="3"/>
  <c r="G888" i="3" l="1"/>
  <c r="I888" i="3" s="1"/>
  <c r="J888" i="3" s="1"/>
  <c r="F888" i="3"/>
  <c r="N889" i="3" s="1"/>
  <c r="H888" i="3"/>
  <c r="M888" i="3"/>
  <c r="E889" i="3" l="1"/>
  <c r="L889" i="3"/>
  <c r="K888" i="3"/>
  <c r="H889" i="3" l="1"/>
  <c r="M889" i="3"/>
  <c r="G889" i="3"/>
  <c r="I889" i="3" s="1"/>
  <c r="J889" i="3" s="1"/>
  <c r="F889" i="3"/>
  <c r="N890" i="3" s="1"/>
  <c r="E890" i="3" l="1"/>
  <c r="K889" i="3"/>
  <c r="L890" i="3"/>
  <c r="F890" i="3" l="1"/>
  <c r="N891" i="3" s="1"/>
  <c r="H890" i="3"/>
  <c r="M890" i="3"/>
  <c r="G890" i="3"/>
  <c r="I890" i="3" s="1"/>
  <c r="J890" i="3" s="1"/>
  <c r="E891" i="3" l="1"/>
  <c r="L891" i="3"/>
  <c r="K890" i="3"/>
  <c r="H891" i="3" l="1"/>
  <c r="G891" i="3"/>
  <c r="I891" i="3" s="1"/>
  <c r="J891" i="3" s="1"/>
  <c r="F891" i="3"/>
  <c r="N892" i="3" s="1"/>
  <c r="M891" i="3"/>
  <c r="E892" i="3" l="1"/>
  <c r="K891" i="3"/>
  <c r="L892" i="3"/>
  <c r="G892" i="3" l="1"/>
  <c r="I892" i="3" s="1"/>
  <c r="J892" i="3" s="1"/>
  <c r="F892" i="3"/>
  <c r="N893" i="3" s="1"/>
  <c r="H892" i="3"/>
  <c r="M892" i="3"/>
  <c r="E893" i="3" l="1"/>
  <c r="K892" i="3"/>
  <c r="L893" i="3"/>
  <c r="G893" i="3" l="1"/>
  <c r="I893" i="3" s="1"/>
  <c r="J893" i="3" s="1"/>
  <c r="M893" i="3"/>
  <c r="H893" i="3"/>
  <c r="F893" i="3"/>
  <c r="N894" i="3" s="1"/>
  <c r="E894" i="3" l="1"/>
  <c r="K893" i="3"/>
  <c r="L894" i="3"/>
  <c r="F894" i="3" l="1"/>
  <c r="N895" i="3" s="1"/>
  <c r="H894" i="3"/>
  <c r="G894" i="3"/>
  <c r="I894" i="3" s="1"/>
  <c r="J894" i="3" s="1"/>
  <c r="M894" i="3"/>
  <c r="E895" i="3" l="1"/>
  <c r="K894" i="3"/>
  <c r="L895" i="3"/>
  <c r="H895" i="3" l="1"/>
  <c r="G895" i="3"/>
  <c r="I895" i="3" s="1"/>
  <c r="J895" i="3" s="1"/>
  <c r="M895" i="3"/>
  <c r="F895" i="3"/>
  <c r="N896" i="3" s="1"/>
  <c r="E896" i="3" l="1"/>
  <c r="K895" i="3"/>
  <c r="L896" i="3"/>
  <c r="H896" i="3" l="1"/>
  <c r="F896" i="3"/>
  <c r="N897" i="3" s="1"/>
  <c r="G896" i="3"/>
  <c r="I896" i="3" s="1"/>
  <c r="J896" i="3" s="1"/>
  <c r="M896" i="3"/>
  <c r="E897" i="3" l="1"/>
  <c r="L897" i="3"/>
  <c r="K896" i="3"/>
  <c r="F897" i="3" l="1"/>
  <c r="N898" i="3" s="1"/>
  <c r="G897" i="3"/>
  <c r="I897" i="3" s="1"/>
  <c r="J897" i="3" s="1"/>
  <c r="H897" i="3"/>
  <c r="M897" i="3"/>
  <c r="E898" i="3" l="1"/>
  <c r="K897" i="3"/>
  <c r="L898" i="3"/>
  <c r="G898" i="3" l="1"/>
  <c r="I898" i="3" s="1"/>
  <c r="J898" i="3" s="1"/>
  <c r="M898" i="3"/>
  <c r="F898" i="3"/>
  <c r="N899" i="3" s="1"/>
  <c r="H898" i="3"/>
  <c r="E899" i="3" l="1"/>
  <c r="L899" i="3"/>
  <c r="K898" i="3"/>
  <c r="F899" i="3" l="1"/>
  <c r="N900" i="3" s="1"/>
  <c r="H899" i="3"/>
  <c r="M899" i="3"/>
  <c r="G899" i="3"/>
  <c r="I899" i="3" s="1"/>
  <c r="J899" i="3" s="1"/>
  <c r="E900" i="3" l="1"/>
  <c r="L900" i="3"/>
  <c r="K899" i="3"/>
  <c r="G900" i="3" l="1"/>
  <c r="I900" i="3" s="1"/>
  <c r="J900" i="3" s="1"/>
  <c r="H900" i="3"/>
  <c r="M900" i="3"/>
  <c r="F900" i="3"/>
  <c r="N901" i="3" s="1"/>
  <c r="E901" i="3" l="1"/>
  <c r="K900" i="3"/>
  <c r="L901" i="3"/>
  <c r="F901" i="3" l="1"/>
  <c r="N902" i="3" s="1"/>
  <c r="M901" i="3"/>
  <c r="H901" i="3"/>
  <c r="G901" i="3"/>
  <c r="I901" i="3" s="1"/>
  <c r="J901" i="3" s="1"/>
  <c r="E902" i="3" s="1"/>
  <c r="L902" i="3" l="1"/>
  <c r="H902" i="3"/>
  <c r="M902" i="3"/>
  <c r="F902" i="3"/>
  <c r="N903" i="3" s="1"/>
  <c r="G902" i="3"/>
  <c r="I902" i="3" s="1"/>
  <c r="J902" i="3" s="1"/>
  <c r="E903" i="3"/>
  <c r="K901" i="3"/>
  <c r="L903" i="3" l="1"/>
  <c r="K902" i="3"/>
  <c r="H903" i="3"/>
  <c r="G903" i="3"/>
  <c r="I903" i="3" s="1"/>
  <c r="J903" i="3" s="1"/>
  <c r="E904" i="3" s="1"/>
  <c r="M903" i="3"/>
  <c r="F903" i="3"/>
  <c r="N904" i="3" s="1"/>
  <c r="L904" i="3" l="1"/>
  <c r="K903" i="3"/>
  <c r="G904" i="3"/>
  <c r="I904" i="3" s="1"/>
  <c r="J904" i="3" s="1"/>
  <c r="H904" i="3"/>
  <c r="M904" i="3"/>
  <c r="F904" i="3"/>
  <c r="N905" i="3" s="1"/>
  <c r="E905" i="3" l="1"/>
  <c r="L905" i="3"/>
  <c r="K904" i="3"/>
  <c r="G905" i="3" l="1"/>
  <c r="I905" i="3" s="1"/>
  <c r="J905" i="3" s="1"/>
  <c r="E906" i="3" s="1"/>
  <c r="F905" i="3"/>
  <c r="N906" i="3" s="1"/>
  <c r="M905" i="3"/>
  <c r="H905" i="3"/>
  <c r="K905" i="3" l="1"/>
  <c r="L906" i="3"/>
  <c r="F906" i="3"/>
  <c r="N907" i="3" s="1"/>
  <c r="H906" i="3"/>
  <c r="G906" i="3"/>
  <c r="I906" i="3" s="1"/>
  <c r="J906" i="3" s="1"/>
  <c r="E907" i="3" s="1"/>
  <c r="M906" i="3"/>
  <c r="M907" i="3" l="1"/>
  <c r="G907" i="3"/>
  <c r="I907" i="3" s="1"/>
  <c r="J907" i="3" s="1"/>
  <c r="E908" i="3" s="1"/>
  <c r="F907" i="3"/>
  <c r="N908" i="3" s="1"/>
  <c r="H907" i="3"/>
  <c r="L907" i="3"/>
  <c r="K906" i="3"/>
  <c r="F908" i="3" l="1"/>
  <c r="N909" i="3" s="1"/>
  <c r="H908" i="3"/>
  <c r="G908" i="3"/>
  <c r="I908" i="3" s="1"/>
  <c r="J908" i="3" s="1"/>
  <c r="E909" i="3" s="1"/>
  <c r="M908" i="3"/>
  <c r="L908" i="3"/>
  <c r="K907" i="3"/>
  <c r="H909" i="3" l="1"/>
  <c r="M909" i="3"/>
  <c r="F909" i="3"/>
  <c r="N910" i="3" s="1"/>
  <c r="G909" i="3"/>
  <c r="I909" i="3" s="1"/>
  <c r="J909" i="3" s="1"/>
  <c r="E910" i="3" s="1"/>
  <c r="L909" i="3"/>
  <c r="K908" i="3"/>
  <c r="L910" i="3" l="1"/>
  <c r="K909" i="3"/>
  <c r="M910" i="3"/>
  <c r="F910" i="3"/>
  <c r="N911" i="3" s="1"/>
  <c r="H910" i="3"/>
  <c r="G910" i="3"/>
  <c r="I910" i="3" s="1"/>
  <c r="J910" i="3" s="1"/>
  <c r="E911" i="3"/>
  <c r="F911" i="3" l="1"/>
  <c r="N912" i="3" s="1"/>
  <c r="H911" i="3"/>
  <c r="G911" i="3"/>
  <c r="I911" i="3" s="1"/>
  <c r="J911" i="3" s="1"/>
  <c r="E912" i="3" s="1"/>
  <c r="M911" i="3"/>
  <c r="K910" i="3"/>
  <c r="L911" i="3"/>
  <c r="F912" i="3" l="1"/>
  <c r="N913" i="3" s="1"/>
  <c r="M912" i="3"/>
  <c r="H912" i="3"/>
  <c r="G912" i="3"/>
  <c r="I912" i="3" s="1"/>
  <c r="J912" i="3" s="1"/>
  <c r="E913" i="3" s="1"/>
  <c r="K911" i="3"/>
  <c r="L912" i="3"/>
  <c r="M913" i="3" l="1"/>
  <c r="G913" i="3"/>
  <c r="I913" i="3" s="1"/>
  <c r="J913" i="3" s="1"/>
  <c r="E914" i="3" s="1"/>
  <c r="F913" i="3"/>
  <c r="N914" i="3" s="1"/>
  <c r="H913" i="3"/>
  <c r="L913" i="3"/>
  <c r="K912" i="3"/>
  <c r="G914" i="3" l="1"/>
  <c r="I914" i="3" s="1"/>
  <c r="J914" i="3" s="1"/>
  <c r="F914" i="3"/>
  <c r="N915" i="3" s="1"/>
  <c r="H914" i="3"/>
  <c r="M914" i="3"/>
  <c r="L914" i="3"/>
  <c r="K913" i="3"/>
  <c r="L915" i="3" l="1"/>
  <c r="K914" i="3"/>
  <c r="E915" i="3"/>
  <c r="G915" i="3" l="1"/>
  <c r="I915" i="3" s="1"/>
  <c r="J915" i="3" s="1"/>
  <c r="F915" i="3"/>
  <c r="N916" i="3" s="1"/>
  <c r="H915" i="3"/>
  <c r="M915" i="3"/>
  <c r="L916" i="3" l="1"/>
  <c r="K915" i="3"/>
  <c r="E916" i="3"/>
  <c r="M916" i="3" l="1"/>
  <c r="H916" i="3"/>
  <c r="G916" i="3"/>
  <c r="I916" i="3" s="1"/>
  <c r="J916" i="3" s="1"/>
  <c r="E917" i="3" s="1"/>
  <c r="F916" i="3"/>
  <c r="N917" i="3" s="1"/>
  <c r="H917" i="3" l="1"/>
  <c r="G917" i="3"/>
  <c r="I917" i="3" s="1"/>
  <c r="J917" i="3" s="1"/>
  <c r="E918" i="3" s="1"/>
  <c r="F917" i="3"/>
  <c r="N918" i="3" s="1"/>
  <c r="M917" i="3"/>
  <c r="L917" i="3"/>
  <c r="K916" i="3"/>
  <c r="H918" i="3" l="1"/>
  <c r="G918" i="3"/>
  <c r="I918" i="3" s="1"/>
  <c r="J918" i="3" s="1"/>
  <c r="E919" i="3" s="1"/>
  <c r="F918" i="3"/>
  <c r="N919" i="3" s="1"/>
  <c r="M918" i="3"/>
  <c r="L918" i="3"/>
  <c r="K917" i="3"/>
  <c r="H919" i="3" l="1"/>
  <c r="M919" i="3"/>
  <c r="G919" i="3"/>
  <c r="I919" i="3" s="1"/>
  <c r="J919" i="3" s="1"/>
  <c r="E920" i="3" s="1"/>
  <c r="F919" i="3"/>
  <c r="N920" i="3" s="1"/>
  <c r="L919" i="3"/>
  <c r="K918" i="3"/>
  <c r="M920" i="3" l="1"/>
  <c r="G920" i="3"/>
  <c r="I920" i="3" s="1"/>
  <c r="J920" i="3" s="1"/>
  <c r="E921" i="3" s="1"/>
  <c r="F920" i="3"/>
  <c r="N921" i="3" s="1"/>
  <c r="H920" i="3"/>
  <c r="L920" i="3"/>
  <c r="K919" i="3"/>
  <c r="M921" i="3" l="1"/>
  <c r="G921" i="3"/>
  <c r="I921" i="3" s="1"/>
  <c r="J921" i="3" s="1"/>
  <c r="E922" i="3" s="1"/>
  <c r="H921" i="3"/>
  <c r="F921" i="3"/>
  <c r="N922" i="3" s="1"/>
  <c r="L921" i="3"/>
  <c r="K920" i="3"/>
  <c r="F922" i="3" l="1"/>
  <c r="N923" i="3" s="1"/>
  <c r="H922" i="3"/>
  <c r="M922" i="3"/>
  <c r="G922" i="3"/>
  <c r="I922" i="3" s="1"/>
  <c r="J922" i="3" s="1"/>
  <c r="E923" i="3" s="1"/>
  <c r="L922" i="3"/>
  <c r="K921" i="3"/>
  <c r="M923" i="3" l="1"/>
  <c r="F923" i="3"/>
  <c r="N924" i="3" s="1"/>
  <c r="G923" i="3"/>
  <c r="I923" i="3" s="1"/>
  <c r="J923" i="3" s="1"/>
  <c r="E924" i="3" s="1"/>
  <c r="H923" i="3"/>
  <c r="L923" i="3"/>
  <c r="K922" i="3"/>
  <c r="M924" i="3" l="1"/>
  <c r="G924" i="3"/>
  <c r="I924" i="3" s="1"/>
  <c r="J924" i="3" s="1"/>
  <c r="E925" i="3" s="1"/>
  <c r="F924" i="3"/>
  <c r="N925" i="3" s="1"/>
  <c r="H924" i="3"/>
  <c r="L924" i="3"/>
  <c r="K923" i="3"/>
  <c r="H925" i="3" l="1"/>
  <c r="M925" i="3"/>
  <c r="F925" i="3"/>
  <c r="N926" i="3" s="1"/>
  <c r="G925" i="3"/>
  <c r="I925" i="3" s="1"/>
  <c r="J925" i="3" s="1"/>
  <c r="E926" i="3" s="1"/>
  <c r="L925" i="3"/>
  <c r="K924" i="3"/>
  <c r="L926" i="3" l="1"/>
  <c r="K925" i="3"/>
  <c r="M926" i="3"/>
  <c r="G926" i="3"/>
  <c r="I926" i="3" s="1"/>
  <c r="J926" i="3" s="1"/>
  <c r="F926" i="3"/>
  <c r="N927" i="3" s="1"/>
  <c r="H926" i="3"/>
  <c r="L927" i="3" l="1"/>
  <c r="K926" i="3"/>
  <c r="E927" i="3"/>
  <c r="H927" i="3" l="1"/>
  <c r="M927" i="3"/>
  <c r="F927" i="3"/>
  <c r="N928" i="3" s="1"/>
  <c r="G927" i="3"/>
  <c r="I927" i="3" s="1"/>
  <c r="J927" i="3" s="1"/>
  <c r="E928" i="3" s="1"/>
  <c r="L928" i="3" l="1"/>
  <c r="K927" i="3"/>
  <c r="M928" i="3"/>
  <c r="H928" i="3"/>
  <c r="G928" i="3"/>
  <c r="I928" i="3" s="1"/>
  <c r="J928" i="3" s="1"/>
  <c r="F928" i="3"/>
  <c r="N929" i="3" s="1"/>
  <c r="L929" i="3" l="1"/>
  <c r="K928" i="3"/>
  <c r="E929" i="3"/>
  <c r="H929" i="3" l="1"/>
  <c r="M929" i="3"/>
  <c r="G929" i="3"/>
  <c r="I929" i="3" s="1"/>
  <c r="J929" i="3" s="1"/>
  <c r="E930" i="3" s="1"/>
  <c r="F929" i="3"/>
  <c r="N930" i="3" s="1"/>
  <c r="M930" i="3" l="1"/>
  <c r="H930" i="3"/>
  <c r="G930" i="3"/>
  <c r="I930" i="3" s="1"/>
  <c r="J930" i="3" s="1"/>
  <c r="E931" i="3" s="1"/>
  <c r="F930" i="3"/>
  <c r="N931" i="3" s="1"/>
  <c r="L930" i="3"/>
  <c r="K929" i="3"/>
  <c r="H931" i="3" l="1"/>
  <c r="M931" i="3"/>
  <c r="F931" i="3"/>
  <c r="N932" i="3" s="1"/>
  <c r="G931" i="3"/>
  <c r="I931" i="3" s="1"/>
  <c r="J931" i="3" s="1"/>
  <c r="E932" i="3" s="1"/>
  <c r="L931" i="3"/>
  <c r="K930" i="3"/>
  <c r="L932" i="3" l="1"/>
  <c r="K931" i="3"/>
  <c r="M932" i="3"/>
  <c r="H932" i="3"/>
  <c r="G932" i="3"/>
  <c r="I932" i="3" s="1"/>
  <c r="J932" i="3" s="1"/>
  <c r="F932" i="3"/>
  <c r="N933" i="3" s="1"/>
  <c r="L933" i="3" l="1"/>
  <c r="K932" i="3"/>
  <c r="E933" i="3"/>
  <c r="H933" i="3" l="1"/>
  <c r="M933" i="3"/>
  <c r="F933" i="3"/>
  <c r="N934" i="3" s="1"/>
  <c r="G933" i="3"/>
  <c r="I933" i="3" s="1"/>
  <c r="J933" i="3" s="1"/>
  <c r="E934" i="3" s="1"/>
  <c r="M934" i="3" l="1"/>
  <c r="H934" i="3"/>
  <c r="G934" i="3"/>
  <c r="I934" i="3" s="1"/>
  <c r="J934" i="3" s="1"/>
  <c r="E935" i="3" s="1"/>
  <c r="F934" i="3"/>
  <c r="N935" i="3" s="1"/>
  <c r="L934" i="3"/>
  <c r="K933" i="3"/>
  <c r="H935" i="3" l="1"/>
  <c r="M935" i="3"/>
  <c r="G935" i="3"/>
  <c r="I935" i="3" s="1"/>
  <c r="J935" i="3" s="1"/>
  <c r="E936" i="3" s="1"/>
  <c r="F935" i="3"/>
  <c r="N936" i="3" s="1"/>
  <c r="L935" i="3"/>
  <c r="K934" i="3"/>
  <c r="M936" i="3" l="1"/>
  <c r="F936" i="3"/>
  <c r="N937" i="3" s="1"/>
  <c r="H936" i="3"/>
  <c r="G936" i="3"/>
  <c r="I936" i="3" s="1"/>
  <c r="J936" i="3" s="1"/>
  <c r="E937" i="3" s="1"/>
  <c r="L936" i="3"/>
  <c r="K935" i="3"/>
  <c r="H937" i="3" l="1"/>
  <c r="G937" i="3"/>
  <c r="I937" i="3" s="1"/>
  <c r="J937" i="3" s="1"/>
  <c r="E938" i="3" s="1"/>
  <c r="F937" i="3"/>
  <c r="N938" i="3" s="1"/>
  <c r="M937" i="3"/>
  <c r="L937" i="3"/>
  <c r="K936" i="3"/>
  <c r="M938" i="3" l="1"/>
  <c r="G938" i="3"/>
  <c r="I938" i="3" s="1"/>
  <c r="J938" i="3" s="1"/>
  <c r="E939" i="3" s="1"/>
  <c r="F938" i="3"/>
  <c r="N939" i="3" s="1"/>
  <c r="H938" i="3"/>
  <c r="L938" i="3"/>
  <c r="K937" i="3"/>
  <c r="G939" i="3" l="1"/>
  <c r="I939" i="3" s="1"/>
  <c r="J939" i="3" s="1"/>
  <c r="F939" i="3"/>
  <c r="N940" i="3" s="1"/>
  <c r="H939" i="3"/>
  <c r="M939" i="3"/>
  <c r="L939" i="3"/>
  <c r="K938" i="3"/>
  <c r="L940" i="3" l="1"/>
  <c r="K939" i="3"/>
  <c r="E940" i="3"/>
  <c r="F940" i="3" l="1"/>
  <c r="N941" i="3" s="1"/>
  <c r="H940" i="3"/>
  <c r="M940" i="3"/>
  <c r="G940" i="3"/>
  <c r="I940" i="3" s="1"/>
  <c r="J940" i="3" s="1"/>
  <c r="E941" i="3" s="1"/>
  <c r="M941" i="3" l="1"/>
  <c r="F941" i="3"/>
  <c r="N942" i="3" s="1"/>
  <c r="G941" i="3"/>
  <c r="I941" i="3" s="1"/>
  <c r="J941" i="3" s="1"/>
  <c r="E942" i="3" s="1"/>
  <c r="H941" i="3"/>
  <c r="L941" i="3"/>
  <c r="K940" i="3"/>
  <c r="G942" i="3" l="1"/>
  <c r="I942" i="3" s="1"/>
  <c r="J942" i="3" s="1"/>
  <c r="H942" i="3"/>
  <c r="M942" i="3"/>
  <c r="F942" i="3"/>
  <c r="N943" i="3" s="1"/>
  <c r="L942" i="3"/>
  <c r="K941" i="3"/>
  <c r="L943" i="3" l="1"/>
  <c r="K942" i="3"/>
  <c r="E943" i="3"/>
  <c r="F943" i="3" l="1"/>
  <c r="N944" i="3" s="1"/>
  <c r="G943" i="3"/>
  <c r="I943" i="3" s="1"/>
  <c r="J943" i="3" s="1"/>
  <c r="E944" i="3" s="1"/>
  <c r="H943" i="3"/>
  <c r="M943" i="3"/>
  <c r="M944" i="3" l="1"/>
  <c r="G944" i="3"/>
  <c r="I944" i="3" s="1"/>
  <c r="J944" i="3" s="1"/>
  <c r="E945" i="3" s="1"/>
  <c r="F944" i="3"/>
  <c r="N945" i="3" s="1"/>
  <c r="H944" i="3"/>
  <c r="L944" i="3"/>
  <c r="K943" i="3"/>
  <c r="F945" i="3" l="1"/>
  <c r="N946" i="3" s="1"/>
  <c r="M945" i="3"/>
  <c r="G945" i="3"/>
  <c r="I945" i="3" s="1"/>
  <c r="J945" i="3" s="1"/>
  <c r="E946" i="3" s="1"/>
  <c r="H945" i="3"/>
  <c r="L945" i="3"/>
  <c r="K944" i="3"/>
  <c r="M946" i="3" l="1"/>
  <c r="G946" i="3"/>
  <c r="I946" i="3" s="1"/>
  <c r="J946" i="3" s="1"/>
  <c r="E947" i="3" s="1"/>
  <c r="F946" i="3"/>
  <c r="N947" i="3" s="1"/>
  <c r="H946" i="3"/>
  <c r="L946" i="3"/>
  <c r="K945" i="3"/>
  <c r="H947" i="3" l="1"/>
  <c r="M947" i="3"/>
  <c r="G947" i="3"/>
  <c r="I947" i="3" s="1"/>
  <c r="J947" i="3" s="1"/>
  <c r="E948" i="3" s="1"/>
  <c r="F947" i="3"/>
  <c r="N948" i="3" s="1"/>
  <c r="L947" i="3"/>
  <c r="K946" i="3"/>
  <c r="M948" i="3" l="1"/>
  <c r="G948" i="3"/>
  <c r="I948" i="3" s="1"/>
  <c r="J948" i="3" s="1"/>
  <c r="E949" i="3" s="1"/>
  <c r="H948" i="3"/>
  <c r="F948" i="3"/>
  <c r="N949" i="3" s="1"/>
  <c r="L948" i="3"/>
  <c r="K947" i="3"/>
  <c r="M949" i="3" l="1"/>
  <c r="G949" i="3"/>
  <c r="I949" i="3" s="1"/>
  <c r="J949" i="3" s="1"/>
  <c r="E950" i="3" s="1"/>
  <c r="H949" i="3"/>
  <c r="F949" i="3"/>
  <c r="N950" i="3" s="1"/>
  <c r="L949" i="3"/>
  <c r="K948" i="3"/>
  <c r="M950" i="3" l="1"/>
  <c r="G950" i="3"/>
  <c r="I950" i="3" s="1"/>
  <c r="J950" i="3" s="1"/>
  <c r="E951" i="3" s="1"/>
  <c r="H950" i="3"/>
  <c r="F950" i="3"/>
  <c r="N951" i="3" s="1"/>
  <c r="L950" i="3"/>
  <c r="K949" i="3"/>
  <c r="G951" i="3" l="1"/>
  <c r="I951" i="3" s="1"/>
  <c r="J951" i="3" s="1"/>
  <c r="F951" i="3"/>
  <c r="N952" i="3" s="1"/>
  <c r="H951" i="3"/>
  <c r="M951" i="3"/>
  <c r="L951" i="3"/>
  <c r="K950" i="3"/>
  <c r="L952" i="3" l="1"/>
  <c r="K951" i="3"/>
  <c r="E952" i="3"/>
  <c r="M952" i="3" l="1"/>
  <c r="G952" i="3"/>
  <c r="I952" i="3" s="1"/>
  <c r="J952" i="3" s="1"/>
  <c r="E953" i="3" s="1"/>
  <c r="F952" i="3"/>
  <c r="N953" i="3" s="1"/>
  <c r="H952" i="3"/>
  <c r="H953" i="3" l="1"/>
  <c r="G953" i="3"/>
  <c r="I953" i="3" s="1"/>
  <c r="J953" i="3" s="1"/>
  <c r="E954" i="3" s="1"/>
  <c r="F953" i="3"/>
  <c r="N954" i="3" s="1"/>
  <c r="M953" i="3"/>
  <c r="L953" i="3"/>
  <c r="K952" i="3"/>
  <c r="M954" i="3" l="1"/>
  <c r="H954" i="3"/>
  <c r="F954" i="3"/>
  <c r="N955" i="3" s="1"/>
  <c r="G954" i="3"/>
  <c r="I954" i="3" s="1"/>
  <c r="J954" i="3" s="1"/>
  <c r="E955" i="3" s="1"/>
  <c r="L954" i="3"/>
  <c r="K953" i="3"/>
  <c r="L955" i="3" l="1"/>
  <c r="K954" i="3"/>
  <c r="H955" i="3"/>
  <c r="M955" i="3"/>
  <c r="F955" i="3"/>
  <c r="N956" i="3" s="1"/>
  <c r="G955" i="3"/>
  <c r="I955" i="3" s="1"/>
  <c r="J955" i="3" s="1"/>
  <c r="E956" i="3"/>
  <c r="M956" i="3" l="1"/>
  <c r="G956" i="3"/>
  <c r="I956" i="3" s="1"/>
  <c r="J956" i="3" s="1"/>
  <c r="E957" i="3" s="1"/>
  <c r="H956" i="3"/>
  <c r="F956" i="3"/>
  <c r="N957" i="3" s="1"/>
  <c r="L956" i="3"/>
  <c r="K955" i="3"/>
  <c r="H957" i="3" l="1"/>
  <c r="M957" i="3"/>
  <c r="F957" i="3"/>
  <c r="N958" i="3" s="1"/>
  <c r="G957" i="3"/>
  <c r="I957" i="3" s="1"/>
  <c r="J957" i="3" s="1"/>
  <c r="E958" i="3" s="1"/>
  <c r="L957" i="3"/>
  <c r="K956" i="3"/>
  <c r="L958" i="3" l="1"/>
  <c r="K957" i="3"/>
  <c r="M958" i="3"/>
  <c r="G958" i="3"/>
  <c r="I958" i="3" s="1"/>
  <c r="J958" i="3" s="1"/>
  <c r="E959" i="3" s="1"/>
  <c r="H958" i="3"/>
  <c r="F958" i="3"/>
  <c r="N959" i="3" s="1"/>
  <c r="L959" i="3" l="1"/>
  <c r="K958" i="3"/>
  <c r="G959" i="3"/>
  <c r="I959" i="3" s="1"/>
  <c r="J959" i="3" s="1"/>
  <c r="E960" i="3" s="1"/>
  <c r="H959" i="3"/>
  <c r="M959" i="3"/>
  <c r="F959" i="3"/>
  <c r="N960" i="3" s="1"/>
  <c r="G960" i="3" l="1"/>
  <c r="I960" i="3" s="1"/>
  <c r="J960" i="3" s="1"/>
  <c r="F960" i="3"/>
  <c r="N961" i="3" s="1"/>
  <c r="M960" i="3"/>
  <c r="H960" i="3"/>
  <c r="L960" i="3"/>
  <c r="K959" i="3"/>
  <c r="E961" i="3" l="1"/>
  <c r="K960" i="3"/>
  <c r="L961" i="3"/>
  <c r="F961" i="3" l="1"/>
  <c r="N962" i="3" s="1"/>
  <c r="M961" i="3"/>
  <c r="G961" i="3"/>
  <c r="I961" i="3" s="1"/>
  <c r="J961" i="3" s="1"/>
  <c r="L962" i="3" s="1"/>
  <c r="H961" i="3"/>
  <c r="E962" i="3" l="1"/>
  <c r="K961" i="3"/>
  <c r="H962" i="3" l="1"/>
  <c r="F962" i="3"/>
  <c r="N963" i="3" s="1"/>
  <c r="M962" i="3"/>
  <c r="G962" i="3"/>
  <c r="I962" i="3" s="1"/>
  <c r="J962" i="3" s="1"/>
  <c r="K962" i="3"/>
  <c r="E963" i="3" l="1"/>
  <c r="L963" i="3"/>
  <c r="H963" i="3" l="1"/>
  <c r="M963" i="3"/>
  <c r="F963" i="3"/>
  <c r="N964" i="3" s="1"/>
  <c r="G963" i="3"/>
  <c r="I963" i="3" s="1"/>
  <c r="J963" i="3" s="1"/>
  <c r="K963" i="3" l="1"/>
  <c r="L964" i="3"/>
  <c r="E964" i="3"/>
  <c r="M964" i="3" l="1"/>
  <c r="H964" i="3"/>
  <c r="G964" i="3"/>
  <c r="I964" i="3" s="1"/>
  <c r="J964" i="3" s="1"/>
  <c r="F964" i="3"/>
  <c r="N965" i="3" s="1"/>
  <c r="K964" i="3" l="1"/>
  <c r="L965" i="3"/>
  <c r="E965" i="3"/>
  <c r="M965" i="3" l="1"/>
  <c r="G965" i="3"/>
  <c r="I965" i="3" s="1"/>
  <c r="J965" i="3" s="1"/>
  <c r="H965" i="3"/>
  <c r="F965" i="3"/>
  <c r="N966" i="3" s="1"/>
  <c r="K965" i="3" l="1"/>
  <c r="L966" i="3"/>
  <c r="E966" i="3"/>
  <c r="M966" i="3" l="1"/>
  <c r="H966" i="3"/>
  <c r="G966" i="3"/>
  <c r="I966" i="3" s="1"/>
  <c r="J966" i="3" s="1"/>
  <c r="F966" i="3"/>
  <c r="N967" i="3" s="1"/>
  <c r="K966" i="3" l="1"/>
  <c r="L967" i="3"/>
  <c r="E967" i="3"/>
  <c r="M967" i="3" l="1"/>
  <c r="G967" i="3"/>
  <c r="I967" i="3" s="1"/>
  <c r="J967" i="3" s="1"/>
  <c r="H967" i="3"/>
  <c r="F967" i="3"/>
  <c r="N968" i="3" s="1"/>
  <c r="K967" i="3" l="1"/>
  <c r="L968" i="3"/>
  <c r="E968" i="3"/>
  <c r="M968" i="3" l="1"/>
  <c r="G968" i="3"/>
  <c r="I968" i="3" s="1"/>
  <c r="J968" i="3" s="1"/>
  <c r="F968" i="3"/>
  <c r="N969" i="3" s="1"/>
  <c r="H968" i="3"/>
  <c r="K968" i="3" l="1"/>
  <c r="L969" i="3"/>
  <c r="E969" i="3"/>
  <c r="H969" i="3" l="1"/>
  <c r="M969" i="3"/>
  <c r="G969" i="3"/>
  <c r="I969" i="3" s="1"/>
  <c r="J969" i="3" s="1"/>
  <c r="F969" i="3"/>
  <c r="N970" i="3" s="1"/>
  <c r="K969" i="3" l="1"/>
  <c r="L970" i="3"/>
  <c r="E970" i="3"/>
  <c r="G970" i="3" l="1"/>
  <c r="I970" i="3" s="1"/>
  <c r="J970" i="3" s="1"/>
  <c r="E971" i="3" s="1"/>
  <c r="M970" i="3"/>
  <c r="F970" i="3"/>
  <c r="N971" i="3" s="1"/>
  <c r="H970" i="3"/>
  <c r="H971" i="3" l="1"/>
  <c r="M971" i="3"/>
  <c r="F971" i="3"/>
  <c r="N972" i="3" s="1"/>
  <c r="G971" i="3"/>
  <c r="I971" i="3" s="1"/>
  <c r="J971" i="3" s="1"/>
  <c r="K970" i="3"/>
  <c r="L971" i="3"/>
  <c r="L972" i="3" l="1"/>
  <c r="K971" i="3"/>
  <c r="E972" i="3"/>
  <c r="H972" i="3" l="1"/>
  <c r="M972" i="3"/>
  <c r="F972" i="3"/>
  <c r="N973" i="3" s="1"/>
  <c r="G972" i="3"/>
  <c r="I972" i="3" s="1"/>
  <c r="J972" i="3" s="1"/>
  <c r="L973" i="3" l="1"/>
  <c r="K972" i="3"/>
  <c r="E973" i="3"/>
  <c r="M973" i="3" l="1"/>
  <c r="H973" i="3"/>
  <c r="G973" i="3"/>
  <c r="I973" i="3" s="1"/>
  <c r="J973" i="3" s="1"/>
  <c r="F973" i="3"/>
  <c r="N974" i="3" s="1"/>
  <c r="L974" i="3" l="1"/>
  <c r="K973" i="3"/>
  <c r="E974" i="3"/>
  <c r="H974" i="3" l="1"/>
  <c r="F974" i="3"/>
  <c r="N975" i="3" s="1"/>
  <c r="G974" i="3"/>
  <c r="I974" i="3" s="1"/>
  <c r="J974" i="3" s="1"/>
  <c r="M974" i="3"/>
  <c r="L975" i="3" l="1"/>
  <c r="K974" i="3"/>
  <c r="E975" i="3"/>
  <c r="M975" i="3" l="1"/>
  <c r="H975" i="3"/>
  <c r="G975" i="3"/>
  <c r="I975" i="3" s="1"/>
  <c r="J975" i="3" s="1"/>
  <c r="F975" i="3"/>
  <c r="N976" i="3" s="1"/>
  <c r="L976" i="3" l="1"/>
  <c r="K975" i="3"/>
  <c r="E976" i="3"/>
  <c r="F976" i="3" l="1"/>
  <c r="N977" i="3" s="1"/>
  <c r="M976" i="3"/>
  <c r="G976" i="3"/>
  <c r="I976" i="3" s="1"/>
  <c r="J976" i="3" s="1"/>
  <c r="H976" i="3"/>
  <c r="L977" i="3" l="1"/>
  <c r="K976" i="3"/>
  <c r="E977" i="3"/>
  <c r="H977" i="3" l="1"/>
  <c r="G977" i="3"/>
  <c r="I977" i="3" s="1"/>
  <c r="J977" i="3" s="1"/>
  <c r="F977" i="3"/>
  <c r="N978" i="3" s="1"/>
  <c r="M977" i="3"/>
  <c r="L978" i="3" l="1"/>
  <c r="K977" i="3"/>
  <c r="E978" i="3"/>
  <c r="G978" i="3" l="1"/>
  <c r="I978" i="3" s="1"/>
  <c r="J978" i="3" s="1"/>
  <c r="E979" i="3" s="1"/>
  <c r="H978" i="3"/>
  <c r="M978" i="3"/>
  <c r="F978" i="3"/>
  <c r="N979" i="3" s="1"/>
  <c r="H979" i="3" l="1"/>
  <c r="M979" i="3"/>
  <c r="G979" i="3"/>
  <c r="I979" i="3" s="1"/>
  <c r="J979" i="3" s="1"/>
  <c r="F979" i="3"/>
  <c r="N980" i="3" s="1"/>
  <c r="L979" i="3"/>
  <c r="K978" i="3"/>
  <c r="K979" i="3" l="1"/>
  <c r="L980" i="3"/>
  <c r="E980" i="3"/>
  <c r="H980" i="3" l="1"/>
  <c r="G980" i="3"/>
  <c r="I980" i="3" s="1"/>
  <c r="J980" i="3" s="1"/>
  <c r="F980" i="3"/>
  <c r="N981" i="3" s="1"/>
  <c r="M980" i="3"/>
  <c r="L981" i="3" l="1"/>
  <c r="K980" i="3"/>
  <c r="E981" i="3"/>
  <c r="H981" i="3" l="1"/>
  <c r="M981" i="3"/>
  <c r="G981" i="3"/>
  <c r="I981" i="3" s="1"/>
  <c r="J981" i="3" s="1"/>
  <c r="E982" i="3" s="1"/>
  <c r="F981" i="3"/>
  <c r="N982" i="3" s="1"/>
  <c r="H982" i="3" l="1"/>
  <c r="G982" i="3"/>
  <c r="I982" i="3" s="1"/>
  <c r="J982" i="3" s="1"/>
  <c r="E983" i="3"/>
  <c r="M982" i="3"/>
  <c r="F982" i="3"/>
  <c r="N983" i="3" s="1"/>
  <c r="L982" i="3"/>
  <c r="K981" i="3"/>
  <c r="F983" i="3" l="1"/>
  <c r="N984" i="3" s="1"/>
  <c r="H983" i="3"/>
  <c r="M983" i="3"/>
  <c r="G983" i="3"/>
  <c r="I983" i="3" s="1"/>
  <c r="J983" i="3" s="1"/>
  <c r="E984" i="3" s="1"/>
  <c r="L983" i="3"/>
  <c r="K982" i="3"/>
  <c r="H984" i="3" l="1"/>
  <c r="F984" i="3"/>
  <c r="N985" i="3" s="1"/>
  <c r="G984" i="3"/>
  <c r="I984" i="3" s="1"/>
  <c r="J984" i="3" s="1"/>
  <c r="E985" i="3" s="1"/>
  <c r="M984" i="3"/>
  <c r="L984" i="3"/>
  <c r="K983" i="3"/>
  <c r="F985" i="3" l="1"/>
  <c r="N986" i="3" s="1"/>
  <c r="G985" i="3"/>
  <c r="I985" i="3" s="1"/>
  <c r="J985" i="3" s="1"/>
  <c r="H985" i="3"/>
  <c r="M985" i="3"/>
  <c r="L985" i="3"/>
  <c r="K984" i="3"/>
  <c r="E986" i="3" l="1"/>
  <c r="K985" i="3"/>
  <c r="L986" i="3"/>
  <c r="H986" i="3" l="1"/>
  <c r="M986" i="3"/>
  <c r="G986" i="3"/>
  <c r="I986" i="3" s="1"/>
  <c r="J986" i="3" s="1"/>
  <c r="E987" i="3" s="1"/>
  <c r="F986" i="3"/>
  <c r="N987" i="3" s="1"/>
  <c r="M987" i="3" l="1"/>
  <c r="G987" i="3"/>
  <c r="I987" i="3" s="1"/>
  <c r="J987" i="3" s="1"/>
  <c r="E988" i="3" s="1"/>
  <c r="H987" i="3"/>
  <c r="F987" i="3"/>
  <c r="N988" i="3" s="1"/>
  <c r="K986" i="3"/>
  <c r="L987" i="3"/>
  <c r="H988" i="3" l="1"/>
  <c r="G988" i="3"/>
  <c r="I988" i="3" s="1"/>
  <c r="J988" i="3" s="1"/>
  <c r="E989" i="3" s="1"/>
  <c r="F988" i="3"/>
  <c r="N989" i="3" s="1"/>
  <c r="M988" i="3"/>
  <c r="K987" i="3"/>
  <c r="L988" i="3"/>
  <c r="G989" i="3" l="1"/>
  <c r="I989" i="3" s="1"/>
  <c r="J989" i="3" s="1"/>
  <c r="H989" i="3"/>
  <c r="F989" i="3"/>
  <c r="N990" i="3" s="1"/>
  <c r="M989" i="3"/>
  <c r="K988" i="3"/>
  <c r="L989" i="3"/>
  <c r="K989" i="3" l="1"/>
  <c r="E990" i="3"/>
  <c r="L990" i="3"/>
  <c r="F990" i="3" l="1"/>
  <c r="N991" i="3" s="1"/>
  <c r="H990" i="3"/>
  <c r="M990" i="3"/>
  <c r="G990" i="3"/>
  <c r="I990" i="3" s="1"/>
  <c r="J990" i="3" s="1"/>
  <c r="E991" i="3" l="1"/>
  <c r="L991" i="3"/>
  <c r="K990" i="3"/>
  <c r="M991" i="3" l="1"/>
  <c r="G991" i="3"/>
  <c r="I991" i="3" s="1"/>
  <c r="J991" i="3" s="1"/>
  <c r="H991" i="3"/>
  <c r="F991" i="3"/>
  <c r="N992" i="3" s="1"/>
  <c r="E992" i="3" l="1"/>
  <c r="K991" i="3"/>
  <c r="L992" i="3"/>
  <c r="H992" i="3" l="1"/>
  <c r="G992" i="3"/>
  <c r="I992" i="3" s="1"/>
  <c r="J992" i="3" s="1"/>
  <c r="K992" i="3" s="1"/>
  <c r="M992" i="3"/>
  <c r="F992" i="3"/>
  <c r="N993" i="3" s="1"/>
  <c r="E993" i="3" l="1"/>
  <c r="L993" i="3"/>
  <c r="H993" i="3" l="1"/>
  <c r="M993" i="3"/>
  <c r="G993" i="3"/>
  <c r="I993" i="3" s="1"/>
  <c r="J993" i="3" s="1"/>
  <c r="F993" i="3"/>
  <c r="N994" i="3" s="1"/>
  <c r="E994" i="3" l="1"/>
  <c r="K993" i="3"/>
  <c r="L994" i="3"/>
  <c r="M994" i="3" l="1"/>
  <c r="G994" i="3"/>
  <c r="I994" i="3" s="1"/>
  <c r="J994" i="3" s="1"/>
  <c r="H994" i="3"/>
  <c r="F994" i="3"/>
  <c r="N995" i="3" s="1"/>
  <c r="E995" i="3" l="1"/>
  <c r="L995" i="3"/>
  <c r="K994" i="3"/>
  <c r="F995" i="3" l="1"/>
  <c r="N996" i="3" s="1"/>
  <c r="G995" i="3"/>
  <c r="I995" i="3" s="1"/>
  <c r="J995" i="3" s="1"/>
  <c r="M995" i="3"/>
  <c r="H995" i="3"/>
  <c r="E996" i="3" l="1"/>
  <c r="L996" i="3"/>
  <c r="K995" i="3"/>
  <c r="H996" i="3" l="1"/>
  <c r="G996" i="3"/>
  <c r="I996" i="3" s="1"/>
  <c r="J996" i="3" s="1"/>
  <c r="K996" i="3" s="1"/>
  <c r="M996" i="3"/>
  <c r="F996" i="3"/>
  <c r="N997" i="3" s="1"/>
  <c r="L997" i="3" l="1"/>
  <c r="E997" i="3"/>
  <c r="M997" i="3" l="1"/>
  <c r="F997" i="3"/>
  <c r="N998" i="3" s="1"/>
  <c r="H997" i="3"/>
  <c r="G997" i="3"/>
  <c r="I997" i="3" s="1"/>
  <c r="J997" i="3" s="1"/>
  <c r="E998" i="3" l="1"/>
  <c r="K997" i="3"/>
  <c r="L998" i="3"/>
  <c r="H998" i="3" l="1"/>
  <c r="G998" i="3"/>
  <c r="I998" i="3" s="1"/>
  <c r="J998" i="3" s="1"/>
  <c r="E999" i="3" s="1"/>
  <c r="M998" i="3"/>
  <c r="F998" i="3"/>
  <c r="N999" i="3" s="1"/>
  <c r="K998" i="3" l="1"/>
  <c r="L999" i="3"/>
  <c r="G999" i="3"/>
  <c r="I999" i="3" s="1"/>
  <c r="J999" i="3" s="1"/>
  <c r="F999" i="3"/>
  <c r="N1000" i="3" s="1"/>
  <c r="H999" i="3"/>
  <c r="M999" i="3"/>
  <c r="E1000" i="3" l="1"/>
  <c r="K999" i="3"/>
  <c r="L1000" i="3"/>
  <c r="M1000" i="3" l="1"/>
  <c r="G1000" i="3"/>
  <c r="I1000" i="3" s="1"/>
  <c r="J1000" i="3" s="1"/>
  <c r="K1000" i="3" s="1"/>
  <c r="H1000" i="3"/>
  <c r="F1000" i="3"/>
  <c r="N1001" i="3" s="1"/>
  <c r="E1001" i="3" l="1"/>
  <c r="L1001" i="3"/>
  <c r="G1001" i="3" l="1"/>
  <c r="I1001" i="3" s="1"/>
  <c r="J1001" i="3" s="1"/>
  <c r="M1001" i="3"/>
  <c r="F1001" i="3"/>
  <c r="N1002" i="3" s="1"/>
  <c r="H1001" i="3"/>
  <c r="E1002" i="3" l="1"/>
  <c r="K1001" i="3"/>
  <c r="L1002" i="3"/>
  <c r="F1002" i="3" l="1"/>
  <c r="N1003" i="3" s="1"/>
  <c r="H1002" i="3"/>
  <c r="G1002" i="3"/>
  <c r="I1002" i="3" s="1"/>
  <c r="J1002" i="3" s="1"/>
  <c r="M1002" i="3"/>
  <c r="E1003" i="3" l="1"/>
  <c r="K1002" i="3"/>
  <c r="L1003" i="3"/>
  <c r="G1003" i="3" l="1"/>
  <c r="I1003" i="3" s="1"/>
  <c r="J1003" i="3" s="1"/>
  <c r="H1003" i="3"/>
  <c r="F1003" i="3"/>
  <c r="N1004" i="3" s="1"/>
  <c r="M1003" i="3"/>
  <c r="E1004" i="3" l="1"/>
  <c r="K1003" i="3"/>
  <c r="L1004" i="3"/>
  <c r="G1004" i="3" l="1"/>
  <c r="I1004" i="3" s="1"/>
  <c r="J1004" i="3" s="1"/>
  <c r="L1005" i="3" s="1"/>
  <c r="F1004" i="3"/>
  <c r="N1005" i="3" s="1"/>
  <c r="H1004" i="3"/>
  <c r="M1004" i="3"/>
  <c r="K1004" i="3" l="1"/>
  <c r="E1005" i="3"/>
  <c r="G1005" i="3" l="1"/>
  <c r="I1005" i="3" s="1"/>
  <c r="J1005" i="3" s="1"/>
  <c r="F1005" i="3"/>
  <c r="N1006" i="3" s="1"/>
  <c r="H1005" i="3"/>
  <c r="M1005" i="3"/>
  <c r="K1005" i="3" l="1"/>
  <c r="L1006" i="3"/>
  <c r="E1006" i="3"/>
  <c r="F1006" i="3" l="1"/>
  <c r="N1007" i="3" s="1"/>
  <c r="G1006" i="3"/>
  <c r="I1006" i="3" s="1"/>
  <c r="J1006" i="3" s="1"/>
  <c r="M1006" i="3"/>
  <c r="H1006" i="3"/>
  <c r="E1007" i="3" l="1"/>
  <c r="K1006" i="3"/>
  <c r="L1007" i="3"/>
  <c r="H1007" i="3" l="1"/>
  <c r="M1007" i="3"/>
  <c r="F1007" i="3"/>
  <c r="N1008" i="3" s="1"/>
  <c r="G1007" i="3"/>
  <c r="I1007" i="3" s="1"/>
  <c r="J1007" i="3" s="1"/>
  <c r="E1008" i="3" l="1"/>
  <c r="L1008" i="3"/>
  <c r="K1007" i="3"/>
  <c r="G1008" i="3" l="1"/>
  <c r="I1008" i="3" s="1"/>
  <c r="J1008" i="3" s="1"/>
  <c r="F1008" i="3"/>
  <c r="N1009" i="3" s="1"/>
  <c r="H1008" i="3"/>
  <c r="M1008" i="3"/>
  <c r="E1009" i="3" l="1"/>
  <c r="K1008" i="3"/>
  <c r="L1009" i="3"/>
  <c r="H1009" i="3" l="1"/>
  <c r="G1009" i="3"/>
  <c r="I1009" i="3" s="1"/>
  <c r="J1009" i="3" s="1"/>
  <c r="M1009" i="3"/>
  <c r="F1009" i="3"/>
  <c r="N1010" i="3" s="1"/>
  <c r="E1010" i="3" l="1"/>
  <c r="L1010" i="3"/>
  <c r="K1009" i="3"/>
  <c r="H1010" i="3" l="1"/>
  <c r="M1010" i="3"/>
  <c r="F1010" i="3"/>
  <c r="N1011" i="3" s="1"/>
  <c r="G1010" i="3"/>
  <c r="I1010" i="3" s="1"/>
  <c r="J1010" i="3" s="1"/>
  <c r="E1011" i="3" l="1"/>
  <c r="K1010" i="3"/>
  <c r="L1011" i="3"/>
  <c r="H1011" i="3" l="1"/>
  <c r="G1011" i="3"/>
  <c r="I1011" i="3" s="1"/>
  <c r="J1011" i="3" s="1"/>
  <c r="F1011" i="3"/>
  <c r="N1012" i="3" s="1"/>
  <c r="M1011" i="3"/>
  <c r="E1012" i="3" l="1"/>
  <c r="L1012" i="3"/>
  <c r="K1011" i="3"/>
  <c r="H1012" i="3" l="1"/>
  <c r="M1012" i="3"/>
  <c r="G1012" i="3"/>
  <c r="I1012" i="3" s="1"/>
  <c r="J1012" i="3" s="1"/>
  <c r="K1012" i="3" s="1"/>
  <c r="F1012" i="3"/>
  <c r="N1013" i="3" s="1"/>
  <c r="E1013" i="3" l="1"/>
  <c r="L1013" i="3"/>
  <c r="M1013" i="3" l="1"/>
  <c r="F1013" i="3"/>
  <c r="N1014" i="3" s="1"/>
  <c r="H1013" i="3"/>
  <c r="G1013" i="3"/>
  <c r="I1013" i="3" s="1"/>
  <c r="J1013" i="3" s="1"/>
  <c r="E1014" i="3" s="1"/>
  <c r="L1014" i="3" l="1"/>
  <c r="K1013" i="3"/>
  <c r="M1014" i="3"/>
  <c r="F1014" i="3"/>
  <c r="N1015" i="3" s="1"/>
  <c r="H1014" i="3"/>
  <c r="G1014" i="3"/>
  <c r="I1014" i="3" s="1"/>
  <c r="J1014" i="3" s="1"/>
  <c r="E1015" i="3" s="1"/>
  <c r="M1015" i="3" l="1"/>
  <c r="H1015" i="3"/>
  <c r="F1015" i="3"/>
  <c r="N1016" i="3" s="1"/>
  <c r="G1015" i="3"/>
  <c r="I1015" i="3" s="1"/>
  <c r="J1015" i="3" s="1"/>
  <c r="E1016" i="3" s="1"/>
  <c r="L1015" i="3"/>
  <c r="K1014" i="3"/>
  <c r="L1016" i="3" l="1"/>
  <c r="K1015" i="3"/>
  <c r="G1016" i="3"/>
  <c r="I1016" i="3" s="1"/>
  <c r="J1016" i="3" s="1"/>
  <c r="E1017" i="3" s="1"/>
  <c r="F1016" i="3"/>
  <c r="N1017" i="3" s="1"/>
  <c r="H1016" i="3"/>
  <c r="M1016" i="3"/>
  <c r="G1017" i="3" l="1"/>
  <c r="I1017" i="3" s="1"/>
  <c r="J1017" i="3" s="1"/>
  <c r="E1018" i="3" s="1"/>
  <c r="F1017" i="3"/>
  <c r="N1018" i="3" s="1"/>
  <c r="H1017" i="3"/>
  <c r="M1017" i="3"/>
  <c r="L1017" i="3"/>
  <c r="K1016" i="3"/>
  <c r="K1017" i="3" l="1"/>
  <c r="L1018" i="3"/>
  <c r="G1018" i="3"/>
  <c r="I1018" i="3" s="1"/>
  <c r="J1018" i="3" s="1"/>
  <c r="E1019" i="3" s="1"/>
  <c r="H1018" i="3"/>
  <c r="M1018" i="3"/>
  <c r="F1018" i="3"/>
  <c r="N1019" i="3" s="1"/>
  <c r="M1019" i="3" l="1"/>
  <c r="F1019" i="3"/>
  <c r="N1020" i="3" s="1"/>
  <c r="H1019" i="3"/>
  <c r="G1019" i="3"/>
  <c r="I1019" i="3" s="1"/>
  <c r="J1019" i="3" s="1"/>
  <c r="E1020" i="3" s="1"/>
  <c r="K1018" i="3"/>
  <c r="L1019" i="3"/>
  <c r="F1020" i="3" l="1"/>
  <c r="N1021" i="3" s="1"/>
  <c r="G1020" i="3"/>
  <c r="I1020" i="3" s="1"/>
  <c r="J1020" i="3" s="1"/>
  <c r="E1021" i="3" s="1"/>
  <c r="M1020" i="3"/>
  <c r="H1020" i="3"/>
  <c r="K1019" i="3"/>
  <c r="L1020" i="3"/>
  <c r="F1021" i="3" l="1"/>
  <c r="N1022" i="3" s="1"/>
  <c r="M1021" i="3"/>
  <c r="G1021" i="3"/>
  <c r="I1021" i="3" s="1"/>
  <c r="J1021" i="3" s="1"/>
  <c r="E1022" i="3" s="1"/>
  <c r="H1021" i="3"/>
  <c r="K1020" i="3"/>
  <c r="L1021" i="3"/>
  <c r="F1022" i="3" l="1"/>
  <c r="N1023" i="3" s="1"/>
  <c r="G1022" i="3"/>
  <c r="I1022" i="3" s="1"/>
  <c r="J1022" i="3" s="1"/>
  <c r="E1023" i="3" s="1"/>
  <c r="M1022" i="3"/>
  <c r="H1022" i="3"/>
  <c r="K1021" i="3"/>
  <c r="L1022" i="3"/>
  <c r="F1023" i="3" l="1"/>
  <c r="N1024" i="3" s="1"/>
  <c r="H1023" i="3"/>
  <c r="M1023" i="3"/>
  <c r="G1023" i="3"/>
  <c r="I1023" i="3" s="1"/>
  <c r="J1023" i="3" s="1"/>
  <c r="E1024" i="3" s="1"/>
  <c r="K1022" i="3"/>
  <c r="L1023" i="3"/>
  <c r="F1024" i="3" l="1"/>
  <c r="N1025" i="3" s="1"/>
  <c r="H1024" i="3"/>
  <c r="M1024" i="3"/>
  <c r="G1024" i="3"/>
  <c r="I1024" i="3" s="1"/>
  <c r="J1024" i="3" s="1"/>
  <c r="K1023" i="3"/>
  <c r="L1024" i="3"/>
  <c r="E1025" i="3" l="1"/>
  <c r="K1024" i="3"/>
  <c r="L1025" i="3"/>
  <c r="H1025" i="3" l="1"/>
  <c r="M1025" i="3"/>
  <c r="F1025" i="3"/>
  <c r="N1026" i="3" s="1"/>
  <c r="G1025" i="3"/>
  <c r="I1025" i="3" s="1"/>
  <c r="J1025" i="3" s="1"/>
  <c r="E1026" i="3" l="1"/>
  <c r="L1026" i="3"/>
  <c r="K1025" i="3"/>
  <c r="G1026" i="3" l="1"/>
  <c r="I1026" i="3" s="1"/>
  <c r="J1026" i="3" s="1"/>
  <c r="H1026" i="3"/>
  <c r="M1026" i="3"/>
  <c r="F1026" i="3"/>
  <c r="N1027" i="3" s="1"/>
  <c r="E1027" i="3" l="1"/>
  <c r="L1027" i="3"/>
  <c r="K1026" i="3"/>
  <c r="H1027" i="3" l="1"/>
  <c r="F1027" i="3"/>
  <c r="N1028" i="3" s="1"/>
  <c r="G1027" i="3"/>
  <c r="I1027" i="3" s="1"/>
  <c r="J1027" i="3" s="1"/>
  <c r="M1027" i="3"/>
  <c r="E1028" i="3" l="1"/>
  <c r="L1028" i="3"/>
  <c r="K1027" i="3"/>
  <c r="G1028" i="3" l="1"/>
  <c r="I1028" i="3" s="1"/>
  <c r="J1028" i="3" s="1"/>
  <c r="H1028" i="3"/>
  <c r="M1028" i="3"/>
  <c r="F1028" i="3"/>
  <c r="N1029" i="3" s="1"/>
  <c r="E1029" i="3" l="1"/>
  <c r="K1028" i="3"/>
  <c r="L1029" i="3"/>
  <c r="H1029" i="3" l="1"/>
  <c r="F1029" i="3"/>
  <c r="N1030" i="3" s="1"/>
  <c r="G1029" i="3"/>
  <c r="I1029" i="3" s="1"/>
  <c r="J1029" i="3" s="1"/>
  <c r="M1029" i="3"/>
  <c r="E1030" i="3" l="1"/>
  <c r="L1030" i="3"/>
  <c r="K1029" i="3"/>
  <c r="F1030" i="3" l="1"/>
  <c r="N1031" i="3" s="1"/>
  <c r="H1030" i="3"/>
  <c r="M1030" i="3"/>
  <c r="G1030" i="3"/>
  <c r="I1030" i="3" s="1"/>
  <c r="J1030" i="3" s="1"/>
  <c r="L1031" i="3" s="1"/>
  <c r="E1031" i="3" l="1"/>
  <c r="H1031" i="3"/>
  <c r="M1031" i="3"/>
  <c r="F1031" i="3"/>
  <c r="N1032" i="3" s="1"/>
  <c r="G1031" i="3"/>
  <c r="I1031" i="3" s="1"/>
  <c r="J1031" i="3" s="1"/>
  <c r="K1030" i="3"/>
  <c r="E1032" i="3" l="1"/>
  <c r="K1031" i="3"/>
  <c r="L1032" i="3"/>
  <c r="H1032" i="3" l="1"/>
  <c r="F1032" i="3"/>
  <c r="N1033" i="3" s="1"/>
  <c r="M1032" i="3"/>
  <c r="G1032" i="3"/>
  <c r="I1032" i="3" s="1"/>
  <c r="J1032" i="3" s="1"/>
  <c r="K1032" i="3" s="1"/>
  <c r="E1033" i="3" l="1"/>
  <c r="L1033" i="3"/>
  <c r="H1033" i="3" l="1"/>
  <c r="F1033" i="3"/>
  <c r="N1034" i="3" s="1"/>
  <c r="G1033" i="3"/>
  <c r="I1033" i="3" s="1"/>
  <c r="J1033" i="3" s="1"/>
  <c r="M1033" i="3"/>
  <c r="E1034" i="3" l="1"/>
  <c r="K1033" i="3"/>
  <c r="L1034" i="3"/>
  <c r="G1034" i="3" l="1"/>
  <c r="I1034" i="3" s="1"/>
  <c r="J1034" i="3" s="1"/>
  <c r="M1034" i="3"/>
  <c r="F1034" i="3"/>
  <c r="N1035" i="3" s="1"/>
  <c r="H1034" i="3"/>
  <c r="E1035" i="3" l="1"/>
  <c r="K1034" i="3"/>
  <c r="L1035" i="3"/>
  <c r="H1035" i="3" l="1"/>
  <c r="F1035" i="3"/>
  <c r="N1036" i="3" s="1"/>
  <c r="G1035" i="3"/>
  <c r="I1035" i="3" s="1"/>
  <c r="J1035" i="3" s="1"/>
  <c r="M1035" i="3"/>
  <c r="E1036" i="3" l="1"/>
  <c r="K1035" i="3"/>
  <c r="L1036" i="3"/>
  <c r="F1036" i="3" l="1"/>
  <c r="N1037" i="3" s="1"/>
  <c r="H1036" i="3"/>
  <c r="M1036" i="3"/>
  <c r="G1036" i="3"/>
  <c r="I1036" i="3" s="1"/>
  <c r="J1036" i="3" s="1"/>
  <c r="E1037" i="3" s="1"/>
  <c r="G1037" i="3" l="1"/>
  <c r="I1037" i="3" s="1"/>
  <c r="J1037" i="3" s="1"/>
  <c r="F1037" i="3"/>
  <c r="N1038" i="3" s="1"/>
  <c r="M1037" i="3"/>
  <c r="H1037" i="3"/>
  <c r="K1036" i="3"/>
  <c r="L1037" i="3"/>
  <c r="E1038" i="3" l="1"/>
  <c r="K1037" i="3"/>
  <c r="L1038" i="3"/>
  <c r="G1038" i="3" l="1"/>
  <c r="I1038" i="3" s="1"/>
  <c r="J1038" i="3" s="1"/>
  <c r="F1038" i="3"/>
  <c r="N1039" i="3" s="1"/>
  <c r="H1038" i="3"/>
  <c r="M1038" i="3"/>
  <c r="E1039" i="3" l="1"/>
  <c r="K1038" i="3"/>
  <c r="L1039" i="3"/>
  <c r="H1039" i="3" l="1"/>
  <c r="F1039" i="3"/>
  <c r="N1040" i="3" s="1"/>
  <c r="M1039" i="3"/>
  <c r="G1039" i="3"/>
  <c r="I1039" i="3" s="1"/>
  <c r="J1039" i="3" s="1"/>
  <c r="E1040" i="3" l="1"/>
  <c r="L1040" i="3"/>
  <c r="B34" i="3" s="1"/>
  <c r="K1039" i="3"/>
  <c r="H1040" i="3" l="1"/>
  <c r="G1040" i="3"/>
  <c r="I1040" i="3" s="1"/>
  <c r="J1040" i="3" s="1"/>
  <c r="K1040" i="3" s="1"/>
  <c r="M1040" i="3"/>
  <c r="B35" i="3" s="1"/>
  <c r="F1040" i="3"/>
  <c r="H18" i="6"/>
  <c r="B9" i="1"/>
  <c r="B10" i="1" l="1"/>
  <c r="H19" i="6"/>
  <c r="B17" i="1"/>
  <c r="B18" i="1"/>
  <c r="H2" i="1"/>
  <c r="G2" i="1"/>
  <c r="I2" i="1" l="1"/>
  <c r="K2" i="1" s="1"/>
  <c r="J2" i="1"/>
  <c r="B20" i="1"/>
  <c r="F2" i="1"/>
  <c r="B19" i="1"/>
  <c r="E2" i="1"/>
  <c r="L2" i="1" l="1"/>
  <c r="G3" i="1" s="1"/>
  <c r="M2" i="1"/>
  <c r="H3" i="1" s="1"/>
  <c r="F3" i="1" l="1"/>
  <c r="J3" i="1"/>
  <c r="I3" i="1"/>
  <c r="K3" i="1" s="1"/>
  <c r="E3" i="1"/>
  <c r="M3" i="1" l="1"/>
  <c r="L3" i="1"/>
  <c r="F4" i="1" l="1"/>
  <c r="H4" i="1"/>
  <c r="G4" i="1"/>
  <c r="E4" i="1"/>
  <c r="I4" i="1" l="1"/>
  <c r="K4" i="1" s="1"/>
  <c r="J4" i="1"/>
  <c r="M4" i="1" l="1"/>
  <c r="L4" i="1"/>
  <c r="F5" i="1" l="1"/>
  <c r="H5" i="1"/>
  <c r="G5" i="1"/>
  <c r="E5" i="1"/>
  <c r="I5" i="1" l="1"/>
  <c r="K5" i="1" s="1"/>
  <c r="J5" i="1"/>
  <c r="M5" i="1" l="1"/>
  <c r="L5" i="1"/>
  <c r="F6" i="1" l="1"/>
  <c r="H6" i="1"/>
  <c r="G6" i="1"/>
  <c r="E6" i="1"/>
  <c r="I6" i="1" l="1"/>
  <c r="K6" i="1" s="1"/>
  <c r="J6" i="1"/>
  <c r="M6" i="1" l="1"/>
  <c r="L6" i="1"/>
  <c r="F7" i="1" l="1"/>
  <c r="H7" i="1"/>
  <c r="G7" i="1"/>
  <c r="E7" i="1"/>
  <c r="J7" i="1" l="1"/>
  <c r="I7" i="1"/>
  <c r="K7" i="1" s="1"/>
  <c r="M7" i="1" l="1"/>
  <c r="L7" i="1"/>
  <c r="H8" i="1" l="1"/>
  <c r="F8" i="1"/>
  <c r="E8" i="1"/>
  <c r="G8" i="1"/>
  <c r="I8" i="1" l="1"/>
  <c r="K8" i="1" s="1"/>
  <c r="J8" i="1"/>
  <c r="M8" i="1" l="1"/>
  <c r="L8" i="1"/>
  <c r="F9" i="1" l="1"/>
  <c r="H9" i="1"/>
  <c r="G9" i="1"/>
  <c r="E9" i="1"/>
  <c r="I9" i="1" l="1"/>
  <c r="K9" i="1" s="1"/>
  <c r="J9" i="1"/>
  <c r="M9" i="1" l="1"/>
  <c r="L9" i="1"/>
  <c r="F10" i="1" l="1"/>
  <c r="H10" i="1"/>
  <c r="G10" i="1"/>
  <c r="E10" i="1"/>
  <c r="I10" i="1" l="1"/>
  <c r="K10" i="1" s="1"/>
  <c r="J10" i="1"/>
  <c r="L10" i="1" l="1"/>
  <c r="M10" i="1"/>
  <c r="G11" i="1" l="1"/>
  <c r="E11" i="1"/>
  <c r="F11" i="1"/>
  <c r="H11" i="1"/>
  <c r="J11" i="1" l="1"/>
  <c r="I11" i="1"/>
  <c r="K11" i="1" s="1"/>
  <c r="M11" i="1" l="1"/>
  <c r="L11" i="1"/>
  <c r="F12" i="1" l="1"/>
  <c r="H12" i="1"/>
  <c r="G12" i="1"/>
  <c r="E12" i="1"/>
  <c r="J12" i="1" l="1"/>
  <c r="I12" i="1"/>
  <c r="K12" i="1" s="1"/>
  <c r="M12" i="1" l="1"/>
  <c r="L12" i="1"/>
  <c r="F13" i="1" l="1"/>
  <c r="H13" i="1"/>
  <c r="G13" i="1"/>
  <c r="E13" i="1"/>
  <c r="J13" i="1" l="1"/>
  <c r="I13" i="1"/>
  <c r="K13" i="1" s="1"/>
  <c r="M13" i="1" l="1"/>
  <c r="L13" i="1"/>
  <c r="F14" i="1" l="1"/>
  <c r="H14" i="1"/>
  <c r="G14" i="1"/>
  <c r="E14" i="1"/>
  <c r="I14" i="1" l="1"/>
  <c r="K14" i="1" s="1"/>
  <c r="J14" i="1"/>
  <c r="M14" i="1" l="1"/>
  <c r="L14" i="1"/>
  <c r="F15" i="1" l="1"/>
  <c r="H15" i="1"/>
  <c r="G15" i="1"/>
  <c r="E15" i="1"/>
  <c r="I15" i="1" l="1"/>
  <c r="K15" i="1" s="1"/>
  <c r="J15" i="1"/>
  <c r="M15" i="1" l="1"/>
  <c r="L15" i="1"/>
  <c r="F16" i="1" l="1"/>
  <c r="H16" i="1"/>
  <c r="E16" i="1"/>
  <c r="G16" i="1"/>
  <c r="J16" i="1" l="1"/>
  <c r="I16" i="1"/>
  <c r="K16" i="1" s="1"/>
  <c r="M16" i="1" l="1"/>
  <c r="L16" i="1"/>
  <c r="F17" i="1" l="1"/>
  <c r="H17" i="1"/>
  <c r="G17" i="1"/>
  <c r="E17" i="1"/>
  <c r="J17" i="1" l="1"/>
  <c r="I17" i="1"/>
  <c r="K17" i="1" s="1"/>
  <c r="M17" i="1" l="1"/>
  <c r="L17" i="1"/>
  <c r="F18" i="1" l="1"/>
  <c r="H18" i="1"/>
  <c r="E18" i="1"/>
  <c r="G18" i="1"/>
  <c r="I18" i="1" l="1"/>
  <c r="K18" i="1" s="1"/>
  <c r="J18" i="1"/>
  <c r="M18" i="1" l="1"/>
  <c r="L18" i="1"/>
  <c r="H19" i="1" l="1"/>
  <c r="F19" i="1"/>
  <c r="E19" i="1"/>
  <c r="G19" i="1"/>
  <c r="J19" i="1" l="1"/>
  <c r="I19" i="1"/>
  <c r="K19" i="1" s="1"/>
  <c r="M19" i="1" l="1"/>
  <c r="L19" i="1"/>
  <c r="F20" i="1" l="1"/>
  <c r="H20" i="1"/>
  <c r="G20" i="1"/>
  <c r="E20" i="1"/>
  <c r="J20" i="1" l="1"/>
  <c r="I20" i="1"/>
  <c r="K20" i="1" s="1"/>
  <c r="M20" i="1" l="1"/>
  <c r="L20" i="1"/>
  <c r="H21" i="1" l="1"/>
  <c r="F21" i="1"/>
  <c r="E21" i="1"/>
  <c r="G21" i="1"/>
  <c r="J21" i="1" l="1"/>
  <c r="I21" i="1"/>
  <c r="K21" i="1" s="1"/>
  <c r="M21" i="1" l="1"/>
  <c r="L21" i="1"/>
  <c r="H22" i="1" l="1"/>
  <c r="F22" i="1"/>
  <c r="E22" i="1"/>
  <c r="G22" i="1"/>
  <c r="I22" i="1" l="1"/>
  <c r="K22" i="1" s="1"/>
  <c r="J22" i="1"/>
  <c r="L22" i="1" l="1"/>
  <c r="M22" i="1"/>
  <c r="E23" i="1" l="1"/>
  <c r="G23" i="1"/>
  <c r="H23" i="1"/>
  <c r="F23" i="1"/>
  <c r="J23" i="1" l="1"/>
  <c r="I23" i="1"/>
  <c r="K23" i="1" s="1"/>
  <c r="M23" i="1" l="1"/>
  <c r="L23" i="1"/>
  <c r="F24" i="1" l="1"/>
  <c r="H24" i="1"/>
  <c r="G24" i="1"/>
  <c r="E24" i="1"/>
  <c r="I24" i="1" l="1"/>
  <c r="K24" i="1" s="1"/>
  <c r="J24" i="1"/>
  <c r="M24" i="1" l="1"/>
  <c r="L24" i="1"/>
  <c r="H25" i="1" l="1"/>
  <c r="F25" i="1"/>
  <c r="E25" i="1"/>
  <c r="G25" i="1"/>
  <c r="J25" i="1" l="1"/>
  <c r="I25" i="1"/>
  <c r="K25" i="1" s="1"/>
  <c r="L25" i="1" l="1"/>
  <c r="M25" i="1"/>
  <c r="E26" i="1" l="1"/>
  <c r="G26" i="1"/>
  <c r="H26" i="1"/>
  <c r="F26" i="1"/>
  <c r="J26" i="1" l="1"/>
  <c r="I26" i="1"/>
  <c r="K26" i="1" s="1"/>
  <c r="L26" i="1" l="1"/>
  <c r="M26" i="1"/>
  <c r="G27" i="1" l="1"/>
  <c r="E27" i="1"/>
  <c r="F27" i="1"/>
  <c r="H27" i="1"/>
  <c r="J27" i="1" l="1"/>
  <c r="I27" i="1"/>
  <c r="K27" i="1" s="1"/>
  <c r="M27" i="1" l="1"/>
  <c r="L27" i="1"/>
  <c r="H28" i="1" l="1"/>
  <c r="F28" i="1"/>
  <c r="E28" i="1"/>
  <c r="G28" i="1"/>
  <c r="J28" i="1" l="1"/>
  <c r="I28" i="1"/>
  <c r="K28" i="1" s="1"/>
  <c r="L28" i="1" l="1"/>
  <c r="M28" i="1"/>
  <c r="G29" i="1" l="1"/>
  <c r="E29" i="1"/>
  <c r="F29" i="1"/>
  <c r="H29" i="1"/>
  <c r="I29" i="1" l="1"/>
  <c r="K29" i="1" s="1"/>
  <c r="J29" i="1"/>
  <c r="M29" i="1" l="1"/>
  <c r="L29" i="1"/>
  <c r="H30" i="1" l="1"/>
  <c r="F30" i="1"/>
  <c r="E30" i="1"/>
  <c r="G30" i="1"/>
  <c r="J30" i="1" l="1"/>
  <c r="I30" i="1"/>
  <c r="K30" i="1" s="1"/>
  <c r="M30" i="1" l="1"/>
  <c r="L30" i="1"/>
  <c r="H31" i="1" l="1"/>
  <c r="F31" i="1"/>
  <c r="E31" i="1"/>
  <c r="G31" i="1"/>
  <c r="J31" i="1" l="1"/>
  <c r="I31" i="1"/>
  <c r="K31" i="1" s="1"/>
  <c r="M31" i="1" l="1"/>
  <c r="L31" i="1"/>
  <c r="F32" i="1" l="1"/>
  <c r="H32" i="1"/>
  <c r="G32" i="1"/>
  <c r="E32" i="1"/>
  <c r="J32" i="1" l="1"/>
  <c r="I32" i="1"/>
  <c r="K32" i="1" s="1"/>
  <c r="M32" i="1" l="1"/>
  <c r="L32" i="1"/>
  <c r="H33" i="1" l="1"/>
  <c r="F33" i="1"/>
  <c r="E33" i="1"/>
  <c r="G33" i="1"/>
  <c r="I33" i="1" l="1"/>
  <c r="K33" i="1" s="1"/>
  <c r="J33" i="1"/>
  <c r="L33" i="1" l="1"/>
  <c r="M33" i="1"/>
  <c r="G34" i="1" l="1"/>
  <c r="E34" i="1"/>
  <c r="F34" i="1"/>
  <c r="H34" i="1"/>
  <c r="I34" i="1" l="1"/>
  <c r="K34" i="1" s="1"/>
  <c r="J34" i="1"/>
  <c r="M34" i="1" l="1"/>
  <c r="L34" i="1"/>
  <c r="H35" i="1" l="1"/>
  <c r="F35" i="1"/>
  <c r="E35" i="1"/>
  <c r="G35" i="1"/>
  <c r="I35" i="1" l="1"/>
  <c r="K35" i="1" s="1"/>
  <c r="J35" i="1"/>
  <c r="L35" i="1" l="1"/>
  <c r="M35" i="1"/>
  <c r="E36" i="1" l="1"/>
  <c r="G36" i="1"/>
  <c r="H36" i="1"/>
  <c r="F36" i="1"/>
  <c r="J36" i="1" l="1"/>
  <c r="I36" i="1"/>
  <c r="K36" i="1" s="1"/>
  <c r="M36" i="1" l="1"/>
  <c r="L36" i="1"/>
  <c r="H37" i="1" l="1"/>
  <c r="F37" i="1"/>
  <c r="E37" i="1"/>
  <c r="G37" i="1"/>
  <c r="J37" i="1" l="1"/>
  <c r="I37" i="1"/>
  <c r="K37" i="1" s="1"/>
  <c r="M37" i="1" l="1"/>
  <c r="L37" i="1"/>
  <c r="F38" i="1" l="1"/>
  <c r="H38" i="1"/>
  <c r="G38" i="1"/>
  <c r="E38" i="1"/>
  <c r="J38" i="1" l="1"/>
  <c r="I38" i="1"/>
  <c r="K38" i="1" s="1"/>
  <c r="M38" i="1" l="1"/>
  <c r="L38" i="1"/>
  <c r="H39" i="1" l="1"/>
  <c r="F39" i="1"/>
  <c r="E39" i="1"/>
  <c r="G39" i="1"/>
  <c r="J39" i="1" l="1"/>
  <c r="I39" i="1"/>
  <c r="K39" i="1" s="1"/>
  <c r="M39" i="1" l="1"/>
  <c r="L39" i="1"/>
  <c r="H40" i="1" l="1"/>
  <c r="F40" i="1"/>
  <c r="E40" i="1"/>
  <c r="G40" i="1"/>
  <c r="J40" i="1" l="1"/>
  <c r="I40" i="1"/>
  <c r="K40" i="1" s="1"/>
  <c r="M40" i="1" l="1"/>
  <c r="L40" i="1"/>
  <c r="H41" i="1" l="1"/>
  <c r="F41" i="1"/>
  <c r="E41" i="1"/>
  <c r="G41" i="1"/>
  <c r="J41" i="1" l="1"/>
  <c r="I41" i="1"/>
  <c r="K41" i="1" s="1"/>
  <c r="M41" i="1" l="1"/>
  <c r="L41" i="1"/>
  <c r="F42" i="1" l="1"/>
  <c r="H42" i="1"/>
  <c r="G42" i="1"/>
  <c r="E42" i="1"/>
  <c r="J42" i="1" l="1"/>
  <c r="I42" i="1"/>
  <c r="K42" i="1" s="1"/>
  <c r="M42" i="1" l="1"/>
  <c r="L42" i="1"/>
  <c r="H43" i="1" l="1"/>
  <c r="F43" i="1"/>
  <c r="E43" i="1"/>
  <c r="G43" i="1"/>
  <c r="I43" i="1" l="1"/>
  <c r="K43" i="1" s="1"/>
  <c r="J43" i="1"/>
  <c r="M43" i="1" l="1"/>
  <c r="L43" i="1"/>
  <c r="H44" i="1" l="1"/>
  <c r="F44" i="1"/>
  <c r="E44" i="1"/>
  <c r="G44" i="1"/>
  <c r="J44" i="1" l="1"/>
  <c r="I44" i="1"/>
  <c r="K44" i="1" s="1"/>
  <c r="M44" i="1" l="1"/>
  <c r="L44" i="1"/>
  <c r="H45" i="1" l="1"/>
  <c r="F45" i="1"/>
  <c r="E45" i="1"/>
  <c r="G45" i="1"/>
  <c r="I45" i="1" l="1"/>
  <c r="K45" i="1" s="1"/>
  <c r="J45" i="1"/>
  <c r="M45" i="1" l="1"/>
  <c r="L45" i="1"/>
  <c r="F46" i="1" l="1"/>
  <c r="H46" i="1"/>
  <c r="G46" i="1"/>
  <c r="E46" i="1"/>
  <c r="I46" i="1" l="1"/>
  <c r="K46" i="1" s="1"/>
  <c r="J46" i="1"/>
  <c r="M46" i="1" l="1"/>
  <c r="L46" i="1"/>
  <c r="H47" i="1" l="1"/>
  <c r="F47" i="1"/>
  <c r="E47" i="1"/>
  <c r="G47" i="1"/>
  <c r="I47" i="1" l="1"/>
  <c r="K47" i="1" s="1"/>
  <c r="J47" i="1"/>
  <c r="M47" i="1" l="1"/>
  <c r="L47" i="1"/>
  <c r="F48" i="1" l="1"/>
  <c r="H48" i="1"/>
  <c r="G48" i="1"/>
  <c r="E48" i="1"/>
  <c r="I48" i="1" l="1"/>
  <c r="K48" i="1" s="1"/>
  <c r="J48" i="1"/>
  <c r="M48" i="1" l="1"/>
  <c r="L48" i="1"/>
  <c r="H49" i="1" l="1"/>
  <c r="F49" i="1"/>
  <c r="E49" i="1"/>
  <c r="G49" i="1"/>
  <c r="I49" i="1" l="1"/>
  <c r="K49" i="1" s="1"/>
  <c r="J49" i="1"/>
  <c r="M49" i="1" l="1"/>
  <c r="L49" i="1"/>
  <c r="F50" i="1" l="1"/>
  <c r="H50" i="1"/>
  <c r="G50" i="1"/>
  <c r="E50" i="1"/>
  <c r="I50" i="1" l="1"/>
  <c r="K50" i="1" s="1"/>
  <c r="J50" i="1"/>
  <c r="M50" i="1" l="1"/>
  <c r="L50" i="1"/>
  <c r="H51" i="1" l="1"/>
  <c r="F51" i="1"/>
  <c r="E51" i="1"/>
  <c r="G51" i="1"/>
  <c r="I51" i="1" l="1"/>
  <c r="K51" i="1" s="1"/>
  <c r="J51" i="1"/>
  <c r="M51" i="1" l="1"/>
  <c r="L51" i="1"/>
  <c r="H52" i="1" l="1"/>
  <c r="F52" i="1"/>
  <c r="E52" i="1"/>
  <c r="G52" i="1"/>
  <c r="I52" i="1" l="1"/>
  <c r="K52" i="1" s="1"/>
  <c r="J52" i="1"/>
  <c r="L52" i="1" l="1"/>
  <c r="M52" i="1"/>
  <c r="E53" i="1" l="1"/>
  <c r="G53" i="1"/>
  <c r="H53" i="1"/>
  <c r="F53" i="1"/>
  <c r="I53" i="1" l="1"/>
  <c r="K53" i="1" s="1"/>
  <c r="J53" i="1"/>
  <c r="L53" i="1" l="1"/>
  <c r="M53" i="1"/>
  <c r="G54" i="1" l="1"/>
  <c r="E54" i="1"/>
  <c r="F54" i="1"/>
  <c r="H54" i="1"/>
  <c r="J54" i="1" l="1"/>
  <c r="I54" i="1"/>
  <c r="K54" i="1" s="1"/>
  <c r="L54" i="1" l="1"/>
  <c r="M54" i="1"/>
  <c r="E55" i="1" l="1"/>
  <c r="G55" i="1"/>
  <c r="F55" i="1"/>
  <c r="H55" i="1"/>
  <c r="I55" i="1" l="1"/>
  <c r="K55" i="1" s="1"/>
  <c r="J55" i="1"/>
  <c r="L55" i="1" l="1"/>
  <c r="M55" i="1"/>
  <c r="G56" i="1" l="1"/>
  <c r="E56" i="1"/>
  <c r="F56" i="1"/>
  <c r="H56" i="1"/>
  <c r="J56" i="1" l="1"/>
  <c r="I56" i="1"/>
  <c r="K56" i="1" s="1"/>
  <c r="M56" i="1" l="1"/>
  <c r="L56" i="1"/>
  <c r="H57" i="1" l="1"/>
  <c r="F57" i="1"/>
  <c r="E57" i="1"/>
  <c r="G57" i="1"/>
  <c r="J57" i="1" l="1"/>
  <c r="I57" i="1"/>
  <c r="K57" i="1" s="1"/>
  <c r="L57" i="1" l="1"/>
  <c r="M57" i="1"/>
  <c r="G58" i="1" l="1"/>
  <c r="E58" i="1"/>
  <c r="F58" i="1"/>
  <c r="H58" i="1"/>
  <c r="J58" i="1" l="1"/>
  <c r="I58" i="1"/>
  <c r="K58" i="1" s="1"/>
  <c r="L58" i="1" l="1"/>
  <c r="M58" i="1"/>
  <c r="E59" i="1" l="1"/>
  <c r="G59" i="1"/>
  <c r="F59" i="1"/>
  <c r="H59" i="1"/>
  <c r="I59" i="1" l="1"/>
  <c r="K59" i="1" s="1"/>
  <c r="J59" i="1"/>
  <c r="L59" i="1" l="1"/>
  <c r="M59" i="1"/>
  <c r="E60" i="1" l="1"/>
  <c r="G60" i="1"/>
  <c r="F60" i="1"/>
  <c r="H60" i="1"/>
  <c r="I60" i="1" l="1"/>
  <c r="K60" i="1" s="1"/>
  <c r="J60" i="1"/>
  <c r="L60" i="1" l="1"/>
  <c r="M60" i="1"/>
  <c r="G61" i="1" l="1"/>
  <c r="E61" i="1"/>
  <c r="F61" i="1"/>
  <c r="H61" i="1"/>
  <c r="I61" i="1" l="1"/>
  <c r="K61" i="1" s="1"/>
  <c r="J61" i="1"/>
  <c r="L61" i="1" l="1"/>
  <c r="M61" i="1"/>
  <c r="G62" i="1" l="1"/>
  <c r="E62" i="1"/>
  <c r="F62" i="1"/>
  <c r="H62" i="1"/>
  <c r="J62" i="1" l="1"/>
  <c r="I62" i="1"/>
  <c r="K62" i="1" s="1"/>
  <c r="L62" i="1" l="1"/>
  <c r="M62" i="1"/>
  <c r="E63" i="1" l="1"/>
  <c r="G63" i="1"/>
  <c r="F63" i="1"/>
  <c r="H63" i="1"/>
  <c r="I63" i="1" l="1"/>
  <c r="K63" i="1" s="1"/>
  <c r="J63" i="1"/>
  <c r="L63" i="1" l="1"/>
  <c r="M63" i="1"/>
  <c r="G64" i="1" l="1"/>
  <c r="E64" i="1"/>
  <c r="F64" i="1"/>
  <c r="H64" i="1"/>
  <c r="I64" i="1" l="1"/>
  <c r="K64" i="1" s="1"/>
  <c r="J64" i="1"/>
  <c r="M64" i="1" l="1"/>
  <c r="L64" i="1"/>
  <c r="F65" i="1" l="1"/>
  <c r="H65" i="1"/>
  <c r="G65" i="1"/>
  <c r="E65" i="1"/>
  <c r="J65" i="1" l="1"/>
  <c r="I65" i="1"/>
  <c r="K65" i="1" s="1"/>
  <c r="M65" i="1" l="1"/>
  <c r="L65" i="1"/>
  <c r="H66" i="1" l="1"/>
  <c r="F66" i="1"/>
  <c r="E66" i="1"/>
  <c r="G66" i="1"/>
  <c r="I66" i="1" l="1"/>
  <c r="K66" i="1" s="1"/>
  <c r="J66" i="1"/>
  <c r="M66" i="1" l="1"/>
  <c r="L66" i="1"/>
  <c r="H67" i="1" l="1"/>
  <c r="F67" i="1"/>
  <c r="E67" i="1"/>
  <c r="G67" i="1"/>
  <c r="J67" i="1" l="1"/>
  <c r="I67" i="1"/>
  <c r="K67" i="1" s="1"/>
  <c r="L67" i="1" l="1"/>
  <c r="M67" i="1"/>
  <c r="E68" i="1" l="1"/>
  <c r="G68" i="1"/>
  <c r="H68" i="1"/>
  <c r="F68" i="1"/>
  <c r="J68" i="1" l="1"/>
  <c r="I68" i="1"/>
  <c r="K68" i="1" s="1"/>
  <c r="L68" i="1" l="1"/>
  <c r="M68" i="1"/>
  <c r="G69" i="1" l="1"/>
  <c r="E69" i="1"/>
  <c r="F69" i="1"/>
  <c r="H69" i="1"/>
  <c r="J69" i="1" l="1"/>
  <c r="I69" i="1"/>
  <c r="K69" i="1" s="1"/>
  <c r="L69" i="1" l="1"/>
  <c r="M69" i="1"/>
  <c r="E70" i="1" l="1"/>
  <c r="G70" i="1"/>
  <c r="F70" i="1"/>
  <c r="H70" i="1"/>
  <c r="J70" i="1" l="1"/>
  <c r="I70" i="1"/>
  <c r="K70" i="1" s="1"/>
  <c r="M70" i="1" l="1"/>
  <c r="L70" i="1"/>
  <c r="F71" i="1" l="1"/>
  <c r="H71" i="1"/>
  <c r="G71" i="1"/>
  <c r="E71" i="1"/>
  <c r="I71" i="1" l="1"/>
  <c r="K71" i="1" s="1"/>
  <c r="J71" i="1"/>
  <c r="M71" i="1" l="1"/>
  <c r="L71" i="1"/>
  <c r="F72" i="1" l="1"/>
  <c r="H72" i="1"/>
  <c r="G72" i="1"/>
  <c r="E72" i="1"/>
  <c r="J72" i="1" l="1"/>
  <c r="I72" i="1"/>
  <c r="K72" i="1" s="1"/>
  <c r="M72" i="1" l="1"/>
  <c r="L72" i="1"/>
  <c r="H73" i="1" l="1"/>
  <c r="F73" i="1"/>
  <c r="E73" i="1"/>
  <c r="G73" i="1"/>
  <c r="I73" i="1" l="1"/>
  <c r="K73" i="1" s="1"/>
  <c r="J73" i="1"/>
  <c r="L73" i="1" l="1"/>
  <c r="M73" i="1"/>
  <c r="E74" i="1" l="1"/>
  <c r="G74" i="1"/>
  <c r="H74" i="1"/>
  <c r="F74" i="1"/>
  <c r="J74" i="1" l="1"/>
  <c r="I74" i="1"/>
  <c r="K74" i="1" s="1"/>
  <c r="L74" i="1" l="1"/>
  <c r="M74" i="1"/>
  <c r="E75" i="1" l="1"/>
  <c r="G75" i="1"/>
  <c r="H75" i="1"/>
  <c r="F75" i="1"/>
  <c r="J75" i="1" l="1"/>
  <c r="I75" i="1"/>
  <c r="K75" i="1" s="1"/>
  <c r="L75" i="1" l="1"/>
  <c r="M75" i="1"/>
  <c r="E76" i="1" l="1"/>
  <c r="G76" i="1"/>
  <c r="H76" i="1"/>
  <c r="F76" i="1"/>
  <c r="J76" i="1" l="1"/>
  <c r="I76" i="1"/>
  <c r="K76" i="1" s="1"/>
  <c r="L76" i="1" l="1"/>
  <c r="M76" i="1"/>
  <c r="G77" i="1" l="1"/>
  <c r="E77" i="1"/>
  <c r="F77" i="1"/>
  <c r="H77" i="1"/>
  <c r="I77" i="1" l="1"/>
  <c r="K77" i="1" s="1"/>
  <c r="J77" i="1"/>
  <c r="M77" i="1" l="1"/>
  <c r="L77" i="1"/>
  <c r="F78" i="1" l="1"/>
  <c r="H78" i="1"/>
  <c r="E78" i="1"/>
  <c r="G78" i="1"/>
  <c r="J78" i="1" l="1"/>
  <c r="I78" i="1"/>
  <c r="K78" i="1" s="1"/>
  <c r="M78" i="1" l="1"/>
  <c r="L78" i="1"/>
  <c r="H79" i="1" l="1"/>
  <c r="F79" i="1"/>
  <c r="E79" i="1"/>
  <c r="G79" i="1"/>
  <c r="J79" i="1" l="1"/>
  <c r="I79" i="1"/>
  <c r="K79" i="1" s="1"/>
  <c r="L79" i="1" l="1"/>
  <c r="M79" i="1"/>
  <c r="E80" i="1" l="1"/>
  <c r="G80" i="1"/>
  <c r="H80" i="1"/>
  <c r="F80" i="1"/>
  <c r="J80" i="1" l="1"/>
  <c r="I80" i="1"/>
  <c r="K80" i="1" s="1"/>
  <c r="M80" i="1" l="1"/>
  <c r="L80" i="1"/>
  <c r="H81" i="1" l="1"/>
  <c r="F81" i="1"/>
  <c r="E81" i="1"/>
  <c r="G81" i="1"/>
  <c r="I81" i="1" l="1"/>
  <c r="K81" i="1" s="1"/>
  <c r="J81" i="1"/>
  <c r="M81" i="1" l="1"/>
  <c r="L81" i="1"/>
  <c r="F82" i="1" l="1"/>
  <c r="H82" i="1"/>
  <c r="G82" i="1"/>
  <c r="E82" i="1"/>
  <c r="I82" i="1" l="1"/>
  <c r="K82" i="1" s="1"/>
  <c r="J82" i="1"/>
  <c r="L82" i="1" l="1"/>
  <c r="M82" i="1"/>
  <c r="E83" i="1" l="1"/>
  <c r="G83" i="1"/>
  <c r="F83" i="1"/>
  <c r="H83" i="1"/>
  <c r="I83" i="1" l="1"/>
  <c r="K83" i="1" s="1"/>
  <c r="J83" i="1"/>
  <c r="M83" i="1" l="1"/>
  <c r="L83" i="1"/>
  <c r="F84" i="1" l="1"/>
  <c r="H84" i="1"/>
  <c r="E84" i="1"/>
  <c r="G84" i="1"/>
  <c r="I84" i="1" l="1"/>
  <c r="K84" i="1" s="1"/>
  <c r="J84" i="1"/>
  <c r="L84" i="1" l="1"/>
  <c r="M84" i="1"/>
  <c r="E85" i="1" l="1"/>
  <c r="G85" i="1"/>
  <c r="F85" i="1"/>
  <c r="H85" i="1"/>
  <c r="I85" i="1" l="1"/>
  <c r="K85" i="1" s="1"/>
  <c r="J85" i="1"/>
  <c r="L85" i="1" l="1"/>
  <c r="M85" i="1"/>
  <c r="G86" i="1" l="1"/>
  <c r="E86" i="1"/>
  <c r="F86" i="1"/>
  <c r="H86" i="1"/>
  <c r="J86" i="1" l="1"/>
  <c r="I86" i="1"/>
  <c r="K86" i="1" s="1"/>
  <c r="L86" i="1" l="1"/>
  <c r="M86" i="1"/>
  <c r="G87" i="1" l="1"/>
  <c r="E87" i="1"/>
  <c r="F87" i="1"/>
  <c r="H87" i="1"/>
  <c r="I87" i="1" l="1"/>
  <c r="K87" i="1" s="1"/>
  <c r="J87" i="1"/>
  <c r="M87" i="1" l="1"/>
  <c r="L87" i="1"/>
  <c r="F88" i="1" l="1"/>
  <c r="H88" i="1"/>
  <c r="E88" i="1"/>
  <c r="G88" i="1"/>
  <c r="I88" i="1" l="1"/>
  <c r="K88" i="1" s="1"/>
  <c r="J88" i="1"/>
  <c r="L88" i="1" l="1"/>
  <c r="M88" i="1"/>
  <c r="G89" i="1" l="1"/>
  <c r="E89" i="1"/>
  <c r="F89" i="1"/>
  <c r="H89" i="1"/>
  <c r="J89" i="1" l="1"/>
  <c r="I89" i="1"/>
  <c r="K89" i="1" s="1"/>
  <c r="L89" i="1" l="1"/>
  <c r="M89" i="1"/>
  <c r="E90" i="1" l="1"/>
  <c r="G90" i="1"/>
  <c r="H90" i="1"/>
  <c r="F90" i="1"/>
  <c r="J90" i="1" l="1"/>
  <c r="I90" i="1"/>
  <c r="K90" i="1" s="1"/>
  <c r="M90" i="1" l="1"/>
  <c r="L90" i="1"/>
  <c r="F91" i="1" l="1"/>
  <c r="H91" i="1"/>
  <c r="G91" i="1"/>
  <c r="E91" i="1"/>
  <c r="I91" i="1" l="1"/>
  <c r="K91" i="1" s="1"/>
  <c r="J91" i="1"/>
  <c r="L91" i="1" l="1"/>
  <c r="M91" i="1"/>
  <c r="E92" i="1" l="1"/>
  <c r="G92" i="1"/>
  <c r="F92" i="1"/>
  <c r="H92" i="1"/>
  <c r="I92" i="1" l="1"/>
  <c r="K92" i="1" s="1"/>
  <c r="J92" i="1"/>
  <c r="M92" i="1" l="1"/>
  <c r="L92" i="1"/>
  <c r="F93" i="1" l="1"/>
  <c r="H93" i="1"/>
  <c r="E93" i="1"/>
  <c r="G93" i="1"/>
  <c r="J93" i="1" l="1"/>
  <c r="I93" i="1"/>
  <c r="K93" i="1" s="1"/>
  <c r="L93" i="1" l="1"/>
  <c r="M93" i="1"/>
  <c r="G94" i="1" l="1"/>
  <c r="E94" i="1"/>
  <c r="F94" i="1"/>
  <c r="H94" i="1"/>
  <c r="J94" i="1" l="1"/>
  <c r="I94" i="1"/>
  <c r="K94" i="1" s="1"/>
  <c r="M94" i="1" l="1"/>
  <c r="L94" i="1"/>
  <c r="F95" i="1" l="1"/>
  <c r="H95" i="1"/>
  <c r="G95" i="1"/>
  <c r="E95" i="1"/>
  <c r="I95" i="1" l="1"/>
  <c r="K95" i="1" s="1"/>
  <c r="J95" i="1"/>
  <c r="M95" i="1" l="1"/>
  <c r="L95" i="1"/>
  <c r="H96" i="1" l="1"/>
  <c r="F96" i="1"/>
  <c r="E96" i="1"/>
  <c r="G96" i="1"/>
  <c r="I96" i="1" l="1"/>
  <c r="K96" i="1" s="1"/>
  <c r="J96" i="1"/>
  <c r="L96" i="1" l="1"/>
  <c r="M96" i="1"/>
  <c r="G97" i="1" l="1"/>
  <c r="E97" i="1"/>
  <c r="F97" i="1"/>
  <c r="H97" i="1"/>
  <c r="I97" i="1" l="1"/>
  <c r="K97" i="1" s="1"/>
  <c r="J97" i="1"/>
  <c r="L97" i="1" l="1"/>
  <c r="M97" i="1"/>
  <c r="E98" i="1" l="1"/>
  <c r="G98" i="1"/>
  <c r="H98" i="1"/>
  <c r="F98" i="1"/>
  <c r="I98" i="1" l="1"/>
  <c r="K98" i="1" s="1"/>
  <c r="J98" i="1"/>
  <c r="M98" i="1" l="1"/>
  <c r="L98" i="1"/>
  <c r="H99" i="1" l="1"/>
  <c r="F99" i="1"/>
  <c r="E99" i="1"/>
  <c r="G99" i="1"/>
  <c r="I99" i="1" l="1"/>
  <c r="K99" i="1" s="1"/>
  <c r="J99" i="1"/>
  <c r="M99" i="1" l="1"/>
  <c r="L99" i="1"/>
  <c r="H100" i="1" l="1"/>
  <c r="F100" i="1"/>
  <c r="E100" i="1"/>
  <c r="G100" i="1"/>
  <c r="J100" i="1" l="1"/>
  <c r="I100" i="1"/>
  <c r="K100" i="1" s="1"/>
  <c r="M100" i="1" l="1"/>
  <c r="L100" i="1"/>
  <c r="F101" i="1" l="1"/>
  <c r="H101" i="1"/>
  <c r="G101" i="1"/>
  <c r="E101" i="1"/>
  <c r="J101" i="1" l="1"/>
  <c r="I101" i="1"/>
  <c r="K101" i="1" s="1"/>
  <c r="L101" i="1" l="1"/>
  <c r="M101" i="1"/>
  <c r="G102" i="1" l="1"/>
  <c r="E102" i="1"/>
  <c r="F102" i="1"/>
  <c r="H102" i="1"/>
  <c r="J102" i="1" l="1"/>
  <c r="I102" i="1"/>
  <c r="K102" i="1" s="1"/>
  <c r="M102" i="1" l="1"/>
  <c r="L102" i="1"/>
  <c r="H103" i="1" l="1"/>
  <c r="F103" i="1"/>
  <c r="E103" i="1"/>
  <c r="G103" i="1"/>
  <c r="I103" i="1" l="1"/>
  <c r="K103" i="1" s="1"/>
  <c r="J103" i="1"/>
  <c r="M103" i="1" l="1"/>
  <c r="L103" i="1"/>
  <c r="F104" i="1" l="1"/>
  <c r="H104" i="1"/>
  <c r="G104" i="1"/>
  <c r="E104" i="1"/>
  <c r="I104" i="1" l="1"/>
  <c r="K104" i="1" s="1"/>
  <c r="J104" i="1"/>
  <c r="L104" i="1" l="1"/>
  <c r="M104" i="1"/>
  <c r="G105" i="1" l="1"/>
  <c r="E105" i="1"/>
  <c r="F105" i="1"/>
  <c r="H105" i="1"/>
  <c r="I105" i="1" l="1"/>
  <c r="K105" i="1" s="1"/>
  <c r="J105" i="1"/>
  <c r="L105" i="1" l="1"/>
  <c r="M105" i="1"/>
  <c r="E106" i="1" l="1"/>
  <c r="G106" i="1"/>
  <c r="H106" i="1"/>
  <c r="F106" i="1"/>
  <c r="I106" i="1" l="1"/>
  <c r="K106" i="1" s="1"/>
  <c r="J106" i="1"/>
  <c r="M106" i="1" l="1"/>
  <c r="L106" i="1"/>
  <c r="F107" i="1" l="1"/>
  <c r="H107" i="1"/>
  <c r="G107" i="1"/>
  <c r="E107" i="1"/>
  <c r="I107" i="1" l="1"/>
  <c r="K107" i="1" s="1"/>
  <c r="J107" i="1"/>
  <c r="L107" i="1" l="1"/>
  <c r="M107" i="1"/>
  <c r="G108" i="1" l="1"/>
  <c r="E108" i="1"/>
  <c r="F108" i="1"/>
  <c r="H108" i="1"/>
  <c r="J108" i="1" l="1"/>
  <c r="I108" i="1"/>
  <c r="K108" i="1" s="1"/>
  <c r="M108" i="1" l="1"/>
  <c r="L108" i="1"/>
  <c r="F109" i="1" l="1"/>
  <c r="H109" i="1"/>
  <c r="G109" i="1"/>
  <c r="E109" i="1"/>
  <c r="J109" i="1" l="1"/>
  <c r="I109" i="1"/>
  <c r="K109" i="1" s="1"/>
  <c r="L109" i="1" l="1"/>
  <c r="M109" i="1"/>
  <c r="E110" i="1" l="1"/>
  <c r="G110" i="1"/>
  <c r="H110" i="1"/>
  <c r="F110" i="1"/>
  <c r="J110" i="1" l="1"/>
  <c r="I110" i="1"/>
  <c r="K110" i="1" s="1"/>
  <c r="M110" i="1" l="1"/>
  <c r="L110" i="1"/>
  <c r="F111" i="1" l="1"/>
  <c r="H111" i="1"/>
  <c r="G111" i="1"/>
  <c r="E111" i="1"/>
  <c r="J111" i="1" l="1"/>
  <c r="I111" i="1"/>
  <c r="K111" i="1" s="1"/>
  <c r="M111" i="1" l="1"/>
  <c r="L111" i="1"/>
  <c r="H112" i="1" l="1"/>
  <c r="F112" i="1"/>
  <c r="E112" i="1"/>
  <c r="G112" i="1"/>
  <c r="J112" i="1" l="1"/>
  <c r="I112" i="1"/>
  <c r="K112" i="1" s="1"/>
  <c r="L112" i="1" l="1"/>
  <c r="M112" i="1"/>
  <c r="G113" i="1" l="1"/>
  <c r="E113" i="1"/>
  <c r="F113" i="1"/>
  <c r="H113" i="1"/>
  <c r="I113" i="1" l="1"/>
  <c r="K113" i="1" s="1"/>
  <c r="J113" i="1"/>
  <c r="L113" i="1" l="1"/>
  <c r="M113" i="1"/>
  <c r="G114" i="1" l="1"/>
  <c r="E114" i="1"/>
  <c r="F114" i="1"/>
  <c r="H114" i="1"/>
  <c r="J114" i="1" l="1"/>
  <c r="I114" i="1"/>
  <c r="K114" i="1" s="1"/>
  <c r="L114" i="1" l="1"/>
  <c r="M114" i="1"/>
  <c r="E115" i="1" l="1"/>
  <c r="G115" i="1"/>
  <c r="H115" i="1"/>
  <c r="F115" i="1"/>
  <c r="I115" i="1" l="1"/>
  <c r="K115" i="1" s="1"/>
  <c r="J115" i="1"/>
  <c r="L115" i="1" l="1"/>
  <c r="M115" i="1"/>
  <c r="E116" i="1" l="1"/>
  <c r="G116" i="1"/>
  <c r="H116" i="1"/>
  <c r="F116" i="1"/>
  <c r="I116" i="1" l="1"/>
  <c r="K116" i="1" s="1"/>
  <c r="J116" i="1"/>
  <c r="M116" i="1" l="1"/>
  <c r="L116" i="1"/>
  <c r="H117" i="1" l="1"/>
  <c r="F117" i="1"/>
  <c r="E117" i="1"/>
  <c r="G117" i="1"/>
  <c r="I117" i="1" l="1"/>
  <c r="K117" i="1" s="1"/>
  <c r="J117" i="1"/>
  <c r="M117" i="1" l="1"/>
  <c r="L117" i="1"/>
  <c r="F118" i="1" l="1"/>
  <c r="H118" i="1"/>
  <c r="G118" i="1"/>
  <c r="E118" i="1"/>
  <c r="I118" i="1" l="1"/>
  <c r="K118" i="1" s="1"/>
  <c r="J118" i="1"/>
  <c r="M118" i="1" l="1"/>
  <c r="L118" i="1"/>
  <c r="H119" i="1" l="1"/>
  <c r="F119" i="1"/>
  <c r="E119" i="1"/>
  <c r="G119" i="1"/>
  <c r="I119" i="1" l="1"/>
  <c r="K119" i="1" s="1"/>
  <c r="J119" i="1"/>
  <c r="M119" i="1" l="1"/>
  <c r="L119" i="1"/>
  <c r="F120" i="1" l="1"/>
  <c r="H120" i="1"/>
  <c r="G120" i="1"/>
  <c r="E120" i="1"/>
  <c r="J120" i="1" l="1"/>
  <c r="I120" i="1"/>
  <c r="K120" i="1" s="1"/>
  <c r="L120" i="1" l="1"/>
  <c r="M120" i="1"/>
  <c r="G121" i="1" l="1"/>
  <c r="E121" i="1"/>
  <c r="F121" i="1"/>
  <c r="H121" i="1"/>
  <c r="I121" i="1" l="1"/>
  <c r="K121" i="1" s="1"/>
  <c r="J121" i="1"/>
  <c r="L121" i="1" l="1"/>
  <c r="M121" i="1"/>
  <c r="G122" i="1" l="1"/>
  <c r="E122" i="1"/>
  <c r="F122" i="1"/>
  <c r="H122" i="1"/>
  <c r="J122" i="1" l="1"/>
  <c r="I122" i="1"/>
  <c r="K122" i="1" s="1"/>
  <c r="M122" i="1" l="1"/>
  <c r="L122" i="1"/>
  <c r="F123" i="1" l="1"/>
  <c r="H123" i="1"/>
  <c r="G123" i="1"/>
  <c r="E123" i="1"/>
  <c r="J123" i="1" l="1"/>
  <c r="I123" i="1"/>
  <c r="K123" i="1" s="1"/>
  <c r="M123" i="1" l="1"/>
  <c r="L123" i="1"/>
  <c r="F124" i="1" l="1"/>
  <c r="H124" i="1"/>
  <c r="G124" i="1"/>
  <c r="E124" i="1"/>
  <c r="I124" i="1" l="1"/>
  <c r="K124" i="1" s="1"/>
  <c r="J124" i="1"/>
  <c r="L124" i="1" l="1"/>
  <c r="M124" i="1"/>
  <c r="G125" i="1" l="1"/>
  <c r="E125" i="1"/>
  <c r="F125" i="1"/>
  <c r="H125" i="1"/>
  <c r="I125" i="1" l="1"/>
  <c r="K125" i="1" s="1"/>
  <c r="J125" i="1"/>
  <c r="L125" i="1" l="1"/>
  <c r="M125" i="1"/>
  <c r="E126" i="1" l="1"/>
  <c r="G126" i="1"/>
  <c r="H126" i="1"/>
  <c r="F126" i="1"/>
  <c r="J126" i="1" l="1"/>
  <c r="I126" i="1"/>
  <c r="K126" i="1" s="1"/>
  <c r="M126" i="1" l="1"/>
  <c r="L126" i="1"/>
  <c r="F127" i="1" l="1"/>
  <c r="H127" i="1"/>
  <c r="G127" i="1"/>
  <c r="E127" i="1"/>
  <c r="I127" i="1" l="1"/>
  <c r="K127" i="1" s="1"/>
  <c r="J127" i="1"/>
  <c r="M127" i="1" l="1"/>
  <c r="L127" i="1"/>
  <c r="F128" i="1" l="1"/>
  <c r="H128" i="1"/>
  <c r="G128" i="1"/>
  <c r="E128" i="1"/>
  <c r="I128" i="1" l="1"/>
  <c r="K128" i="1" s="1"/>
  <c r="J128" i="1"/>
  <c r="M128" i="1" l="1"/>
  <c r="L128" i="1"/>
  <c r="F129" i="1" l="1"/>
  <c r="H129" i="1"/>
  <c r="E129" i="1"/>
  <c r="G129" i="1"/>
  <c r="J129" i="1" l="1"/>
  <c r="I129" i="1"/>
  <c r="K129" i="1" s="1"/>
  <c r="M129" i="1" l="1"/>
  <c r="L129" i="1"/>
  <c r="F130" i="1" l="1"/>
  <c r="H130" i="1"/>
  <c r="G130" i="1"/>
  <c r="E130" i="1"/>
  <c r="J130" i="1" l="1"/>
  <c r="I130" i="1"/>
  <c r="K130" i="1" s="1"/>
  <c r="M130" i="1" l="1"/>
  <c r="L130" i="1"/>
  <c r="F131" i="1" l="1"/>
  <c r="H131" i="1"/>
  <c r="G131" i="1"/>
  <c r="E131" i="1"/>
  <c r="I131" i="1" l="1"/>
  <c r="K131" i="1" s="1"/>
  <c r="J131" i="1"/>
  <c r="M131" i="1" l="1"/>
  <c r="L131" i="1"/>
  <c r="H132" i="1" l="1"/>
  <c r="F132" i="1"/>
  <c r="E132" i="1"/>
  <c r="G132" i="1"/>
  <c r="I132" i="1" l="1"/>
  <c r="K132" i="1" s="1"/>
  <c r="J132" i="1"/>
  <c r="M132" i="1" l="1"/>
  <c r="L132" i="1"/>
  <c r="H133" i="1" l="1"/>
  <c r="F133" i="1"/>
  <c r="E133" i="1"/>
  <c r="G133" i="1"/>
  <c r="I133" i="1" l="1"/>
  <c r="K133" i="1" s="1"/>
  <c r="J133" i="1"/>
  <c r="M133" i="1" l="1"/>
  <c r="L133" i="1"/>
  <c r="F134" i="1" l="1"/>
  <c r="H134" i="1"/>
  <c r="G134" i="1"/>
  <c r="E134" i="1"/>
  <c r="I134" i="1" l="1"/>
  <c r="K134" i="1" s="1"/>
  <c r="J134" i="1"/>
  <c r="M134" i="1" l="1"/>
  <c r="L134" i="1"/>
  <c r="F135" i="1" l="1"/>
  <c r="H135" i="1"/>
  <c r="G135" i="1"/>
  <c r="E135" i="1"/>
  <c r="I135" i="1" l="1"/>
  <c r="K135" i="1" s="1"/>
  <c r="J135" i="1"/>
  <c r="L135" i="1" l="1"/>
  <c r="M135" i="1"/>
  <c r="E136" i="1" l="1"/>
  <c r="G136" i="1"/>
  <c r="H136" i="1"/>
  <c r="F136" i="1"/>
  <c r="J136" i="1" l="1"/>
  <c r="I136" i="1"/>
  <c r="K136" i="1" s="1"/>
  <c r="M136" i="1" l="1"/>
  <c r="L136" i="1"/>
  <c r="F137" i="1" l="1"/>
  <c r="H137" i="1"/>
  <c r="G137" i="1"/>
  <c r="E137" i="1"/>
  <c r="I137" i="1" l="1"/>
  <c r="K137" i="1" s="1"/>
  <c r="J137" i="1"/>
  <c r="L137" i="1" l="1"/>
  <c r="M137" i="1"/>
  <c r="G138" i="1" l="1"/>
  <c r="E138" i="1"/>
  <c r="F138" i="1"/>
  <c r="H138" i="1"/>
  <c r="I138" i="1" l="1"/>
  <c r="K138" i="1" s="1"/>
  <c r="J138" i="1"/>
  <c r="M138" i="1" l="1"/>
  <c r="L138" i="1"/>
  <c r="F139" i="1" l="1"/>
  <c r="H139" i="1"/>
  <c r="G139" i="1"/>
  <c r="E139" i="1"/>
  <c r="I139" i="1" l="1"/>
  <c r="K139" i="1" s="1"/>
  <c r="J139" i="1"/>
  <c r="L139" i="1" l="1"/>
  <c r="M139" i="1"/>
  <c r="E140" i="1" l="1"/>
  <c r="G140" i="1"/>
  <c r="H140" i="1"/>
  <c r="F140" i="1"/>
  <c r="I140" i="1" l="1"/>
  <c r="K140" i="1" s="1"/>
  <c r="J140" i="1"/>
  <c r="L140" i="1" l="1"/>
  <c r="M140" i="1"/>
  <c r="E141" i="1" l="1"/>
  <c r="G141" i="1"/>
  <c r="H141" i="1"/>
  <c r="F141" i="1"/>
  <c r="I141" i="1" l="1"/>
  <c r="K141" i="1" s="1"/>
  <c r="J141" i="1"/>
  <c r="M141" i="1" l="1"/>
  <c r="L141" i="1"/>
  <c r="F142" i="1" l="1"/>
  <c r="H142" i="1"/>
  <c r="G142" i="1"/>
  <c r="E142" i="1"/>
  <c r="I142" i="1" l="1"/>
  <c r="K142" i="1" s="1"/>
  <c r="J142" i="1"/>
  <c r="M142" i="1" l="1"/>
  <c r="L142" i="1"/>
  <c r="E143" i="1" l="1"/>
  <c r="G143" i="1"/>
  <c r="H143" i="1"/>
  <c r="F143" i="1"/>
  <c r="I143" i="1" l="1"/>
  <c r="K143" i="1" s="1"/>
  <c r="J143" i="1"/>
  <c r="L143" i="1" l="1"/>
  <c r="M143" i="1"/>
  <c r="F144" i="1" l="1"/>
  <c r="H144" i="1"/>
  <c r="E144" i="1"/>
  <c r="G144" i="1"/>
  <c r="I144" i="1" l="1"/>
  <c r="K144" i="1" s="1"/>
  <c r="J144" i="1"/>
  <c r="M144" i="1" l="1"/>
  <c r="L144" i="1"/>
  <c r="E145" i="1" l="1"/>
  <c r="G145" i="1"/>
  <c r="F145" i="1"/>
  <c r="H145" i="1"/>
  <c r="I145" i="1" l="1"/>
  <c r="K145" i="1" s="1"/>
  <c r="J145" i="1"/>
  <c r="M145" i="1" l="1"/>
  <c r="L145" i="1"/>
  <c r="E146" i="1" l="1"/>
  <c r="G146" i="1"/>
  <c r="H146" i="1"/>
  <c r="F146" i="1"/>
  <c r="I146" i="1" l="1"/>
  <c r="K146" i="1" s="1"/>
  <c r="J146" i="1"/>
  <c r="L146" i="1" l="1"/>
  <c r="M146" i="1"/>
  <c r="H147" i="1" l="1"/>
  <c r="F147" i="1"/>
  <c r="G147" i="1"/>
  <c r="E147" i="1"/>
  <c r="J147" i="1" l="1"/>
  <c r="I147" i="1"/>
  <c r="K147" i="1" s="1"/>
  <c r="M147" i="1" l="1"/>
  <c r="L147" i="1"/>
  <c r="G148" i="1" l="1"/>
  <c r="E148" i="1"/>
  <c r="F148" i="1"/>
  <c r="H148" i="1"/>
  <c r="I148" i="1" l="1"/>
  <c r="K148" i="1" s="1"/>
  <c r="J148" i="1"/>
  <c r="L148" i="1" l="1"/>
  <c r="M148" i="1"/>
  <c r="F149" i="1" l="1"/>
  <c r="H149" i="1"/>
  <c r="G149" i="1"/>
  <c r="E149" i="1"/>
  <c r="I149" i="1" l="1"/>
  <c r="K149" i="1" s="1"/>
  <c r="J149" i="1"/>
  <c r="M149" i="1" l="1"/>
  <c r="L149" i="1"/>
  <c r="F150" i="1" l="1"/>
  <c r="H150" i="1"/>
  <c r="G150" i="1"/>
  <c r="E150" i="1"/>
  <c r="I150" i="1" l="1"/>
  <c r="K150" i="1" s="1"/>
  <c r="J150" i="1"/>
  <c r="L150" i="1" l="1"/>
  <c r="M150" i="1"/>
  <c r="E151" i="1" l="1"/>
  <c r="G151" i="1"/>
  <c r="H151" i="1"/>
  <c r="F151" i="1"/>
  <c r="I151" i="1" l="1"/>
  <c r="K151" i="1" s="1"/>
  <c r="J151" i="1"/>
  <c r="L151" i="1" l="1"/>
  <c r="M151" i="1"/>
  <c r="G152" i="1" l="1"/>
  <c r="E152" i="1"/>
  <c r="F152" i="1"/>
  <c r="H152" i="1"/>
  <c r="I152" i="1" l="1"/>
  <c r="K152" i="1" s="1"/>
  <c r="J152" i="1"/>
  <c r="M152" i="1" l="1"/>
  <c r="L152" i="1"/>
  <c r="F153" i="1" l="1"/>
  <c r="H153" i="1"/>
  <c r="G153" i="1"/>
  <c r="E153" i="1"/>
  <c r="J153" i="1" l="1"/>
  <c r="I153" i="1"/>
  <c r="K153" i="1" s="1"/>
  <c r="M153" i="1" l="1"/>
  <c r="L153" i="1"/>
  <c r="F154" i="1" l="1"/>
  <c r="H154" i="1"/>
  <c r="E154" i="1"/>
  <c r="G154" i="1"/>
  <c r="I154" i="1" l="1"/>
  <c r="K154" i="1" s="1"/>
  <c r="J154" i="1"/>
  <c r="L154" i="1" l="1"/>
  <c r="M154" i="1"/>
  <c r="E155" i="1" l="1"/>
  <c r="G155" i="1"/>
  <c r="H155" i="1"/>
  <c r="F155" i="1"/>
  <c r="J155" i="1" l="1"/>
  <c r="I155" i="1"/>
  <c r="K155" i="1" s="1"/>
  <c r="L155" i="1" l="1"/>
  <c r="M155" i="1"/>
  <c r="E156" i="1" l="1"/>
  <c r="G156" i="1"/>
  <c r="H156" i="1"/>
  <c r="F156" i="1"/>
  <c r="J156" i="1" l="1"/>
  <c r="I156" i="1"/>
  <c r="K156" i="1" s="1"/>
  <c r="L156" i="1" l="1"/>
  <c r="M156" i="1"/>
  <c r="E157" i="1" l="1"/>
  <c r="G157" i="1"/>
  <c r="H157" i="1"/>
  <c r="F157" i="1"/>
  <c r="J157" i="1" l="1"/>
  <c r="I157" i="1"/>
  <c r="K157" i="1" s="1"/>
  <c r="L157" i="1" l="1"/>
  <c r="M157" i="1"/>
  <c r="F158" i="1" l="1"/>
  <c r="H158" i="1"/>
  <c r="E158" i="1"/>
  <c r="G158" i="1"/>
  <c r="J158" i="1" l="1"/>
  <c r="I158" i="1"/>
  <c r="K158" i="1" s="1"/>
  <c r="L158" i="1" l="1"/>
  <c r="M158" i="1"/>
  <c r="F159" i="1" l="1"/>
  <c r="H159" i="1"/>
  <c r="E159" i="1"/>
  <c r="G159" i="1"/>
  <c r="I159" i="1" l="1"/>
  <c r="K159" i="1" s="1"/>
  <c r="J159" i="1"/>
  <c r="L159" i="1" l="1"/>
  <c r="M159" i="1"/>
  <c r="F160" i="1" l="1"/>
  <c r="H160" i="1"/>
  <c r="E160" i="1"/>
  <c r="G160" i="1"/>
  <c r="J160" i="1" l="1"/>
  <c r="I160" i="1"/>
  <c r="K160" i="1" s="1"/>
  <c r="L160" i="1" l="1"/>
  <c r="M160" i="1"/>
  <c r="G161" i="1" l="1"/>
  <c r="E161" i="1"/>
  <c r="F161" i="1"/>
  <c r="H161" i="1"/>
  <c r="I161" i="1" l="1"/>
  <c r="K161" i="1" s="1"/>
  <c r="J161" i="1"/>
  <c r="M161" i="1" l="1"/>
  <c r="L161" i="1"/>
  <c r="F162" i="1" l="1"/>
  <c r="H162" i="1"/>
  <c r="E162" i="1"/>
  <c r="G162" i="1"/>
  <c r="J162" i="1" l="1"/>
  <c r="I162" i="1"/>
  <c r="K162" i="1" s="1"/>
  <c r="L162" i="1" l="1"/>
  <c r="M162" i="1"/>
  <c r="E163" i="1" l="1"/>
  <c r="G163" i="1"/>
  <c r="H163" i="1"/>
  <c r="F163" i="1"/>
  <c r="J163" i="1" l="1"/>
  <c r="I163" i="1"/>
  <c r="K163" i="1" s="1"/>
  <c r="L163" i="1" l="1"/>
  <c r="M163" i="1"/>
  <c r="E164" i="1" l="1"/>
  <c r="G164" i="1"/>
  <c r="H164" i="1"/>
  <c r="F164" i="1"/>
  <c r="J164" i="1" l="1"/>
  <c r="I164" i="1"/>
  <c r="K164" i="1" s="1"/>
  <c r="L164" i="1" l="1"/>
  <c r="M164" i="1"/>
  <c r="E165" i="1" l="1"/>
  <c r="G165" i="1"/>
  <c r="H165" i="1"/>
  <c r="F165" i="1"/>
  <c r="J165" i="1" l="1"/>
  <c r="I165" i="1"/>
  <c r="K165" i="1" s="1"/>
  <c r="L165" i="1" l="1"/>
  <c r="M165" i="1"/>
  <c r="E166" i="1" l="1"/>
  <c r="G166" i="1"/>
  <c r="H166" i="1"/>
  <c r="F166" i="1"/>
  <c r="J166" i="1" l="1"/>
  <c r="I166" i="1"/>
  <c r="K166" i="1" s="1"/>
  <c r="L166" i="1" l="1"/>
  <c r="M166" i="1"/>
  <c r="E167" i="1" l="1"/>
  <c r="G167" i="1"/>
  <c r="H167" i="1"/>
  <c r="F167" i="1"/>
  <c r="J167" i="1" l="1"/>
  <c r="I167" i="1"/>
  <c r="K167" i="1" s="1"/>
  <c r="M167" i="1" l="1"/>
  <c r="L167" i="1"/>
  <c r="H168" i="1" l="1"/>
  <c r="F168" i="1"/>
  <c r="E168" i="1"/>
  <c r="G168" i="1"/>
  <c r="J168" i="1" l="1"/>
  <c r="I168" i="1"/>
  <c r="K168" i="1" s="1"/>
  <c r="L168" i="1" l="1"/>
  <c r="M168" i="1"/>
  <c r="E169" i="1" l="1"/>
  <c r="G169" i="1"/>
  <c r="H169" i="1"/>
  <c r="F169" i="1"/>
  <c r="J169" i="1" l="1"/>
  <c r="I169" i="1"/>
  <c r="K169" i="1" s="1"/>
  <c r="L169" i="1" l="1"/>
  <c r="M169" i="1"/>
  <c r="G170" i="1" l="1"/>
  <c r="E170" i="1"/>
  <c r="F170" i="1"/>
  <c r="H170" i="1"/>
  <c r="J170" i="1" l="1"/>
  <c r="I170" i="1"/>
  <c r="K170" i="1" s="1"/>
  <c r="M170" i="1" l="1"/>
  <c r="L170" i="1"/>
  <c r="H171" i="1" l="1"/>
  <c r="F171" i="1"/>
  <c r="E171" i="1"/>
  <c r="G171" i="1"/>
  <c r="J171" i="1" l="1"/>
  <c r="I171" i="1"/>
  <c r="K171" i="1" s="1"/>
  <c r="L171" i="1" l="1"/>
  <c r="M171" i="1"/>
  <c r="E172" i="1" l="1"/>
  <c r="G172" i="1"/>
  <c r="H172" i="1"/>
  <c r="F172" i="1"/>
  <c r="I172" i="1" l="1"/>
  <c r="K172" i="1" s="1"/>
  <c r="J172" i="1"/>
  <c r="L172" i="1" l="1"/>
  <c r="M172" i="1"/>
  <c r="E173" i="1" l="1"/>
  <c r="G173" i="1"/>
  <c r="H173" i="1"/>
  <c r="F173" i="1"/>
  <c r="I173" i="1" l="1"/>
  <c r="K173" i="1" s="1"/>
  <c r="J173" i="1"/>
  <c r="L173" i="1" l="1"/>
  <c r="M173" i="1"/>
  <c r="E174" i="1" l="1"/>
  <c r="G174" i="1"/>
  <c r="H174" i="1"/>
  <c r="F174" i="1"/>
  <c r="J174" i="1" l="1"/>
  <c r="I174" i="1"/>
  <c r="K174" i="1" s="1"/>
  <c r="L174" i="1" l="1"/>
  <c r="M174" i="1"/>
  <c r="E175" i="1" l="1"/>
  <c r="G175" i="1"/>
  <c r="H175" i="1"/>
  <c r="F175" i="1"/>
  <c r="J175" i="1" l="1"/>
  <c r="I175" i="1"/>
  <c r="K175" i="1" s="1"/>
  <c r="L175" i="1" l="1"/>
  <c r="M175" i="1"/>
  <c r="G176" i="1" l="1"/>
  <c r="E176" i="1"/>
  <c r="F176" i="1"/>
  <c r="H176" i="1"/>
  <c r="J176" i="1" l="1"/>
  <c r="I176" i="1"/>
  <c r="K176" i="1" s="1"/>
  <c r="L176" i="1" l="1"/>
  <c r="M176" i="1"/>
  <c r="E177" i="1" l="1"/>
  <c r="G177" i="1"/>
  <c r="H177" i="1"/>
  <c r="F177" i="1"/>
  <c r="J177" i="1" l="1"/>
  <c r="I177" i="1"/>
  <c r="K177" i="1" s="1"/>
  <c r="L177" i="1" l="1"/>
  <c r="M177" i="1"/>
  <c r="E178" i="1" l="1"/>
  <c r="G178" i="1"/>
  <c r="H178" i="1"/>
  <c r="F178" i="1"/>
  <c r="J178" i="1" l="1"/>
  <c r="I178" i="1"/>
  <c r="K178" i="1" s="1"/>
  <c r="L178" i="1" l="1"/>
  <c r="M178" i="1"/>
  <c r="E179" i="1" l="1"/>
  <c r="G179" i="1"/>
  <c r="H179" i="1"/>
  <c r="F179" i="1"/>
  <c r="J179" i="1" l="1"/>
  <c r="I179" i="1"/>
  <c r="K179" i="1" s="1"/>
  <c r="L179" i="1" l="1"/>
  <c r="M179" i="1"/>
  <c r="G180" i="1" l="1"/>
  <c r="E180" i="1"/>
  <c r="F180" i="1"/>
  <c r="H180" i="1"/>
  <c r="J180" i="1" l="1"/>
  <c r="I180" i="1"/>
  <c r="K180" i="1" s="1"/>
  <c r="L180" i="1" l="1"/>
  <c r="M180" i="1"/>
  <c r="G181" i="1" l="1"/>
  <c r="E181" i="1"/>
  <c r="F181" i="1"/>
  <c r="H181" i="1"/>
  <c r="J181" i="1" l="1"/>
  <c r="I181" i="1"/>
  <c r="K181" i="1" s="1"/>
  <c r="L181" i="1" l="1"/>
  <c r="M181" i="1"/>
  <c r="E182" i="1" l="1"/>
  <c r="G182" i="1"/>
  <c r="H182" i="1"/>
  <c r="F182" i="1"/>
  <c r="J182" i="1" l="1"/>
  <c r="I182" i="1"/>
  <c r="K182" i="1" s="1"/>
  <c r="L182" i="1" l="1"/>
  <c r="M182" i="1"/>
  <c r="G183" i="1" l="1"/>
  <c r="E183" i="1"/>
  <c r="F183" i="1"/>
  <c r="H183" i="1"/>
  <c r="J183" i="1" l="1"/>
  <c r="I183" i="1"/>
  <c r="K183" i="1" s="1"/>
  <c r="L183" i="1" l="1"/>
  <c r="M183" i="1"/>
  <c r="E184" i="1" l="1"/>
  <c r="G184" i="1"/>
  <c r="F184" i="1"/>
  <c r="H184" i="1"/>
  <c r="I184" i="1" l="1"/>
  <c r="K184" i="1" s="1"/>
  <c r="J184" i="1"/>
  <c r="M184" i="1" l="1"/>
  <c r="L184" i="1"/>
  <c r="F185" i="1" l="1"/>
  <c r="H185" i="1"/>
  <c r="G185" i="1"/>
  <c r="E185" i="1"/>
  <c r="I185" i="1" l="1"/>
  <c r="K185" i="1" s="1"/>
  <c r="J185" i="1"/>
  <c r="M185" i="1" l="1"/>
  <c r="L185" i="1"/>
  <c r="H186" i="1" l="1"/>
  <c r="F186" i="1"/>
  <c r="E186" i="1"/>
  <c r="G186" i="1"/>
  <c r="J186" i="1" l="1"/>
  <c r="I186" i="1"/>
  <c r="K186" i="1" s="1"/>
  <c r="L186" i="1" l="1"/>
  <c r="M186" i="1"/>
  <c r="E187" i="1" l="1"/>
  <c r="G187" i="1"/>
  <c r="H187" i="1"/>
  <c r="F187" i="1"/>
  <c r="I187" i="1" l="1"/>
  <c r="K187" i="1" s="1"/>
  <c r="J187" i="1"/>
  <c r="L187" i="1" l="1"/>
  <c r="M187" i="1"/>
  <c r="E188" i="1" l="1"/>
  <c r="G188" i="1"/>
  <c r="H188" i="1"/>
  <c r="F188" i="1"/>
  <c r="J188" i="1" l="1"/>
  <c r="I188" i="1"/>
  <c r="K188" i="1" s="1"/>
  <c r="L188" i="1" l="1"/>
  <c r="M188" i="1"/>
  <c r="E189" i="1" l="1"/>
  <c r="G189" i="1"/>
  <c r="H189" i="1"/>
  <c r="F189" i="1"/>
  <c r="J189" i="1" l="1"/>
  <c r="I189" i="1"/>
  <c r="K189" i="1" s="1"/>
  <c r="L189" i="1" l="1"/>
  <c r="M189" i="1"/>
  <c r="E190" i="1" l="1"/>
  <c r="G190" i="1"/>
  <c r="H190" i="1"/>
  <c r="F190" i="1"/>
  <c r="J190" i="1" l="1"/>
  <c r="I190" i="1"/>
  <c r="K190" i="1" s="1"/>
  <c r="L190" i="1" l="1"/>
  <c r="M190" i="1"/>
  <c r="E191" i="1" l="1"/>
  <c r="G191" i="1"/>
  <c r="H191" i="1"/>
  <c r="F191" i="1"/>
  <c r="J191" i="1" l="1"/>
  <c r="I191" i="1"/>
  <c r="K191" i="1" s="1"/>
  <c r="M191" i="1" l="1"/>
  <c r="L191" i="1"/>
  <c r="H192" i="1" l="1"/>
  <c r="F192" i="1"/>
  <c r="E192" i="1"/>
  <c r="G192" i="1"/>
  <c r="J192" i="1" l="1"/>
  <c r="I192" i="1"/>
  <c r="K192" i="1" s="1"/>
  <c r="L192" i="1" l="1"/>
  <c r="M192" i="1"/>
  <c r="E193" i="1" l="1"/>
  <c r="G193" i="1"/>
  <c r="H193" i="1"/>
  <c r="F193" i="1"/>
  <c r="J193" i="1" l="1"/>
  <c r="I193" i="1"/>
  <c r="K193" i="1" s="1"/>
  <c r="M193" i="1" l="1"/>
  <c r="L193" i="1"/>
  <c r="F194" i="1" l="1"/>
  <c r="H194" i="1"/>
  <c r="G194" i="1"/>
  <c r="E194" i="1"/>
  <c r="J194" i="1" l="1"/>
  <c r="I194" i="1"/>
  <c r="K194" i="1" s="1"/>
  <c r="M194" i="1" l="1"/>
  <c r="L194" i="1"/>
  <c r="F195" i="1" l="1"/>
  <c r="H195" i="1"/>
  <c r="G195" i="1"/>
  <c r="E195" i="1"/>
  <c r="J195" i="1" l="1"/>
  <c r="I195" i="1"/>
  <c r="K195" i="1" s="1"/>
  <c r="L195" i="1" l="1"/>
  <c r="M195" i="1"/>
  <c r="E196" i="1" l="1"/>
  <c r="G196" i="1"/>
  <c r="H196" i="1"/>
  <c r="F196" i="1"/>
  <c r="I196" i="1" l="1"/>
  <c r="K196" i="1" s="1"/>
  <c r="J196" i="1"/>
  <c r="M196" i="1" l="1"/>
  <c r="L196" i="1"/>
  <c r="F197" i="1" l="1"/>
  <c r="H197" i="1"/>
  <c r="G197" i="1"/>
  <c r="E197" i="1"/>
  <c r="J197" i="1" l="1"/>
  <c r="I197" i="1"/>
  <c r="K197" i="1" s="1"/>
  <c r="L197" i="1" l="1"/>
  <c r="M197" i="1"/>
  <c r="E198" i="1" l="1"/>
  <c r="G198" i="1"/>
  <c r="H198" i="1"/>
  <c r="F198" i="1"/>
  <c r="J198" i="1" l="1"/>
  <c r="I198" i="1"/>
  <c r="K198" i="1" s="1"/>
  <c r="M198" i="1" l="1"/>
  <c r="L198" i="1"/>
  <c r="F199" i="1" l="1"/>
  <c r="H199" i="1"/>
  <c r="G199" i="1"/>
  <c r="E199" i="1"/>
  <c r="I199" i="1" l="1"/>
  <c r="K199" i="1" s="1"/>
  <c r="J199" i="1"/>
  <c r="M199" i="1" l="1"/>
  <c r="L199" i="1"/>
  <c r="F200" i="1" l="1"/>
  <c r="H200" i="1"/>
  <c r="G200" i="1"/>
  <c r="E200" i="1"/>
  <c r="I200" i="1" l="1"/>
  <c r="K200" i="1" s="1"/>
  <c r="J200" i="1"/>
  <c r="M200" i="1" l="1"/>
  <c r="L200" i="1"/>
  <c r="F201" i="1" l="1"/>
  <c r="H201" i="1"/>
  <c r="G201" i="1"/>
  <c r="E201" i="1"/>
  <c r="I201" i="1" l="1"/>
  <c r="K201" i="1" s="1"/>
  <c r="J201" i="1"/>
  <c r="M201" i="1" l="1"/>
  <c r="L201" i="1"/>
  <c r="H202" i="1" l="1"/>
  <c r="F202" i="1"/>
  <c r="E202" i="1"/>
  <c r="G202" i="1"/>
  <c r="I202" i="1" l="1"/>
  <c r="K202" i="1" s="1"/>
  <c r="J202" i="1"/>
  <c r="M202" i="1" l="1"/>
  <c r="L202" i="1"/>
  <c r="H203" i="1" l="1"/>
  <c r="F203" i="1"/>
  <c r="E203" i="1"/>
  <c r="G203" i="1"/>
  <c r="J203" i="1" l="1"/>
  <c r="I203" i="1"/>
  <c r="K203" i="1" s="1"/>
  <c r="L203" i="1" l="1"/>
  <c r="M203" i="1"/>
  <c r="E204" i="1" l="1"/>
  <c r="G204" i="1"/>
  <c r="H204" i="1"/>
  <c r="F204" i="1"/>
  <c r="J204" i="1" l="1"/>
  <c r="I204" i="1"/>
  <c r="K204" i="1" s="1"/>
  <c r="M204" i="1" l="1"/>
  <c r="L204" i="1"/>
  <c r="H205" i="1" l="1"/>
  <c r="F205" i="1"/>
  <c r="E205" i="1"/>
  <c r="G205" i="1"/>
  <c r="J205" i="1" l="1"/>
  <c r="I205" i="1"/>
  <c r="K205" i="1" s="1"/>
  <c r="L205" i="1" l="1"/>
  <c r="M205" i="1"/>
  <c r="E206" i="1" l="1"/>
  <c r="G206" i="1"/>
  <c r="H206" i="1"/>
  <c r="F206" i="1"/>
  <c r="I206" i="1" l="1"/>
  <c r="K206" i="1" s="1"/>
  <c r="J206" i="1"/>
  <c r="L206" i="1" l="1"/>
  <c r="M206" i="1"/>
  <c r="E207" i="1" l="1"/>
  <c r="G207" i="1"/>
  <c r="H207" i="1"/>
  <c r="F207" i="1"/>
  <c r="I207" i="1" l="1"/>
  <c r="K207" i="1" s="1"/>
  <c r="J207" i="1"/>
  <c r="M207" i="1" l="1"/>
  <c r="L207" i="1"/>
  <c r="F208" i="1" l="1"/>
  <c r="H208" i="1"/>
  <c r="G208" i="1"/>
  <c r="E208" i="1"/>
  <c r="I208" i="1" l="1"/>
  <c r="K208" i="1" s="1"/>
  <c r="J208" i="1"/>
  <c r="M208" i="1" l="1"/>
  <c r="L208" i="1"/>
  <c r="F209" i="1" l="1"/>
  <c r="H209" i="1"/>
  <c r="G209" i="1"/>
  <c r="E209" i="1"/>
  <c r="I209" i="1" l="1"/>
  <c r="K209" i="1" s="1"/>
  <c r="J209" i="1"/>
  <c r="M209" i="1" l="1"/>
  <c r="L209" i="1"/>
  <c r="F210" i="1" l="1"/>
  <c r="H210" i="1"/>
  <c r="G210" i="1"/>
  <c r="E210" i="1"/>
  <c r="J210" i="1" l="1"/>
  <c r="I210" i="1"/>
  <c r="K210" i="1" s="1"/>
  <c r="M210" i="1" l="1"/>
  <c r="L210" i="1"/>
  <c r="F211" i="1" l="1"/>
  <c r="H211" i="1"/>
  <c r="E211" i="1"/>
  <c r="G211" i="1"/>
  <c r="J211" i="1" l="1"/>
  <c r="I211" i="1"/>
  <c r="K211" i="1" s="1"/>
  <c r="M211" i="1" l="1"/>
  <c r="L211" i="1"/>
  <c r="F212" i="1" l="1"/>
  <c r="H212" i="1"/>
  <c r="E212" i="1"/>
  <c r="G212" i="1"/>
  <c r="I212" i="1" l="1"/>
  <c r="K212" i="1" s="1"/>
  <c r="J212" i="1"/>
  <c r="M212" i="1" l="1"/>
  <c r="L212" i="1"/>
  <c r="F213" i="1" l="1"/>
  <c r="H213" i="1"/>
  <c r="G213" i="1"/>
  <c r="E213" i="1"/>
  <c r="J213" i="1" l="1"/>
  <c r="I213" i="1"/>
  <c r="K213" i="1" s="1"/>
  <c r="M213" i="1" l="1"/>
  <c r="L213" i="1"/>
  <c r="F214" i="1" l="1"/>
  <c r="H214" i="1"/>
  <c r="G214" i="1"/>
  <c r="E214" i="1"/>
  <c r="J214" i="1" l="1"/>
  <c r="I214" i="1"/>
  <c r="K214" i="1" s="1"/>
  <c r="M214" i="1" l="1"/>
  <c r="L214" i="1"/>
  <c r="F215" i="1" l="1"/>
  <c r="H215" i="1"/>
  <c r="G215" i="1"/>
  <c r="E215" i="1"/>
  <c r="I215" i="1" l="1"/>
  <c r="K215" i="1" s="1"/>
  <c r="J215" i="1"/>
  <c r="M215" i="1" l="1"/>
  <c r="L215" i="1"/>
  <c r="F216" i="1" l="1"/>
  <c r="H216" i="1"/>
  <c r="G216" i="1"/>
  <c r="E216" i="1"/>
  <c r="I216" i="1" l="1"/>
  <c r="K216" i="1" s="1"/>
  <c r="J216" i="1"/>
  <c r="M216" i="1" l="1"/>
  <c r="L216" i="1"/>
  <c r="F217" i="1" l="1"/>
  <c r="H217" i="1"/>
  <c r="G217" i="1"/>
  <c r="E217" i="1"/>
  <c r="J217" i="1" l="1"/>
  <c r="I217" i="1"/>
  <c r="K217" i="1" s="1"/>
  <c r="L217" i="1" l="1"/>
  <c r="M217" i="1"/>
  <c r="E218" i="1" l="1"/>
  <c r="G218" i="1"/>
  <c r="F218" i="1"/>
  <c r="H218" i="1"/>
  <c r="J218" i="1" l="1"/>
  <c r="I218" i="1"/>
  <c r="K218" i="1" s="1"/>
  <c r="L218" i="1" l="1"/>
  <c r="M218" i="1"/>
  <c r="G219" i="1" l="1"/>
  <c r="E219" i="1"/>
  <c r="F219" i="1"/>
  <c r="H219" i="1"/>
  <c r="J219" i="1" l="1"/>
  <c r="I219" i="1"/>
  <c r="K219" i="1" s="1"/>
  <c r="M219" i="1" l="1"/>
  <c r="L219" i="1"/>
  <c r="H220" i="1" l="1"/>
  <c r="F220" i="1"/>
  <c r="E220" i="1"/>
  <c r="G220" i="1"/>
  <c r="I220" i="1" l="1"/>
  <c r="K220" i="1" s="1"/>
  <c r="J220" i="1"/>
  <c r="M220" i="1" l="1"/>
  <c r="L220" i="1"/>
  <c r="F221" i="1" l="1"/>
  <c r="H221" i="1"/>
  <c r="G221" i="1"/>
  <c r="E221" i="1"/>
  <c r="J221" i="1" l="1"/>
  <c r="I221" i="1"/>
  <c r="K221" i="1" s="1"/>
  <c r="L221" i="1" l="1"/>
  <c r="M221" i="1"/>
  <c r="E222" i="1" l="1"/>
  <c r="G222" i="1"/>
  <c r="H222" i="1"/>
  <c r="F222" i="1"/>
  <c r="I222" i="1" l="1"/>
  <c r="K222" i="1" s="1"/>
  <c r="J222" i="1"/>
  <c r="M222" i="1" l="1"/>
  <c r="L222" i="1"/>
  <c r="F223" i="1" l="1"/>
  <c r="H223" i="1"/>
  <c r="G223" i="1"/>
  <c r="E223" i="1"/>
  <c r="I223" i="1" l="1"/>
  <c r="K223" i="1" s="1"/>
  <c r="J223" i="1"/>
  <c r="M223" i="1" l="1"/>
  <c r="L223" i="1"/>
  <c r="H224" i="1" l="1"/>
  <c r="F224" i="1"/>
  <c r="E224" i="1"/>
  <c r="G224" i="1"/>
  <c r="I224" i="1" l="1"/>
  <c r="K224" i="1" s="1"/>
  <c r="J224" i="1"/>
  <c r="M224" i="1" l="1"/>
  <c r="L224" i="1"/>
  <c r="F225" i="1" l="1"/>
  <c r="H225" i="1"/>
  <c r="G225" i="1"/>
  <c r="E225" i="1"/>
  <c r="I225" i="1" l="1"/>
  <c r="K225" i="1" s="1"/>
  <c r="J225" i="1"/>
  <c r="L225" i="1" l="1"/>
  <c r="M225" i="1"/>
  <c r="E226" i="1" l="1"/>
  <c r="G226" i="1"/>
  <c r="F226" i="1"/>
  <c r="H226" i="1"/>
  <c r="I226" i="1" l="1"/>
  <c r="K226" i="1" s="1"/>
  <c r="J226" i="1"/>
  <c r="L226" i="1" l="1"/>
  <c r="M226" i="1"/>
  <c r="G227" i="1" l="1"/>
  <c r="E227" i="1"/>
  <c r="F227" i="1"/>
  <c r="H227" i="1"/>
  <c r="I227" i="1" l="1"/>
  <c r="K227" i="1" s="1"/>
  <c r="J227" i="1"/>
  <c r="M227" i="1" l="1"/>
  <c r="L227" i="1"/>
  <c r="F228" i="1" l="1"/>
  <c r="H228" i="1"/>
  <c r="G228" i="1"/>
  <c r="E228" i="1"/>
  <c r="I228" i="1" l="1"/>
  <c r="K228" i="1" s="1"/>
  <c r="J228" i="1"/>
  <c r="M228" i="1" l="1"/>
  <c r="L228" i="1"/>
  <c r="F229" i="1" l="1"/>
  <c r="H229" i="1"/>
  <c r="E229" i="1"/>
  <c r="G229" i="1"/>
  <c r="I229" i="1" l="1"/>
  <c r="K229" i="1" s="1"/>
  <c r="J229" i="1"/>
  <c r="L229" i="1" l="1"/>
  <c r="M229" i="1"/>
  <c r="E230" i="1" l="1"/>
  <c r="G230" i="1"/>
  <c r="H230" i="1"/>
  <c r="F230" i="1"/>
  <c r="I230" i="1" l="1"/>
  <c r="K230" i="1" s="1"/>
  <c r="J230" i="1"/>
  <c r="L230" i="1" l="1"/>
  <c r="M230" i="1"/>
  <c r="G231" i="1" l="1"/>
  <c r="E231" i="1"/>
  <c r="F231" i="1"/>
  <c r="H231" i="1"/>
  <c r="I231" i="1" l="1"/>
  <c r="K231" i="1" s="1"/>
  <c r="J231" i="1"/>
  <c r="M231" i="1" l="1"/>
  <c r="L231" i="1"/>
  <c r="F232" i="1" l="1"/>
  <c r="H232" i="1"/>
  <c r="E232" i="1"/>
  <c r="G232" i="1"/>
  <c r="J232" i="1" l="1"/>
  <c r="I232" i="1"/>
  <c r="K232" i="1" s="1"/>
  <c r="M232" i="1" l="1"/>
  <c r="L232" i="1"/>
  <c r="H233" i="1" l="1"/>
  <c r="F233" i="1"/>
  <c r="E233" i="1"/>
  <c r="G233" i="1"/>
  <c r="J233" i="1" l="1"/>
  <c r="I233" i="1"/>
  <c r="K233" i="1" s="1"/>
  <c r="L233" i="1" l="1"/>
  <c r="M233" i="1"/>
  <c r="E234" i="1" l="1"/>
  <c r="G234" i="1"/>
  <c r="H234" i="1"/>
  <c r="F234" i="1"/>
  <c r="I234" i="1" l="1"/>
  <c r="K234" i="1" s="1"/>
  <c r="J234" i="1"/>
  <c r="M234" i="1" l="1"/>
  <c r="L234" i="1"/>
  <c r="F235" i="1" l="1"/>
  <c r="H235" i="1"/>
  <c r="G235" i="1"/>
  <c r="E235" i="1"/>
  <c r="J235" i="1" l="1"/>
  <c r="I235" i="1"/>
  <c r="K235" i="1" s="1"/>
  <c r="L235" i="1" l="1"/>
  <c r="M235" i="1"/>
  <c r="E236" i="1" l="1"/>
  <c r="G236" i="1"/>
  <c r="H236" i="1"/>
  <c r="F236" i="1"/>
  <c r="I236" i="1" l="1"/>
  <c r="K236" i="1" s="1"/>
  <c r="J236" i="1"/>
  <c r="L236" i="1" l="1"/>
  <c r="M236" i="1"/>
  <c r="E237" i="1" l="1"/>
  <c r="G237" i="1"/>
  <c r="H237" i="1"/>
  <c r="F237" i="1"/>
  <c r="I237" i="1" l="1"/>
  <c r="K237" i="1" s="1"/>
  <c r="J237" i="1"/>
  <c r="L237" i="1" l="1"/>
  <c r="M237" i="1"/>
  <c r="G238" i="1" l="1"/>
  <c r="E238" i="1"/>
  <c r="F238" i="1"/>
  <c r="H238" i="1"/>
  <c r="I238" i="1" l="1"/>
  <c r="K238" i="1" s="1"/>
  <c r="J238" i="1"/>
  <c r="M238" i="1" l="1"/>
  <c r="L238" i="1"/>
  <c r="H239" i="1" l="1"/>
  <c r="F239" i="1"/>
  <c r="E239" i="1"/>
  <c r="G239" i="1"/>
  <c r="I239" i="1" l="1"/>
  <c r="K239" i="1" s="1"/>
  <c r="J239" i="1"/>
  <c r="M239" i="1" l="1"/>
  <c r="L239" i="1"/>
  <c r="F240" i="1" l="1"/>
  <c r="H240" i="1"/>
  <c r="G240" i="1"/>
  <c r="E240" i="1"/>
  <c r="J240" i="1" l="1"/>
  <c r="I240" i="1"/>
  <c r="K240" i="1" s="1"/>
  <c r="M240" i="1" l="1"/>
  <c r="L240" i="1"/>
  <c r="F241" i="1" l="1"/>
  <c r="H241" i="1"/>
  <c r="G241" i="1"/>
  <c r="E241" i="1"/>
  <c r="I241" i="1" l="1"/>
  <c r="K241" i="1" s="1"/>
  <c r="J241" i="1"/>
  <c r="M241" i="1" l="1"/>
  <c r="L241" i="1"/>
  <c r="F242" i="1" l="1"/>
  <c r="H242" i="1"/>
  <c r="G242" i="1"/>
  <c r="E242" i="1"/>
  <c r="J242" i="1" l="1"/>
  <c r="I242" i="1"/>
  <c r="K242" i="1" s="1"/>
  <c r="M242" i="1" l="1"/>
  <c r="L242" i="1"/>
  <c r="F243" i="1" l="1"/>
  <c r="H243" i="1"/>
  <c r="E243" i="1"/>
  <c r="G243" i="1"/>
  <c r="I243" i="1" l="1"/>
  <c r="K243" i="1" s="1"/>
  <c r="J243" i="1"/>
  <c r="M243" i="1" l="1"/>
  <c r="L243" i="1"/>
  <c r="F244" i="1" l="1"/>
  <c r="H244" i="1"/>
  <c r="G244" i="1"/>
  <c r="E244" i="1"/>
  <c r="I244" i="1" l="1"/>
  <c r="K244" i="1" s="1"/>
  <c r="J244" i="1"/>
  <c r="M244" i="1" l="1"/>
  <c r="L244" i="1"/>
  <c r="F245" i="1" l="1"/>
  <c r="H245" i="1"/>
  <c r="G245" i="1"/>
  <c r="E245" i="1"/>
  <c r="I245" i="1" l="1"/>
  <c r="K245" i="1" s="1"/>
  <c r="J245" i="1"/>
  <c r="M245" i="1" l="1"/>
  <c r="L245" i="1"/>
  <c r="F246" i="1" l="1"/>
  <c r="H246" i="1"/>
  <c r="E246" i="1"/>
  <c r="G246" i="1"/>
  <c r="I246" i="1" l="1"/>
  <c r="K246" i="1" s="1"/>
  <c r="J246" i="1"/>
  <c r="M246" i="1" l="1"/>
  <c r="L246" i="1"/>
  <c r="F247" i="1" l="1"/>
  <c r="H247" i="1"/>
  <c r="G247" i="1"/>
  <c r="E247" i="1"/>
  <c r="J247" i="1" l="1"/>
  <c r="I247" i="1"/>
  <c r="K247" i="1" s="1"/>
  <c r="M247" i="1" l="1"/>
  <c r="L247" i="1"/>
  <c r="F248" i="1" l="1"/>
  <c r="H248" i="1"/>
  <c r="G248" i="1"/>
  <c r="E248" i="1"/>
  <c r="I248" i="1" l="1"/>
  <c r="K248" i="1" s="1"/>
  <c r="J248" i="1"/>
  <c r="M248" i="1" l="1"/>
  <c r="L248" i="1"/>
  <c r="F249" i="1" l="1"/>
  <c r="H249" i="1"/>
  <c r="G249" i="1"/>
  <c r="E249" i="1"/>
  <c r="I249" i="1" l="1"/>
  <c r="K249" i="1" s="1"/>
  <c r="J249" i="1"/>
  <c r="M249" i="1" l="1"/>
  <c r="L249" i="1"/>
  <c r="F250" i="1" l="1"/>
  <c r="H250" i="1"/>
  <c r="G250" i="1"/>
  <c r="E250" i="1"/>
  <c r="J250" i="1" l="1"/>
  <c r="I250" i="1"/>
  <c r="K250" i="1" s="1"/>
  <c r="L250" i="1" l="1"/>
  <c r="M250" i="1"/>
  <c r="E251" i="1" l="1"/>
  <c r="G251" i="1"/>
  <c r="F251" i="1"/>
  <c r="H251" i="1"/>
  <c r="J251" i="1" l="1"/>
  <c r="I251" i="1"/>
  <c r="K251" i="1" s="1"/>
  <c r="L251" i="1" l="1"/>
  <c r="M251" i="1"/>
  <c r="G252" i="1" l="1"/>
  <c r="E252" i="1"/>
  <c r="F252" i="1"/>
  <c r="H252" i="1"/>
  <c r="I252" i="1" l="1"/>
  <c r="K252" i="1" s="1"/>
  <c r="J252" i="1"/>
  <c r="L252" i="1" l="1"/>
  <c r="M252" i="1"/>
  <c r="E253" i="1" l="1"/>
  <c r="G253" i="1"/>
  <c r="F253" i="1"/>
  <c r="H253" i="1"/>
  <c r="I253" i="1" l="1"/>
  <c r="K253" i="1" s="1"/>
  <c r="J253" i="1"/>
  <c r="M253" i="1" l="1"/>
  <c r="L253" i="1"/>
  <c r="F254" i="1" l="1"/>
  <c r="H254" i="1"/>
  <c r="E254" i="1"/>
  <c r="G254" i="1"/>
  <c r="I254" i="1" l="1"/>
  <c r="K254" i="1" s="1"/>
  <c r="J254" i="1"/>
  <c r="M254" i="1" l="1"/>
  <c r="L254" i="1"/>
  <c r="F255" i="1" l="1"/>
  <c r="H255" i="1"/>
  <c r="G255" i="1"/>
  <c r="E255" i="1"/>
  <c r="J255" i="1" l="1"/>
  <c r="I255" i="1"/>
  <c r="K255" i="1" s="1"/>
  <c r="L255" i="1" l="1"/>
  <c r="M255" i="1"/>
  <c r="E256" i="1" l="1"/>
  <c r="G256" i="1"/>
  <c r="H256" i="1"/>
  <c r="F256" i="1"/>
  <c r="J256" i="1" l="1"/>
  <c r="I256" i="1"/>
  <c r="K256" i="1" s="1"/>
  <c r="M256" i="1" l="1"/>
  <c r="L256" i="1"/>
  <c r="F257" i="1" l="1"/>
  <c r="H257" i="1"/>
  <c r="G257" i="1"/>
  <c r="E257" i="1"/>
  <c r="I257" i="1" l="1"/>
  <c r="K257" i="1" s="1"/>
  <c r="J257" i="1"/>
  <c r="M257" i="1" l="1"/>
  <c r="L257" i="1"/>
  <c r="F258" i="1" l="1"/>
  <c r="H258" i="1"/>
  <c r="G258" i="1"/>
  <c r="E258" i="1"/>
  <c r="I258" i="1" l="1"/>
  <c r="K258" i="1" s="1"/>
  <c r="J258" i="1"/>
  <c r="M258" i="1" l="1"/>
  <c r="L258" i="1"/>
  <c r="F259" i="1" l="1"/>
  <c r="H259" i="1"/>
  <c r="G259" i="1"/>
  <c r="E259" i="1"/>
  <c r="I259" i="1" l="1"/>
  <c r="K259" i="1" s="1"/>
  <c r="J259" i="1"/>
  <c r="M259" i="1" l="1"/>
  <c r="L259" i="1"/>
  <c r="F260" i="1" l="1"/>
  <c r="H260" i="1"/>
  <c r="G260" i="1"/>
  <c r="E260" i="1"/>
  <c r="J260" i="1" l="1"/>
  <c r="I260" i="1"/>
  <c r="K260" i="1" s="1"/>
  <c r="L260" i="1" l="1"/>
  <c r="M260" i="1"/>
  <c r="E261" i="1" l="1"/>
  <c r="G261" i="1"/>
  <c r="H261" i="1"/>
  <c r="F261" i="1"/>
  <c r="I261" i="1" l="1"/>
  <c r="K261" i="1" s="1"/>
  <c r="J261" i="1"/>
  <c r="L261" i="1" l="1"/>
  <c r="M261" i="1"/>
  <c r="E262" i="1" l="1"/>
  <c r="G262" i="1"/>
  <c r="H262" i="1"/>
  <c r="F262" i="1"/>
  <c r="J262" i="1" l="1"/>
  <c r="I262" i="1"/>
  <c r="K262" i="1" s="1"/>
  <c r="L262" i="1" l="1"/>
  <c r="M262" i="1"/>
  <c r="E263" i="1" l="1"/>
  <c r="G263" i="1"/>
  <c r="H263" i="1"/>
  <c r="F263" i="1"/>
  <c r="I263" i="1" l="1"/>
  <c r="K263" i="1" s="1"/>
  <c r="J263" i="1"/>
  <c r="M263" i="1" l="1"/>
  <c r="L263" i="1"/>
  <c r="H264" i="1" l="1"/>
  <c r="F264" i="1"/>
  <c r="E264" i="1"/>
  <c r="G264" i="1"/>
  <c r="J264" i="1" l="1"/>
  <c r="I264" i="1"/>
  <c r="K264" i="1" s="1"/>
  <c r="L264" i="1" l="1"/>
  <c r="M264" i="1"/>
  <c r="E265" i="1" l="1"/>
  <c r="G265" i="1"/>
  <c r="H265" i="1"/>
  <c r="F265" i="1"/>
  <c r="I265" i="1" l="1"/>
  <c r="K265" i="1" s="1"/>
  <c r="J265" i="1"/>
  <c r="L265" i="1" l="1"/>
  <c r="M265" i="1"/>
  <c r="E266" i="1" l="1"/>
  <c r="G266" i="1"/>
  <c r="H266" i="1"/>
  <c r="F266" i="1"/>
  <c r="J266" i="1" l="1"/>
  <c r="I266" i="1"/>
  <c r="K266" i="1" s="1"/>
  <c r="L266" i="1" l="1"/>
  <c r="M266" i="1"/>
  <c r="E267" i="1" l="1"/>
  <c r="G267" i="1"/>
  <c r="H267" i="1"/>
  <c r="F267" i="1"/>
  <c r="I267" i="1" l="1"/>
  <c r="K267" i="1" s="1"/>
  <c r="J267" i="1"/>
  <c r="L267" i="1" l="1"/>
  <c r="M267" i="1"/>
  <c r="E268" i="1" l="1"/>
  <c r="G268" i="1"/>
  <c r="H268" i="1"/>
  <c r="F268" i="1"/>
  <c r="I268" i="1" l="1"/>
  <c r="K268" i="1" s="1"/>
  <c r="J268" i="1"/>
  <c r="L268" i="1" l="1"/>
  <c r="M268" i="1"/>
  <c r="G269" i="1" l="1"/>
  <c r="E269" i="1"/>
  <c r="F269" i="1"/>
  <c r="H269" i="1"/>
  <c r="J269" i="1" l="1"/>
  <c r="I269" i="1"/>
  <c r="K269" i="1" s="1"/>
  <c r="L269" i="1" l="1"/>
  <c r="M269" i="1"/>
  <c r="G270" i="1" l="1"/>
  <c r="E270" i="1"/>
  <c r="F270" i="1"/>
  <c r="H270" i="1"/>
  <c r="I270" i="1" l="1"/>
  <c r="K270" i="1" s="1"/>
  <c r="J270" i="1"/>
  <c r="L270" i="1" l="1"/>
  <c r="M270" i="1"/>
  <c r="E271" i="1" l="1"/>
  <c r="G271" i="1"/>
  <c r="F271" i="1"/>
  <c r="H271" i="1"/>
  <c r="J271" i="1" l="1"/>
  <c r="I271" i="1"/>
  <c r="K271" i="1" s="1"/>
  <c r="L271" i="1" l="1"/>
  <c r="M271" i="1"/>
  <c r="G272" i="1" l="1"/>
  <c r="E272" i="1"/>
  <c r="F272" i="1"/>
  <c r="H272" i="1"/>
  <c r="J272" i="1" l="1"/>
  <c r="I272" i="1"/>
  <c r="K272" i="1" s="1"/>
  <c r="L272" i="1" l="1"/>
  <c r="M272" i="1"/>
  <c r="E273" i="1" l="1"/>
  <c r="G273" i="1"/>
  <c r="H273" i="1"/>
  <c r="F273" i="1"/>
  <c r="I273" i="1" l="1"/>
  <c r="K273" i="1" s="1"/>
  <c r="J273" i="1"/>
  <c r="L273" i="1" l="1"/>
  <c r="M273" i="1"/>
  <c r="E274" i="1" l="1"/>
  <c r="G274" i="1"/>
  <c r="H274" i="1"/>
  <c r="F274" i="1"/>
  <c r="I274" i="1" l="1"/>
  <c r="K274" i="1" s="1"/>
  <c r="J274" i="1"/>
  <c r="L274" i="1" l="1"/>
  <c r="M274" i="1"/>
  <c r="G275" i="1" l="1"/>
  <c r="E275" i="1"/>
  <c r="F275" i="1"/>
  <c r="H275" i="1"/>
  <c r="I275" i="1" l="1"/>
  <c r="K275" i="1" s="1"/>
  <c r="J275" i="1"/>
  <c r="L275" i="1" l="1"/>
  <c r="M275" i="1"/>
  <c r="E276" i="1" l="1"/>
  <c r="G276" i="1"/>
  <c r="H276" i="1"/>
  <c r="F276" i="1"/>
  <c r="J276" i="1" l="1"/>
  <c r="I276" i="1"/>
  <c r="K276" i="1" s="1"/>
  <c r="L276" i="1" l="1"/>
  <c r="M276" i="1"/>
  <c r="E277" i="1" l="1"/>
  <c r="G277" i="1"/>
  <c r="H277" i="1"/>
  <c r="F277" i="1"/>
  <c r="J277" i="1" l="1"/>
  <c r="I277" i="1"/>
  <c r="K277" i="1" s="1"/>
  <c r="L277" i="1" l="1"/>
  <c r="M277" i="1"/>
  <c r="G278" i="1" l="1"/>
  <c r="E278" i="1"/>
  <c r="F278" i="1"/>
  <c r="H278" i="1"/>
  <c r="I278" i="1" l="1"/>
  <c r="K278" i="1" s="1"/>
  <c r="J278" i="1"/>
  <c r="L278" i="1" l="1"/>
  <c r="M278" i="1"/>
  <c r="E279" i="1" l="1"/>
  <c r="G279" i="1"/>
  <c r="H279" i="1"/>
  <c r="F279" i="1"/>
  <c r="J279" i="1" l="1"/>
  <c r="I279" i="1"/>
  <c r="K279" i="1" s="1"/>
  <c r="L279" i="1" l="1"/>
  <c r="M279" i="1"/>
  <c r="E280" i="1" l="1"/>
  <c r="G280" i="1"/>
  <c r="H280" i="1"/>
  <c r="F280" i="1"/>
  <c r="J280" i="1" l="1"/>
  <c r="I280" i="1"/>
  <c r="K280" i="1" s="1"/>
  <c r="L280" i="1" l="1"/>
  <c r="M280" i="1"/>
  <c r="E281" i="1" l="1"/>
  <c r="G281" i="1"/>
  <c r="H281" i="1"/>
  <c r="F281" i="1"/>
  <c r="I281" i="1" l="1"/>
  <c r="K281" i="1" s="1"/>
  <c r="J281" i="1"/>
  <c r="L281" i="1" l="1"/>
  <c r="M281" i="1"/>
  <c r="G282" i="1" l="1"/>
  <c r="E282" i="1"/>
  <c r="F282" i="1"/>
  <c r="H282" i="1"/>
  <c r="I282" i="1" l="1"/>
  <c r="K282" i="1" s="1"/>
  <c r="J282" i="1"/>
  <c r="L282" i="1" l="1"/>
  <c r="M282" i="1"/>
  <c r="E283" i="1" l="1"/>
  <c r="G283" i="1"/>
  <c r="F283" i="1"/>
  <c r="H283" i="1"/>
  <c r="I283" i="1" l="1"/>
  <c r="K283" i="1" s="1"/>
  <c r="J283" i="1"/>
  <c r="M283" i="1" l="1"/>
  <c r="L283" i="1"/>
  <c r="F284" i="1" l="1"/>
  <c r="H284" i="1"/>
  <c r="E284" i="1"/>
  <c r="G284" i="1"/>
  <c r="J284" i="1" l="1"/>
  <c r="I284" i="1"/>
  <c r="K284" i="1" s="1"/>
  <c r="L284" i="1" l="1"/>
  <c r="M284" i="1"/>
  <c r="E285" i="1" l="1"/>
  <c r="G285" i="1"/>
  <c r="H285" i="1"/>
  <c r="F285" i="1"/>
  <c r="J285" i="1" l="1"/>
  <c r="I285" i="1"/>
  <c r="K285" i="1" s="1"/>
  <c r="L285" i="1" l="1"/>
  <c r="M285" i="1"/>
  <c r="E286" i="1" l="1"/>
  <c r="G286" i="1"/>
  <c r="H286" i="1"/>
  <c r="F286" i="1"/>
  <c r="J286" i="1" l="1"/>
  <c r="I286" i="1"/>
  <c r="K286" i="1" s="1"/>
  <c r="L286" i="1" l="1"/>
  <c r="M286" i="1"/>
  <c r="G287" i="1" l="1"/>
  <c r="E287" i="1"/>
  <c r="F287" i="1"/>
  <c r="H287" i="1"/>
  <c r="I287" i="1" l="1"/>
  <c r="K287" i="1" s="1"/>
  <c r="J287" i="1"/>
  <c r="M287" i="1" l="1"/>
  <c r="L287" i="1"/>
  <c r="F288" i="1" l="1"/>
  <c r="H288" i="1"/>
  <c r="E288" i="1"/>
  <c r="G288" i="1"/>
  <c r="I288" i="1" l="1"/>
  <c r="K288" i="1" s="1"/>
  <c r="J288" i="1"/>
  <c r="L288" i="1" l="1"/>
  <c r="M288" i="1"/>
  <c r="E289" i="1" l="1"/>
  <c r="G289" i="1"/>
  <c r="H289" i="1"/>
  <c r="F289" i="1"/>
  <c r="J289" i="1" l="1"/>
  <c r="I289" i="1"/>
  <c r="K289" i="1" s="1"/>
  <c r="L289" i="1" l="1"/>
  <c r="M289" i="1"/>
  <c r="E290" i="1" l="1"/>
  <c r="G290" i="1"/>
  <c r="H290" i="1"/>
  <c r="F290" i="1"/>
  <c r="J290" i="1" l="1"/>
  <c r="I290" i="1"/>
  <c r="K290" i="1" s="1"/>
  <c r="L290" i="1" l="1"/>
  <c r="M290" i="1"/>
  <c r="E291" i="1" l="1"/>
  <c r="G291" i="1"/>
  <c r="H291" i="1"/>
  <c r="F291" i="1"/>
  <c r="J291" i="1" l="1"/>
  <c r="I291" i="1"/>
  <c r="K291" i="1" s="1"/>
  <c r="L291" i="1" l="1"/>
  <c r="M291" i="1"/>
  <c r="E292" i="1" l="1"/>
  <c r="G292" i="1"/>
  <c r="H292" i="1"/>
  <c r="F292" i="1"/>
  <c r="J292" i="1" l="1"/>
  <c r="I292" i="1"/>
  <c r="K292" i="1" s="1"/>
  <c r="L292" i="1" l="1"/>
  <c r="M292" i="1"/>
  <c r="E293" i="1" l="1"/>
  <c r="G293" i="1"/>
  <c r="H293" i="1"/>
  <c r="F293" i="1"/>
  <c r="I293" i="1" l="1"/>
  <c r="K293" i="1" s="1"/>
  <c r="J293" i="1"/>
  <c r="L293" i="1" l="1"/>
  <c r="M293" i="1"/>
  <c r="E294" i="1" l="1"/>
  <c r="G294" i="1"/>
  <c r="H294" i="1"/>
  <c r="F294" i="1"/>
  <c r="I294" i="1" l="1"/>
  <c r="K294" i="1" s="1"/>
  <c r="J294" i="1"/>
  <c r="L294" i="1" l="1"/>
  <c r="M294" i="1"/>
  <c r="E295" i="1" l="1"/>
  <c r="G295" i="1"/>
  <c r="H295" i="1"/>
  <c r="F295" i="1"/>
  <c r="J295" i="1" l="1"/>
  <c r="I295" i="1"/>
  <c r="K295" i="1" s="1"/>
  <c r="M295" i="1" l="1"/>
  <c r="L295" i="1"/>
  <c r="H296" i="1" l="1"/>
  <c r="F296" i="1"/>
  <c r="E296" i="1"/>
  <c r="G296" i="1"/>
  <c r="I296" i="1" l="1"/>
  <c r="K296" i="1" s="1"/>
  <c r="J296" i="1"/>
  <c r="M296" i="1" l="1"/>
  <c r="L296" i="1"/>
  <c r="H297" i="1" l="1"/>
  <c r="F297" i="1"/>
  <c r="E297" i="1"/>
  <c r="G297" i="1"/>
  <c r="I297" i="1" l="1"/>
  <c r="K297" i="1" s="1"/>
  <c r="J297" i="1"/>
  <c r="L297" i="1" l="1"/>
  <c r="M297" i="1"/>
  <c r="E298" i="1" l="1"/>
  <c r="G298" i="1"/>
  <c r="H298" i="1"/>
  <c r="F298" i="1"/>
  <c r="J298" i="1" l="1"/>
  <c r="I298" i="1"/>
  <c r="K298" i="1" s="1"/>
  <c r="L298" i="1" l="1"/>
  <c r="M298" i="1"/>
  <c r="E299" i="1" l="1"/>
  <c r="G299" i="1"/>
  <c r="H299" i="1"/>
  <c r="F299" i="1"/>
  <c r="J299" i="1" l="1"/>
  <c r="I299" i="1"/>
  <c r="K299" i="1" s="1"/>
  <c r="L299" i="1" l="1"/>
  <c r="M299" i="1"/>
  <c r="E300" i="1" l="1"/>
  <c r="G300" i="1"/>
  <c r="H300" i="1"/>
  <c r="F300" i="1"/>
  <c r="I300" i="1" l="1"/>
  <c r="K300" i="1" s="1"/>
  <c r="J300" i="1"/>
  <c r="M300" i="1" l="1"/>
  <c r="L300" i="1"/>
  <c r="F301" i="1" l="1"/>
  <c r="H301" i="1"/>
  <c r="G301" i="1"/>
  <c r="E301" i="1"/>
  <c r="I301" i="1" l="1"/>
  <c r="K301" i="1" s="1"/>
  <c r="J301" i="1"/>
  <c r="L301" i="1" l="1"/>
  <c r="M301" i="1"/>
  <c r="E302" i="1" l="1"/>
  <c r="G302" i="1"/>
  <c r="H302" i="1"/>
  <c r="F302" i="1"/>
  <c r="J302" i="1" l="1"/>
  <c r="I302" i="1"/>
  <c r="K302" i="1" s="1"/>
  <c r="M302" i="1" l="1"/>
  <c r="L302" i="1"/>
  <c r="F303" i="1" l="1"/>
  <c r="H303" i="1"/>
  <c r="G303" i="1"/>
  <c r="E303" i="1"/>
  <c r="J303" i="1" l="1"/>
  <c r="I303" i="1"/>
  <c r="K303" i="1" s="1"/>
  <c r="L303" i="1" l="1"/>
  <c r="M303" i="1"/>
  <c r="E304" i="1" l="1"/>
  <c r="G304" i="1"/>
  <c r="H304" i="1"/>
  <c r="F304" i="1"/>
  <c r="J304" i="1" l="1"/>
  <c r="I304" i="1"/>
  <c r="K304" i="1" s="1"/>
  <c r="M304" i="1" l="1"/>
  <c r="L304" i="1"/>
  <c r="H305" i="1" l="1"/>
  <c r="F305" i="1"/>
  <c r="E305" i="1"/>
  <c r="G305" i="1"/>
  <c r="I305" i="1" l="1"/>
  <c r="K305" i="1" s="1"/>
  <c r="J305" i="1"/>
  <c r="L305" i="1" l="1"/>
  <c r="M305" i="1"/>
  <c r="G306" i="1" l="1"/>
  <c r="E306" i="1"/>
  <c r="F306" i="1"/>
  <c r="H306" i="1"/>
  <c r="J306" i="1" l="1"/>
  <c r="I306" i="1"/>
  <c r="K306" i="1" s="1"/>
  <c r="M306" i="1" l="1"/>
  <c r="L306" i="1"/>
  <c r="H307" i="1" l="1"/>
  <c r="F307" i="1"/>
  <c r="E307" i="1"/>
  <c r="G307" i="1"/>
  <c r="J307" i="1" l="1"/>
  <c r="I307" i="1"/>
  <c r="K307" i="1" s="1"/>
  <c r="L307" i="1" l="1"/>
  <c r="M307" i="1"/>
  <c r="G308" i="1" l="1"/>
  <c r="E308" i="1"/>
  <c r="F308" i="1"/>
  <c r="H308" i="1"/>
  <c r="J308" i="1" l="1"/>
  <c r="I308" i="1"/>
  <c r="K308" i="1" s="1"/>
  <c r="L308" i="1" l="1"/>
  <c r="M308" i="1"/>
  <c r="G309" i="1" l="1"/>
  <c r="E309" i="1"/>
  <c r="F309" i="1"/>
  <c r="H309" i="1"/>
  <c r="J309" i="1" l="1"/>
  <c r="I309" i="1"/>
  <c r="K309" i="1" s="1"/>
  <c r="M309" i="1" l="1"/>
  <c r="L309" i="1"/>
  <c r="F310" i="1" l="1"/>
  <c r="H310" i="1"/>
  <c r="G310" i="1"/>
  <c r="E310" i="1"/>
  <c r="J310" i="1" l="1"/>
  <c r="I310" i="1"/>
  <c r="K310" i="1" s="1"/>
  <c r="L310" i="1" l="1"/>
  <c r="M310" i="1"/>
  <c r="E311" i="1" l="1"/>
  <c r="G311" i="1"/>
  <c r="F311" i="1"/>
  <c r="H311" i="1"/>
  <c r="I311" i="1" l="1"/>
  <c r="K311" i="1" s="1"/>
  <c r="J311" i="1"/>
  <c r="L311" i="1" l="1"/>
  <c r="M311" i="1"/>
  <c r="G312" i="1" l="1"/>
  <c r="E312" i="1"/>
  <c r="F312" i="1"/>
  <c r="H312" i="1"/>
  <c r="J312" i="1" l="1"/>
  <c r="I312" i="1"/>
  <c r="K312" i="1" s="1"/>
  <c r="L312" i="1" l="1"/>
  <c r="M312" i="1"/>
  <c r="E313" i="1" l="1"/>
  <c r="G313" i="1"/>
  <c r="F313" i="1"/>
  <c r="H313" i="1"/>
  <c r="J313" i="1" l="1"/>
  <c r="I313" i="1"/>
  <c r="K313" i="1" s="1"/>
  <c r="L313" i="1" l="1"/>
  <c r="M313" i="1"/>
  <c r="E314" i="1" l="1"/>
  <c r="G314" i="1"/>
  <c r="F314" i="1"/>
  <c r="H314" i="1"/>
  <c r="I314" i="1" l="1"/>
  <c r="K314" i="1" s="1"/>
  <c r="J314" i="1"/>
  <c r="L314" i="1" l="1"/>
  <c r="M314" i="1"/>
  <c r="G315" i="1" l="1"/>
  <c r="E315" i="1"/>
  <c r="F315" i="1"/>
  <c r="H315" i="1"/>
  <c r="I315" i="1" l="1"/>
  <c r="K315" i="1" s="1"/>
  <c r="J315" i="1"/>
  <c r="M315" i="1" l="1"/>
  <c r="L315" i="1"/>
  <c r="F316" i="1" l="1"/>
  <c r="H316" i="1"/>
  <c r="G316" i="1"/>
  <c r="E316" i="1"/>
  <c r="I316" i="1" l="1"/>
  <c r="K316" i="1" s="1"/>
  <c r="J316" i="1"/>
  <c r="M316" i="1" l="1"/>
  <c r="L316" i="1"/>
  <c r="F317" i="1" l="1"/>
  <c r="H317" i="1"/>
  <c r="G317" i="1"/>
  <c r="E317" i="1"/>
  <c r="I317" i="1" l="1"/>
  <c r="K317" i="1" s="1"/>
  <c r="J317" i="1"/>
  <c r="L317" i="1" l="1"/>
  <c r="M317" i="1"/>
  <c r="G318" i="1" l="1"/>
  <c r="E318" i="1"/>
  <c r="F318" i="1"/>
  <c r="H318" i="1"/>
  <c r="J318" i="1" l="1"/>
  <c r="I318" i="1"/>
  <c r="K318" i="1" s="1"/>
  <c r="L318" i="1" l="1"/>
  <c r="M318" i="1"/>
  <c r="E319" i="1" l="1"/>
  <c r="G319" i="1"/>
  <c r="H319" i="1"/>
  <c r="F319" i="1"/>
  <c r="I319" i="1" l="1"/>
  <c r="K319" i="1" s="1"/>
  <c r="J319" i="1"/>
  <c r="M319" i="1" l="1"/>
  <c r="L319" i="1"/>
  <c r="F320" i="1" l="1"/>
  <c r="H320" i="1"/>
  <c r="G320" i="1"/>
  <c r="E320" i="1"/>
  <c r="I320" i="1" l="1"/>
  <c r="K320" i="1" s="1"/>
  <c r="J320" i="1"/>
  <c r="M320" i="1" l="1"/>
  <c r="L320" i="1"/>
  <c r="H321" i="1" l="1"/>
  <c r="F321" i="1"/>
  <c r="E321" i="1"/>
  <c r="G321" i="1"/>
  <c r="I321" i="1" l="1"/>
  <c r="K321" i="1" s="1"/>
  <c r="J321" i="1"/>
  <c r="M321" i="1" l="1"/>
  <c r="L321" i="1"/>
  <c r="H322" i="1" l="1"/>
  <c r="F322" i="1"/>
  <c r="E322" i="1"/>
  <c r="G322" i="1"/>
  <c r="J322" i="1" l="1"/>
  <c r="I322" i="1"/>
  <c r="K322" i="1" s="1"/>
  <c r="L322" i="1" l="1"/>
  <c r="M322" i="1"/>
  <c r="E323" i="1" l="1"/>
  <c r="G323" i="1"/>
  <c r="H323" i="1"/>
  <c r="F323" i="1"/>
  <c r="J323" i="1" l="1"/>
  <c r="I323" i="1"/>
  <c r="K323" i="1" s="1"/>
  <c r="M323" i="1" l="1"/>
  <c r="L323" i="1"/>
  <c r="H324" i="1" l="1"/>
  <c r="F324" i="1"/>
  <c r="E324" i="1"/>
  <c r="G324" i="1"/>
  <c r="J324" i="1" l="1"/>
  <c r="I324" i="1"/>
  <c r="K324" i="1" s="1"/>
  <c r="L324" i="1" l="1"/>
  <c r="M324" i="1"/>
  <c r="G325" i="1" l="1"/>
  <c r="E325" i="1"/>
  <c r="F325" i="1"/>
  <c r="H325" i="1"/>
  <c r="I325" i="1" l="1"/>
  <c r="K325" i="1" s="1"/>
  <c r="J325" i="1"/>
  <c r="M325" i="1" l="1"/>
  <c r="L325" i="1"/>
  <c r="F326" i="1" l="1"/>
  <c r="H326" i="1"/>
  <c r="G326" i="1"/>
  <c r="E326" i="1"/>
  <c r="I326" i="1" l="1"/>
  <c r="K326" i="1" s="1"/>
  <c r="J326" i="1"/>
  <c r="L326" i="1" l="1"/>
  <c r="M326" i="1"/>
  <c r="E327" i="1" l="1"/>
  <c r="G327" i="1"/>
  <c r="H327" i="1"/>
  <c r="F327" i="1"/>
  <c r="I327" i="1" l="1"/>
  <c r="K327" i="1" s="1"/>
  <c r="J327" i="1"/>
  <c r="L327" i="1" l="1"/>
  <c r="M327" i="1"/>
  <c r="E328" i="1" l="1"/>
  <c r="G328" i="1"/>
  <c r="H328" i="1"/>
  <c r="F328" i="1"/>
  <c r="J328" i="1" l="1"/>
  <c r="I328" i="1"/>
  <c r="K328" i="1" s="1"/>
  <c r="L328" i="1" l="1"/>
  <c r="M328" i="1"/>
  <c r="E329" i="1" l="1"/>
  <c r="G329" i="1"/>
  <c r="H329" i="1"/>
  <c r="F329" i="1"/>
  <c r="I329" i="1" l="1"/>
  <c r="K329" i="1" s="1"/>
  <c r="J329" i="1"/>
  <c r="L329" i="1" l="1"/>
  <c r="M329" i="1"/>
  <c r="G330" i="1" l="1"/>
  <c r="E330" i="1"/>
  <c r="F330" i="1"/>
  <c r="H330" i="1"/>
  <c r="J330" i="1" l="1"/>
  <c r="I330" i="1"/>
  <c r="K330" i="1" s="1"/>
  <c r="L330" i="1" l="1"/>
  <c r="M330" i="1"/>
  <c r="G331" i="1" l="1"/>
  <c r="E331" i="1"/>
  <c r="F331" i="1"/>
  <c r="H331" i="1"/>
  <c r="I331" i="1" l="1"/>
  <c r="K331" i="1" s="1"/>
  <c r="J331" i="1"/>
  <c r="L331" i="1" l="1"/>
  <c r="M331" i="1"/>
  <c r="G332" i="1" l="1"/>
  <c r="E332" i="1"/>
  <c r="F332" i="1"/>
  <c r="H332" i="1"/>
  <c r="I332" i="1" l="1"/>
  <c r="K332" i="1" s="1"/>
  <c r="J332" i="1"/>
  <c r="M332" i="1" l="1"/>
  <c r="L332" i="1"/>
  <c r="H333" i="1" l="1"/>
  <c r="F333" i="1"/>
  <c r="E333" i="1"/>
  <c r="G333" i="1"/>
  <c r="I333" i="1" l="1"/>
  <c r="K333" i="1" s="1"/>
  <c r="J333" i="1"/>
  <c r="M333" i="1" l="1"/>
  <c r="L333" i="1"/>
  <c r="H334" i="1" l="1"/>
  <c r="F334" i="1"/>
  <c r="E334" i="1"/>
  <c r="G334" i="1"/>
  <c r="I334" i="1" l="1"/>
  <c r="K334" i="1" s="1"/>
  <c r="J334" i="1"/>
  <c r="L334" i="1" l="1"/>
  <c r="M334" i="1"/>
  <c r="E335" i="1" l="1"/>
  <c r="G335" i="1"/>
  <c r="H335" i="1"/>
  <c r="F335" i="1"/>
  <c r="I335" i="1" l="1"/>
  <c r="K335" i="1" s="1"/>
  <c r="J335" i="1"/>
  <c r="L335" i="1" l="1"/>
  <c r="M335" i="1"/>
  <c r="E336" i="1" l="1"/>
  <c r="G336" i="1"/>
  <c r="H336" i="1"/>
  <c r="F336" i="1"/>
  <c r="I336" i="1" l="1"/>
  <c r="K336" i="1" s="1"/>
  <c r="J336" i="1"/>
  <c r="L336" i="1" l="1"/>
  <c r="M336" i="1"/>
  <c r="E337" i="1" l="1"/>
  <c r="G337" i="1"/>
  <c r="H337" i="1"/>
  <c r="F337" i="1"/>
  <c r="J337" i="1" l="1"/>
  <c r="I337" i="1"/>
  <c r="K337" i="1" s="1"/>
  <c r="L337" i="1" l="1"/>
  <c r="M337" i="1"/>
  <c r="F338" i="1" l="1"/>
  <c r="H338" i="1"/>
  <c r="G338" i="1"/>
  <c r="E338" i="1"/>
  <c r="J338" i="1" l="1"/>
  <c r="I338" i="1"/>
  <c r="K338" i="1" s="1"/>
  <c r="L338" i="1" l="1"/>
  <c r="M338" i="1"/>
  <c r="F339" i="1" l="1"/>
  <c r="H339" i="1"/>
  <c r="E339" i="1"/>
  <c r="G339" i="1"/>
  <c r="J339" i="1" l="1"/>
  <c r="I339" i="1"/>
  <c r="K339" i="1" s="1"/>
  <c r="L339" i="1" l="1"/>
  <c r="M339" i="1"/>
  <c r="F340" i="1" l="1"/>
  <c r="H340" i="1"/>
  <c r="E340" i="1"/>
  <c r="G340" i="1"/>
  <c r="J340" i="1" l="1"/>
  <c r="I340" i="1"/>
  <c r="K340" i="1" s="1"/>
  <c r="L340" i="1" l="1"/>
  <c r="M340" i="1"/>
  <c r="F341" i="1" l="1"/>
  <c r="H341" i="1"/>
  <c r="E341" i="1"/>
  <c r="G341" i="1"/>
  <c r="I341" i="1" l="1"/>
  <c r="K341" i="1" s="1"/>
  <c r="J341" i="1"/>
  <c r="L341" i="1" l="1"/>
  <c r="M341" i="1"/>
  <c r="F342" i="1" l="1"/>
  <c r="H342" i="1"/>
  <c r="G342" i="1"/>
  <c r="E342" i="1"/>
  <c r="J342" i="1" l="1"/>
  <c r="I342" i="1"/>
  <c r="K342" i="1" s="1"/>
  <c r="L342" i="1" l="1"/>
  <c r="M342" i="1"/>
  <c r="F343" i="1" l="1"/>
  <c r="H343" i="1"/>
  <c r="E343" i="1"/>
  <c r="G343" i="1"/>
  <c r="J343" i="1" l="1"/>
  <c r="I343" i="1"/>
  <c r="K343" i="1" s="1"/>
  <c r="M343" i="1" l="1"/>
  <c r="L343" i="1"/>
  <c r="G344" i="1" l="1"/>
  <c r="E344" i="1"/>
  <c r="F344" i="1"/>
  <c r="H344" i="1"/>
  <c r="I344" i="1" l="1"/>
  <c r="K344" i="1" s="1"/>
  <c r="J344" i="1"/>
  <c r="M344" i="1" l="1"/>
  <c r="L344" i="1"/>
  <c r="F345" i="1" l="1"/>
  <c r="H345" i="1"/>
  <c r="E345" i="1"/>
  <c r="G345" i="1"/>
  <c r="I345" i="1" l="1"/>
  <c r="K345" i="1" s="1"/>
  <c r="J345" i="1"/>
  <c r="L345" i="1" l="1"/>
  <c r="M345" i="1"/>
  <c r="F346" i="1" l="1"/>
  <c r="H346" i="1"/>
  <c r="E346" i="1"/>
  <c r="G346" i="1"/>
  <c r="I346" i="1" l="1"/>
  <c r="K346" i="1" s="1"/>
  <c r="J346" i="1"/>
  <c r="M346" i="1" l="1"/>
  <c r="L346" i="1"/>
  <c r="F347" i="1" l="1"/>
  <c r="H347" i="1"/>
  <c r="G347" i="1"/>
  <c r="E347" i="1"/>
  <c r="J347" i="1" l="1"/>
  <c r="I347" i="1"/>
  <c r="K347" i="1" s="1"/>
  <c r="M347" i="1" l="1"/>
  <c r="L347" i="1"/>
  <c r="H348" i="1" l="1"/>
  <c r="F348" i="1"/>
  <c r="E348" i="1"/>
  <c r="G348" i="1"/>
  <c r="I348" i="1" l="1"/>
  <c r="K348" i="1" s="1"/>
  <c r="J348" i="1"/>
  <c r="L348" i="1" l="1"/>
  <c r="M348" i="1"/>
  <c r="E349" i="1" l="1"/>
  <c r="G349" i="1"/>
  <c r="H349" i="1"/>
  <c r="F349" i="1"/>
  <c r="J349" i="1" l="1"/>
  <c r="I349" i="1"/>
  <c r="K349" i="1" s="1"/>
  <c r="L349" i="1" l="1"/>
  <c r="M349" i="1"/>
  <c r="E350" i="1" l="1"/>
  <c r="G350" i="1"/>
  <c r="H350" i="1"/>
  <c r="F350" i="1"/>
  <c r="J350" i="1" l="1"/>
  <c r="I350" i="1"/>
  <c r="K350" i="1" s="1"/>
  <c r="M350" i="1" l="1"/>
  <c r="L350" i="1"/>
  <c r="F351" i="1" l="1"/>
  <c r="H351" i="1"/>
  <c r="G351" i="1"/>
  <c r="E351" i="1"/>
  <c r="J351" i="1" l="1"/>
  <c r="I351" i="1"/>
  <c r="K351" i="1" s="1"/>
  <c r="L351" i="1" l="1"/>
  <c r="M351" i="1"/>
  <c r="E352" i="1" l="1"/>
  <c r="G352" i="1"/>
  <c r="H352" i="1"/>
  <c r="F352" i="1"/>
  <c r="I352" i="1" l="1"/>
  <c r="K352" i="1" s="1"/>
  <c r="J352" i="1"/>
  <c r="L352" i="1" l="1"/>
  <c r="M352" i="1"/>
  <c r="E353" i="1" l="1"/>
  <c r="G353" i="1"/>
  <c r="H353" i="1"/>
  <c r="F353" i="1"/>
  <c r="I353" i="1" l="1"/>
  <c r="K353" i="1" s="1"/>
  <c r="J353" i="1"/>
  <c r="L353" i="1" l="1"/>
  <c r="M353" i="1"/>
  <c r="G354" i="1" l="1"/>
  <c r="E354" i="1"/>
  <c r="F354" i="1"/>
  <c r="H354" i="1"/>
  <c r="I354" i="1" l="1"/>
  <c r="K354" i="1" s="1"/>
  <c r="J354" i="1"/>
  <c r="M354" i="1" l="1"/>
  <c r="L354" i="1"/>
  <c r="F355" i="1" l="1"/>
  <c r="H355" i="1"/>
  <c r="G355" i="1"/>
  <c r="E355" i="1"/>
  <c r="J355" i="1" l="1"/>
  <c r="I355" i="1"/>
  <c r="K355" i="1" s="1"/>
  <c r="L355" i="1" l="1"/>
  <c r="M355" i="1"/>
  <c r="E356" i="1" l="1"/>
  <c r="G356" i="1"/>
  <c r="H356" i="1"/>
  <c r="F356" i="1"/>
  <c r="J356" i="1" l="1"/>
  <c r="I356" i="1"/>
  <c r="K356" i="1" s="1"/>
  <c r="M356" i="1" l="1"/>
  <c r="L356" i="1"/>
  <c r="F357" i="1" l="1"/>
  <c r="H357" i="1"/>
  <c r="G357" i="1"/>
  <c r="E357" i="1"/>
  <c r="I357" i="1" l="1"/>
  <c r="K357" i="1" s="1"/>
  <c r="J357" i="1"/>
  <c r="L357" i="1" l="1"/>
  <c r="M357" i="1"/>
  <c r="G358" i="1" l="1"/>
  <c r="E358" i="1"/>
  <c r="F358" i="1"/>
  <c r="H358" i="1"/>
  <c r="I358" i="1" l="1"/>
  <c r="K358" i="1" s="1"/>
  <c r="J358" i="1"/>
  <c r="M358" i="1" l="1"/>
  <c r="L358" i="1"/>
  <c r="F359" i="1" l="1"/>
  <c r="H359" i="1"/>
  <c r="G359" i="1"/>
  <c r="E359" i="1"/>
  <c r="I359" i="1" l="1"/>
  <c r="K359" i="1" s="1"/>
  <c r="J359" i="1"/>
  <c r="L359" i="1" l="1"/>
  <c r="M359" i="1"/>
  <c r="E360" i="1" l="1"/>
  <c r="G360" i="1"/>
  <c r="H360" i="1"/>
  <c r="F360" i="1"/>
  <c r="I360" i="1" l="1"/>
  <c r="K360" i="1" s="1"/>
  <c r="J360" i="1"/>
  <c r="L360" i="1" l="1"/>
  <c r="M360" i="1"/>
  <c r="E361" i="1" l="1"/>
  <c r="G361" i="1"/>
  <c r="H361" i="1"/>
  <c r="F361" i="1"/>
  <c r="J361" i="1" l="1"/>
  <c r="I361" i="1"/>
  <c r="K361" i="1" s="1"/>
  <c r="L361" i="1" l="1"/>
  <c r="M361" i="1"/>
  <c r="E362" i="1" l="1"/>
  <c r="G362" i="1"/>
  <c r="H362" i="1"/>
  <c r="F362" i="1"/>
  <c r="I362" i="1" l="1"/>
  <c r="K362" i="1" s="1"/>
  <c r="J362" i="1"/>
  <c r="L362" i="1" l="1"/>
  <c r="M362" i="1"/>
  <c r="F363" i="1" l="1"/>
  <c r="H363" i="1"/>
  <c r="E363" i="1"/>
  <c r="G363" i="1"/>
  <c r="J363" i="1" l="1"/>
  <c r="I363" i="1"/>
  <c r="K363" i="1" s="1"/>
  <c r="M363" i="1" l="1"/>
  <c r="L363" i="1"/>
  <c r="E364" i="1" l="1"/>
  <c r="G364" i="1"/>
  <c r="F364" i="1"/>
  <c r="H364" i="1"/>
  <c r="J364" i="1" l="1"/>
  <c r="I364" i="1"/>
  <c r="K364" i="1" s="1"/>
  <c r="L364" i="1" l="1"/>
  <c r="M364" i="1"/>
  <c r="F365" i="1" l="1"/>
  <c r="H365" i="1"/>
  <c r="G365" i="1"/>
  <c r="E365" i="1"/>
  <c r="J365" i="1" l="1"/>
  <c r="I365" i="1"/>
  <c r="K365" i="1" s="1"/>
  <c r="M365" i="1" l="1"/>
  <c r="L365" i="1"/>
  <c r="E366" i="1" l="1"/>
  <c r="G366" i="1"/>
  <c r="F366" i="1"/>
  <c r="H366" i="1"/>
  <c r="I366" i="1" l="1"/>
  <c r="K366" i="1" s="1"/>
  <c r="J366" i="1"/>
  <c r="L366" i="1" l="1"/>
  <c r="M366" i="1"/>
  <c r="F367" i="1" l="1"/>
  <c r="H367" i="1"/>
  <c r="G367" i="1"/>
  <c r="E367" i="1"/>
  <c r="J367" i="1" l="1"/>
  <c r="I367" i="1"/>
  <c r="K367" i="1" s="1"/>
  <c r="L367" i="1" l="1"/>
  <c r="M367" i="1"/>
  <c r="F368" i="1" l="1"/>
  <c r="H368" i="1"/>
  <c r="E368" i="1"/>
  <c r="G368" i="1"/>
  <c r="I368" i="1" l="1"/>
  <c r="K368" i="1" s="1"/>
  <c r="J368" i="1"/>
  <c r="L368" i="1" l="1"/>
  <c r="M368" i="1"/>
  <c r="F369" i="1" l="1"/>
  <c r="H369" i="1"/>
  <c r="E369" i="1"/>
  <c r="G369" i="1"/>
  <c r="I369" i="1" l="1"/>
  <c r="K369" i="1" s="1"/>
  <c r="J369" i="1"/>
  <c r="L369" i="1" l="1"/>
  <c r="M369" i="1"/>
  <c r="F370" i="1" l="1"/>
  <c r="H370" i="1"/>
  <c r="E370" i="1"/>
  <c r="G370" i="1"/>
  <c r="J370" i="1" l="1"/>
  <c r="I370" i="1"/>
  <c r="K370" i="1" s="1"/>
  <c r="L370" i="1" l="1"/>
  <c r="M370" i="1"/>
  <c r="F371" i="1" l="1"/>
  <c r="H371" i="1"/>
  <c r="E371" i="1"/>
  <c r="G371" i="1"/>
  <c r="J371" i="1" l="1"/>
  <c r="I371" i="1"/>
  <c r="K371" i="1" s="1"/>
  <c r="L371" i="1" l="1"/>
  <c r="M371" i="1"/>
  <c r="E372" i="1" l="1"/>
  <c r="G372" i="1"/>
  <c r="H372" i="1"/>
  <c r="F372" i="1"/>
  <c r="J372" i="1" l="1"/>
  <c r="I372" i="1"/>
  <c r="K372" i="1" s="1"/>
  <c r="L372" i="1" l="1"/>
  <c r="M372" i="1"/>
  <c r="G373" i="1" l="1"/>
  <c r="E373" i="1"/>
  <c r="F373" i="1"/>
  <c r="H373" i="1"/>
  <c r="I373" i="1" l="1"/>
  <c r="K373" i="1" s="1"/>
  <c r="J373" i="1"/>
  <c r="L373" i="1" l="1"/>
  <c r="M373" i="1"/>
  <c r="E374" i="1" l="1"/>
  <c r="G374" i="1"/>
  <c r="H374" i="1"/>
  <c r="F374" i="1"/>
  <c r="J374" i="1" l="1"/>
  <c r="I374" i="1"/>
  <c r="K374" i="1" s="1"/>
  <c r="L374" i="1" l="1"/>
  <c r="M374" i="1"/>
  <c r="E375" i="1" l="1"/>
  <c r="G375" i="1"/>
  <c r="H375" i="1"/>
  <c r="F375" i="1"/>
  <c r="J375" i="1" l="1"/>
  <c r="I375" i="1"/>
  <c r="K375" i="1" s="1"/>
  <c r="L375" i="1" l="1"/>
  <c r="M375" i="1"/>
  <c r="E376" i="1" l="1"/>
  <c r="G376" i="1"/>
  <c r="H376" i="1"/>
  <c r="F376" i="1"/>
  <c r="J376" i="1" l="1"/>
  <c r="I376" i="1"/>
  <c r="K376" i="1" s="1"/>
  <c r="M376" i="1" l="1"/>
  <c r="L376" i="1"/>
  <c r="F377" i="1" l="1"/>
  <c r="H377" i="1"/>
  <c r="G377" i="1"/>
  <c r="E377" i="1"/>
  <c r="J377" i="1" l="1"/>
  <c r="I377" i="1"/>
  <c r="K377" i="1" s="1"/>
  <c r="L377" i="1" l="1"/>
  <c r="M377" i="1"/>
  <c r="E378" i="1" l="1"/>
  <c r="G378" i="1"/>
  <c r="H378" i="1"/>
  <c r="F378" i="1"/>
  <c r="J378" i="1" l="1"/>
  <c r="I378" i="1"/>
  <c r="K378" i="1" s="1"/>
  <c r="L378" i="1" l="1"/>
  <c r="M378" i="1"/>
  <c r="E379" i="1" l="1"/>
  <c r="G379" i="1"/>
  <c r="H379" i="1"/>
  <c r="F379" i="1"/>
  <c r="I379" i="1" l="1"/>
  <c r="K379" i="1" s="1"/>
  <c r="J379" i="1"/>
  <c r="L379" i="1" l="1"/>
  <c r="M379" i="1"/>
  <c r="E380" i="1" l="1"/>
  <c r="G380" i="1"/>
  <c r="H380" i="1"/>
  <c r="F380" i="1"/>
  <c r="I380" i="1" l="1"/>
  <c r="K380" i="1" s="1"/>
  <c r="J380" i="1"/>
  <c r="L380" i="1" l="1"/>
  <c r="M380" i="1"/>
  <c r="E381" i="1" l="1"/>
  <c r="G381" i="1"/>
  <c r="H381" i="1"/>
  <c r="F381" i="1"/>
  <c r="I381" i="1" l="1"/>
  <c r="K381" i="1" s="1"/>
  <c r="J381" i="1"/>
  <c r="L381" i="1" l="1"/>
  <c r="M381" i="1"/>
  <c r="E382" i="1" l="1"/>
  <c r="G382" i="1"/>
  <c r="H382" i="1"/>
  <c r="F382" i="1"/>
  <c r="J382" i="1" l="1"/>
  <c r="I382" i="1"/>
  <c r="K382" i="1" s="1"/>
  <c r="L382" i="1" l="1"/>
  <c r="M382" i="1"/>
  <c r="G383" i="1" l="1"/>
  <c r="E383" i="1"/>
  <c r="F383" i="1"/>
  <c r="H383" i="1"/>
  <c r="J383" i="1" l="1"/>
  <c r="I383" i="1"/>
  <c r="K383" i="1" s="1"/>
  <c r="M383" i="1" l="1"/>
  <c r="L383" i="1"/>
  <c r="H384" i="1" l="1"/>
  <c r="F384" i="1"/>
  <c r="E384" i="1"/>
  <c r="G384" i="1"/>
  <c r="J384" i="1" l="1"/>
  <c r="I384" i="1"/>
  <c r="K384" i="1" s="1"/>
  <c r="L384" i="1" l="1"/>
  <c r="M384" i="1"/>
  <c r="E385" i="1" l="1"/>
  <c r="G385" i="1"/>
  <c r="H385" i="1"/>
  <c r="F385" i="1"/>
  <c r="J385" i="1" l="1"/>
  <c r="I385" i="1"/>
  <c r="K385" i="1" s="1"/>
  <c r="L385" i="1" l="1"/>
  <c r="M385" i="1"/>
  <c r="E386" i="1" l="1"/>
  <c r="G386" i="1"/>
  <c r="H386" i="1"/>
  <c r="F386" i="1"/>
  <c r="I386" i="1" l="1"/>
  <c r="K386" i="1" s="1"/>
  <c r="J386" i="1"/>
  <c r="L386" i="1" l="1"/>
  <c r="M386" i="1"/>
  <c r="G387" i="1" l="1"/>
  <c r="E387" i="1"/>
  <c r="F387" i="1"/>
  <c r="H387" i="1"/>
  <c r="I387" i="1" l="1"/>
  <c r="K387" i="1" s="1"/>
  <c r="J387" i="1"/>
  <c r="L387" i="1" l="1"/>
  <c r="M387" i="1"/>
  <c r="E388" i="1" l="1"/>
  <c r="G388" i="1"/>
  <c r="F388" i="1"/>
  <c r="H388" i="1"/>
  <c r="I388" i="1" l="1"/>
  <c r="K388" i="1" s="1"/>
  <c r="J388" i="1"/>
  <c r="L388" i="1" l="1"/>
  <c r="M388" i="1"/>
  <c r="G389" i="1" l="1"/>
  <c r="E389" i="1"/>
  <c r="F389" i="1"/>
  <c r="H389" i="1"/>
  <c r="I389" i="1" l="1"/>
  <c r="K389" i="1" s="1"/>
  <c r="J389" i="1"/>
  <c r="L389" i="1" l="1"/>
  <c r="M389" i="1"/>
  <c r="E390" i="1" l="1"/>
  <c r="G390" i="1"/>
  <c r="F390" i="1"/>
  <c r="H390" i="1"/>
  <c r="J390" i="1" l="1"/>
  <c r="I390" i="1"/>
  <c r="K390" i="1" s="1"/>
  <c r="L390" i="1" l="1"/>
  <c r="M390" i="1"/>
  <c r="G391" i="1" l="1"/>
  <c r="E391" i="1"/>
  <c r="F391" i="1"/>
  <c r="H391" i="1"/>
  <c r="I391" i="1" l="1"/>
  <c r="K391" i="1" s="1"/>
  <c r="J391" i="1"/>
  <c r="M391" i="1" l="1"/>
  <c r="L391" i="1"/>
  <c r="F392" i="1" l="1"/>
  <c r="H392" i="1"/>
  <c r="G392" i="1"/>
  <c r="E392" i="1"/>
  <c r="J392" i="1" l="1"/>
  <c r="I392" i="1"/>
  <c r="K392" i="1" s="1"/>
  <c r="L392" i="1" l="1"/>
  <c r="M392" i="1"/>
  <c r="G393" i="1" l="1"/>
  <c r="E393" i="1"/>
  <c r="F393" i="1"/>
  <c r="H393" i="1"/>
  <c r="J393" i="1" l="1"/>
  <c r="I393" i="1"/>
  <c r="K393" i="1" s="1"/>
  <c r="M393" i="1" l="1"/>
  <c r="L393" i="1"/>
  <c r="H394" i="1" l="1"/>
  <c r="F394" i="1"/>
  <c r="E394" i="1"/>
  <c r="G394" i="1"/>
  <c r="I394" i="1" l="1"/>
  <c r="K394" i="1" s="1"/>
  <c r="J394" i="1"/>
  <c r="L394" i="1" l="1"/>
  <c r="M394" i="1"/>
  <c r="G395" i="1" l="1"/>
  <c r="E395" i="1"/>
  <c r="F395" i="1"/>
  <c r="H395" i="1"/>
  <c r="J395" i="1" l="1"/>
  <c r="I395" i="1"/>
  <c r="K395" i="1" s="1"/>
  <c r="L395" i="1" l="1"/>
  <c r="M395" i="1"/>
  <c r="E396" i="1" l="1"/>
  <c r="G396" i="1"/>
  <c r="H396" i="1"/>
  <c r="F396" i="1"/>
  <c r="J396" i="1" l="1"/>
  <c r="I396" i="1"/>
  <c r="K396" i="1" s="1"/>
  <c r="M396" i="1" l="1"/>
  <c r="L396" i="1"/>
  <c r="F397" i="1" l="1"/>
  <c r="H397" i="1"/>
  <c r="G397" i="1"/>
  <c r="E397" i="1"/>
  <c r="J397" i="1" l="1"/>
  <c r="I397" i="1"/>
  <c r="K397" i="1" s="1"/>
  <c r="L397" i="1" l="1"/>
  <c r="M397" i="1"/>
  <c r="E398" i="1" l="1"/>
  <c r="G398" i="1"/>
  <c r="H398" i="1"/>
  <c r="F398" i="1"/>
  <c r="I398" i="1" l="1"/>
  <c r="K398" i="1" s="1"/>
  <c r="J398" i="1"/>
  <c r="L398" i="1" l="1"/>
  <c r="M398" i="1"/>
  <c r="E399" i="1" l="1"/>
  <c r="G399" i="1"/>
  <c r="H399" i="1"/>
  <c r="F399" i="1"/>
  <c r="J399" i="1" l="1"/>
  <c r="I399" i="1"/>
  <c r="K399" i="1" s="1"/>
  <c r="L399" i="1" l="1"/>
  <c r="M399" i="1"/>
  <c r="E400" i="1" l="1"/>
  <c r="G400" i="1"/>
  <c r="H400" i="1"/>
  <c r="F400" i="1"/>
  <c r="I400" i="1" l="1"/>
  <c r="K400" i="1" s="1"/>
  <c r="J400" i="1"/>
  <c r="L400" i="1" l="1"/>
  <c r="M400" i="1"/>
  <c r="E401" i="1" l="1"/>
  <c r="G401" i="1"/>
  <c r="H401" i="1"/>
  <c r="F401" i="1"/>
  <c r="J401" i="1" l="1"/>
  <c r="I401" i="1"/>
  <c r="K401" i="1" s="1"/>
  <c r="L401" i="1" l="1"/>
  <c r="M401" i="1"/>
  <c r="G402" i="1" l="1"/>
  <c r="E402" i="1"/>
  <c r="F402" i="1"/>
  <c r="H402" i="1"/>
  <c r="I402" i="1" l="1"/>
  <c r="K402" i="1" s="1"/>
  <c r="J402" i="1"/>
  <c r="L402" i="1" l="1"/>
  <c r="M402" i="1"/>
  <c r="E403" i="1" l="1"/>
  <c r="G403" i="1"/>
  <c r="H403" i="1"/>
  <c r="F403" i="1"/>
  <c r="J403" i="1" l="1"/>
  <c r="I403" i="1"/>
  <c r="K403" i="1" s="1"/>
  <c r="L403" i="1" l="1"/>
  <c r="M403" i="1"/>
  <c r="E404" i="1" l="1"/>
  <c r="G404" i="1"/>
  <c r="H404" i="1"/>
  <c r="F404" i="1"/>
  <c r="J404" i="1" l="1"/>
  <c r="I404" i="1"/>
  <c r="K404" i="1" s="1"/>
  <c r="L404" i="1" l="1"/>
  <c r="M404" i="1"/>
  <c r="E405" i="1" l="1"/>
  <c r="G405" i="1"/>
  <c r="H405" i="1"/>
  <c r="F405" i="1"/>
  <c r="J405" i="1" l="1"/>
  <c r="I405" i="1"/>
  <c r="K405" i="1" s="1"/>
  <c r="L405" i="1" l="1"/>
  <c r="M405" i="1"/>
  <c r="E406" i="1" l="1"/>
  <c r="G406" i="1"/>
  <c r="H406" i="1"/>
  <c r="F406" i="1"/>
  <c r="I406" i="1" l="1"/>
  <c r="K406" i="1" s="1"/>
  <c r="J406" i="1"/>
  <c r="L406" i="1" l="1"/>
  <c r="M406" i="1"/>
  <c r="E407" i="1" l="1"/>
  <c r="G407" i="1"/>
  <c r="H407" i="1"/>
  <c r="F407" i="1"/>
  <c r="J407" i="1" l="1"/>
  <c r="I407" i="1"/>
  <c r="K407" i="1" s="1"/>
  <c r="M407" i="1" l="1"/>
  <c r="L407" i="1"/>
  <c r="F408" i="1" l="1"/>
  <c r="H408" i="1"/>
  <c r="G408" i="1"/>
  <c r="E408" i="1"/>
  <c r="I408" i="1" l="1"/>
  <c r="K408" i="1" s="1"/>
  <c r="J408" i="1"/>
  <c r="M408" i="1" l="1"/>
  <c r="L408" i="1"/>
  <c r="F409" i="1" l="1"/>
  <c r="H409" i="1"/>
  <c r="E409" i="1"/>
  <c r="G409" i="1"/>
  <c r="J409" i="1" l="1"/>
  <c r="I409" i="1"/>
  <c r="K409" i="1" s="1"/>
  <c r="L409" i="1" l="1"/>
  <c r="M409" i="1"/>
  <c r="G410" i="1" l="1"/>
  <c r="E410" i="1"/>
  <c r="F410" i="1"/>
  <c r="H410" i="1"/>
  <c r="I410" i="1" l="1"/>
  <c r="K410" i="1" s="1"/>
  <c r="J410" i="1"/>
  <c r="L410" i="1" l="1"/>
  <c r="M410" i="1"/>
  <c r="G411" i="1" l="1"/>
  <c r="E411" i="1"/>
  <c r="F411" i="1"/>
  <c r="H411" i="1"/>
  <c r="I411" i="1" l="1"/>
  <c r="K411" i="1" s="1"/>
  <c r="J411" i="1"/>
  <c r="M411" i="1" l="1"/>
  <c r="L411" i="1"/>
  <c r="F412" i="1" l="1"/>
  <c r="H412" i="1"/>
  <c r="G412" i="1"/>
  <c r="E412" i="1"/>
  <c r="J412" i="1" l="1"/>
  <c r="I412" i="1"/>
  <c r="K412" i="1" s="1"/>
  <c r="M412" i="1" l="1"/>
  <c r="L412" i="1"/>
  <c r="F413" i="1" l="1"/>
  <c r="H413" i="1"/>
  <c r="G413" i="1"/>
  <c r="E413" i="1"/>
  <c r="J413" i="1" l="1"/>
  <c r="I413" i="1"/>
  <c r="K413" i="1" s="1"/>
  <c r="L413" i="1" l="1"/>
  <c r="M413" i="1"/>
  <c r="E414" i="1" l="1"/>
  <c r="G414" i="1"/>
  <c r="F414" i="1"/>
  <c r="H414" i="1"/>
  <c r="J414" i="1" l="1"/>
  <c r="I414" i="1"/>
  <c r="K414" i="1" s="1"/>
  <c r="M414" i="1" l="1"/>
  <c r="L414" i="1"/>
  <c r="F415" i="1" l="1"/>
  <c r="H415" i="1"/>
  <c r="E415" i="1"/>
  <c r="G415" i="1"/>
  <c r="J415" i="1" l="1"/>
  <c r="I415" i="1"/>
  <c r="K415" i="1" s="1"/>
  <c r="M415" i="1" l="1"/>
  <c r="L415" i="1"/>
  <c r="H416" i="1" l="1"/>
  <c r="F416" i="1"/>
  <c r="E416" i="1"/>
  <c r="G416" i="1"/>
  <c r="J416" i="1" l="1"/>
  <c r="I416" i="1"/>
  <c r="K416" i="1" s="1"/>
  <c r="L416" i="1" l="1"/>
  <c r="M416" i="1"/>
  <c r="E417" i="1" l="1"/>
  <c r="G417" i="1"/>
  <c r="H417" i="1"/>
  <c r="F417" i="1"/>
  <c r="J417" i="1" l="1"/>
  <c r="I417" i="1"/>
  <c r="K417" i="1" s="1"/>
  <c r="M417" i="1" l="1"/>
  <c r="L417" i="1"/>
  <c r="F418" i="1" l="1"/>
  <c r="H418" i="1"/>
  <c r="G418" i="1"/>
  <c r="E418" i="1"/>
  <c r="J418" i="1" l="1"/>
  <c r="I418" i="1"/>
  <c r="K418" i="1" s="1"/>
  <c r="L418" i="1" l="1"/>
  <c r="M418" i="1"/>
  <c r="E419" i="1" l="1"/>
  <c r="G419" i="1"/>
  <c r="F419" i="1"/>
  <c r="H419" i="1"/>
  <c r="I419" i="1" l="1"/>
  <c r="K419" i="1" s="1"/>
  <c r="J419" i="1"/>
  <c r="L419" i="1" l="1"/>
  <c r="M419" i="1"/>
  <c r="E420" i="1" l="1"/>
  <c r="G420" i="1"/>
  <c r="F420" i="1"/>
  <c r="H420" i="1"/>
  <c r="J420" i="1" l="1"/>
  <c r="I420" i="1"/>
  <c r="K420" i="1" s="1"/>
  <c r="M420" i="1" l="1"/>
  <c r="L420" i="1"/>
  <c r="F421" i="1" l="1"/>
  <c r="H421" i="1"/>
  <c r="E421" i="1"/>
  <c r="G421" i="1"/>
  <c r="J421" i="1" l="1"/>
  <c r="I421" i="1"/>
  <c r="K421" i="1" s="1"/>
  <c r="L421" i="1" l="1"/>
  <c r="M421" i="1"/>
  <c r="E422" i="1" l="1"/>
  <c r="G422" i="1"/>
  <c r="F422" i="1"/>
  <c r="H422" i="1"/>
  <c r="I422" i="1" l="1"/>
  <c r="K422" i="1" s="1"/>
  <c r="J422" i="1"/>
  <c r="L422" i="1" l="1"/>
  <c r="M422" i="1"/>
  <c r="E423" i="1" l="1"/>
  <c r="G423" i="1"/>
  <c r="F423" i="1"/>
  <c r="H423" i="1"/>
  <c r="I423" i="1" l="1"/>
  <c r="K423" i="1" s="1"/>
  <c r="J423" i="1"/>
  <c r="M423" i="1" l="1"/>
  <c r="L423" i="1"/>
  <c r="F424" i="1" l="1"/>
  <c r="H424" i="1"/>
  <c r="E424" i="1"/>
  <c r="G424" i="1"/>
  <c r="J424" i="1" l="1"/>
  <c r="I424" i="1"/>
  <c r="K424" i="1" s="1"/>
  <c r="M424" i="1" l="1"/>
  <c r="L424" i="1"/>
  <c r="H425" i="1" l="1"/>
  <c r="F425" i="1"/>
  <c r="E425" i="1"/>
  <c r="G425" i="1"/>
  <c r="J425" i="1" l="1"/>
  <c r="I425" i="1"/>
  <c r="K425" i="1" s="1"/>
  <c r="M425" i="1" l="1"/>
  <c r="L425" i="1"/>
  <c r="F426" i="1" l="1"/>
  <c r="H426" i="1"/>
  <c r="G426" i="1"/>
  <c r="E426" i="1"/>
  <c r="I426" i="1" l="1"/>
  <c r="K426" i="1" s="1"/>
  <c r="J426" i="1"/>
  <c r="L426" i="1" l="1"/>
  <c r="M426" i="1"/>
  <c r="E427" i="1" l="1"/>
  <c r="G427" i="1"/>
  <c r="H427" i="1"/>
  <c r="F427" i="1"/>
  <c r="I427" i="1" l="1"/>
  <c r="K427" i="1" s="1"/>
  <c r="J427" i="1"/>
  <c r="M427" i="1" l="1"/>
  <c r="L427" i="1"/>
  <c r="F428" i="1" l="1"/>
  <c r="H428" i="1"/>
  <c r="G428" i="1"/>
  <c r="E428" i="1"/>
  <c r="J428" i="1" l="1"/>
  <c r="I428" i="1"/>
  <c r="K428" i="1" s="1"/>
  <c r="L428" i="1" l="1"/>
  <c r="M428" i="1"/>
  <c r="E429" i="1" l="1"/>
  <c r="G429" i="1"/>
  <c r="F429" i="1"/>
  <c r="H429" i="1"/>
  <c r="I429" i="1" l="1"/>
  <c r="K429" i="1" s="1"/>
  <c r="J429" i="1"/>
  <c r="M429" i="1" l="1"/>
  <c r="L429" i="1"/>
  <c r="F430" i="1" l="1"/>
  <c r="H430" i="1"/>
  <c r="G430" i="1"/>
  <c r="E430" i="1"/>
  <c r="I430" i="1" l="1"/>
  <c r="K430" i="1" s="1"/>
  <c r="J430" i="1"/>
  <c r="L430" i="1" l="1"/>
  <c r="M430" i="1"/>
  <c r="E431" i="1" l="1"/>
  <c r="G431" i="1"/>
  <c r="H431" i="1"/>
  <c r="F431" i="1"/>
  <c r="J431" i="1" l="1"/>
  <c r="I431" i="1"/>
  <c r="K431" i="1" s="1"/>
  <c r="L431" i="1" l="1"/>
  <c r="M431" i="1"/>
  <c r="E432" i="1" l="1"/>
  <c r="G432" i="1"/>
  <c r="H432" i="1"/>
  <c r="F432" i="1"/>
  <c r="I432" i="1" l="1"/>
  <c r="K432" i="1" s="1"/>
  <c r="J432" i="1"/>
  <c r="M432" i="1" l="1"/>
  <c r="L432" i="1"/>
  <c r="F433" i="1" l="1"/>
  <c r="H433" i="1"/>
  <c r="G433" i="1"/>
  <c r="E433" i="1"/>
  <c r="J433" i="1" l="1"/>
  <c r="I433" i="1"/>
  <c r="K433" i="1" s="1"/>
  <c r="L433" i="1" l="1"/>
  <c r="M433" i="1"/>
  <c r="G434" i="1" l="1"/>
  <c r="E434" i="1"/>
  <c r="F434" i="1"/>
  <c r="H434" i="1"/>
  <c r="I434" i="1" l="1"/>
  <c r="K434" i="1" s="1"/>
  <c r="J434" i="1"/>
  <c r="L434" i="1" l="1"/>
  <c r="M434" i="1"/>
  <c r="G435" i="1" l="1"/>
  <c r="E435" i="1"/>
  <c r="F435" i="1"/>
  <c r="H435" i="1"/>
  <c r="J435" i="1" l="1"/>
  <c r="I435" i="1"/>
  <c r="K435" i="1" s="1"/>
  <c r="L435" i="1" l="1"/>
  <c r="M435" i="1"/>
  <c r="E436" i="1" l="1"/>
  <c r="G436" i="1"/>
  <c r="H436" i="1"/>
  <c r="F436" i="1"/>
  <c r="J436" i="1" l="1"/>
  <c r="I436" i="1"/>
  <c r="K436" i="1" s="1"/>
  <c r="L436" i="1" l="1"/>
  <c r="M436" i="1"/>
  <c r="E437" i="1" l="1"/>
  <c r="G437" i="1"/>
  <c r="H437" i="1"/>
  <c r="F437" i="1"/>
  <c r="J437" i="1" l="1"/>
  <c r="I437" i="1"/>
  <c r="K437" i="1" s="1"/>
  <c r="M437" i="1" l="1"/>
  <c r="L437" i="1"/>
  <c r="F438" i="1" l="1"/>
  <c r="H438" i="1"/>
  <c r="G438" i="1"/>
  <c r="E438" i="1"/>
  <c r="J438" i="1" l="1"/>
  <c r="I438" i="1"/>
  <c r="K438" i="1" s="1"/>
  <c r="M438" i="1" l="1"/>
  <c r="L438" i="1"/>
  <c r="H439" i="1" l="1"/>
  <c r="F439" i="1"/>
  <c r="E439" i="1"/>
  <c r="G439" i="1"/>
  <c r="I439" i="1" l="1"/>
  <c r="K439" i="1" s="1"/>
  <c r="J439" i="1"/>
  <c r="M439" i="1" l="1"/>
  <c r="L439" i="1"/>
  <c r="H440" i="1" l="1"/>
  <c r="F440" i="1"/>
  <c r="E440" i="1"/>
  <c r="G440" i="1"/>
  <c r="J440" i="1" l="1"/>
  <c r="I440" i="1"/>
  <c r="K440" i="1" s="1"/>
  <c r="M440" i="1" l="1"/>
  <c r="L440" i="1"/>
  <c r="H441" i="1" l="1"/>
  <c r="F441" i="1"/>
  <c r="E441" i="1"/>
  <c r="G441" i="1"/>
  <c r="I441" i="1" l="1"/>
  <c r="K441" i="1" s="1"/>
  <c r="J441" i="1"/>
  <c r="L441" i="1" l="1"/>
  <c r="M441" i="1"/>
  <c r="E442" i="1" l="1"/>
  <c r="G442" i="1"/>
  <c r="H442" i="1"/>
  <c r="F442" i="1"/>
  <c r="J442" i="1" l="1"/>
  <c r="I442" i="1"/>
  <c r="K442" i="1" s="1"/>
  <c r="L442" i="1" l="1"/>
  <c r="M442" i="1"/>
  <c r="E443" i="1" l="1"/>
  <c r="G443" i="1"/>
  <c r="H443" i="1"/>
  <c r="F443" i="1"/>
  <c r="J443" i="1" l="1"/>
  <c r="I443" i="1"/>
  <c r="K443" i="1" s="1"/>
  <c r="L443" i="1" l="1"/>
  <c r="M443" i="1"/>
  <c r="E444" i="1" l="1"/>
  <c r="G444" i="1"/>
  <c r="H444" i="1"/>
  <c r="F444" i="1"/>
  <c r="J444" i="1" l="1"/>
  <c r="I444" i="1"/>
  <c r="K444" i="1" s="1"/>
  <c r="M444" i="1" l="1"/>
  <c r="L444" i="1"/>
  <c r="F445" i="1" l="1"/>
  <c r="H445" i="1"/>
  <c r="G445" i="1"/>
  <c r="E445" i="1"/>
  <c r="J445" i="1" l="1"/>
  <c r="I445" i="1"/>
  <c r="K445" i="1" s="1"/>
  <c r="M445" i="1" l="1"/>
  <c r="L445" i="1"/>
  <c r="H446" i="1" l="1"/>
  <c r="F446" i="1"/>
  <c r="E446" i="1"/>
  <c r="G446" i="1"/>
  <c r="I446" i="1" l="1"/>
  <c r="K446" i="1" s="1"/>
  <c r="J446" i="1"/>
  <c r="M446" i="1" l="1"/>
  <c r="L446" i="1"/>
  <c r="F447" i="1" l="1"/>
  <c r="H447" i="1"/>
  <c r="G447" i="1"/>
  <c r="E447" i="1"/>
  <c r="I447" i="1" l="1"/>
  <c r="K447" i="1" s="1"/>
  <c r="J447" i="1"/>
  <c r="M447" i="1" l="1"/>
  <c r="L447" i="1"/>
  <c r="F448" i="1" l="1"/>
  <c r="H448" i="1"/>
  <c r="G448" i="1"/>
  <c r="E448" i="1"/>
  <c r="I448" i="1" l="1"/>
  <c r="K448" i="1" s="1"/>
  <c r="J448" i="1"/>
  <c r="M448" i="1" l="1"/>
  <c r="L448" i="1"/>
  <c r="H449" i="1" l="1"/>
  <c r="F449" i="1"/>
  <c r="E449" i="1"/>
  <c r="G449" i="1"/>
  <c r="I449" i="1" l="1"/>
  <c r="K449" i="1" s="1"/>
  <c r="J449" i="1"/>
  <c r="M449" i="1" l="1"/>
  <c r="L449" i="1"/>
  <c r="H450" i="1" l="1"/>
  <c r="F450" i="1"/>
  <c r="E450" i="1"/>
  <c r="G450" i="1"/>
  <c r="I450" i="1" l="1"/>
  <c r="K450" i="1" s="1"/>
  <c r="J450" i="1"/>
  <c r="M450" i="1" l="1"/>
  <c r="L450" i="1"/>
  <c r="F451" i="1" l="1"/>
  <c r="H451" i="1"/>
  <c r="G451" i="1"/>
  <c r="E451" i="1"/>
  <c r="I451" i="1" l="1"/>
  <c r="K451" i="1" s="1"/>
  <c r="J451" i="1"/>
  <c r="L451" i="1" l="1"/>
  <c r="M451" i="1"/>
  <c r="H452" i="1" l="1"/>
  <c r="F452" i="1"/>
  <c r="E452" i="1"/>
  <c r="G452" i="1"/>
  <c r="J452" i="1" l="1"/>
  <c r="I452" i="1"/>
  <c r="K452" i="1" s="1"/>
  <c r="M452" i="1" l="1"/>
  <c r="L452" i="1"/>
  <c r="H453" i="1" l="1"/>
  <c r="F453" i="1"/>
  <c r="E453" i="1"/>
  <c r="G453" i="1"/>
  <c r="J453" i="1" l="1"/>
  <c r="I453" i="1"/>
  <c r="K453" i="1" s="1"/>
  <c r="M453" i="1" l="1"/>
  <c r="L453" i="1"/>
  <c r="F454" i="1" l="1"/>
  <c r="H454" i="1"/>
  <c r="G454" i="1"/>
  <c r="E454" i="1"/>
  <c r="I454" i="1" l="1"/>
  <c r="K454" i="1" s="1"/>
  <c r="J454" i="1"/>
  <c r="M454" i="1" l="1"/>
  <c r="L454" i="1"/>
  <c r="H455" i="1" l="1"/>
  <c r="F455" i="1"/>
  <c r="E455" i="1"/>
  <c r="G455" i="1"/>
  <c r="I455" i="1" l="1"/>
  <c r="K455" i="1" s="1"/>
  <c r="J455" i="1"/>
  <c r="L455" i="1" l="1"/>
  <c r="M455" i="1"/>
  <c r="G456" i="1" l="1"/>
  <c r="E456" i="1"/>
  <c r="F456" i="1"/>
  <c r="H456" i="1"/>
  <c r="I456" i="1" l="1"/>
  <c r="K456" i="1" s="1"/>
  <c r="J456" i="1"/>
  <c r="L456" i="1" l="1"/>
  <c r="M456" i="1"/>
  <c r="G457" i="1" l="1"/>
  <c r="E457" i="1"/>
  <c r="F457" i="1"/>
  <c r="H457" i="1"/>
  <c r="I457" i="1" l="1"/>
  <c r="K457" i="1" s="1"/>
  <c r="J457" i="1"/>
  <c r="L457" i="1" l="1"/>
  <c r="M457" i="1"/>
  <c r="G458" i="1" l="1"/>
  <c r="E458" i="1"/>
  <c r="F458" i="1"/>
  <c r="H458" i="1"/>
  <c r="I458" i="1" l="1"/>
  <c r="K458" i="1" s="1"/>
  <c r="J458" i="1"/>
  <c r="L458" i="1" l="1"/>
  <c r="M458" i="1"/>
  <c r="G459" i="1" l="1"/>
  <c r="E459" i="1"/>
  <c r="F459" i="1"/>
  <c r="H459" i="1"/>
  <c r="I459" i="1" l="1"/>
  <c r="K459" i="1" s="1"/>
  <c r="J459" i="1"/>
  <c r="L459" i="1" l="1"/>
  <c r="M459" i="1"/>
  <c r="E460" i="1" l="1"/>
  <c r="G460" i="1"/>
  <c r="H460" i="1"/>
  <c r="F460" i="1"/>
  <c r="I460" i="1" l="1"/>
  <c r="K460" i="1" s="1"/>
  <c r="J460" i="1"/>
  <c r="L460" i="1" l="1"/>
  <c r="M460" i="1"/>
  <c r="G461" i="1" l="1"/>
  <c r="E461" i="1"/>
  <c r="F461" i="1"/>
  <c r="H461" i="1"/>
  <c r="I461" i="1" l="1"/>
  <c r="K461" i="1" s="1"/>
  <c r="J461" i="1"/>
  <c r="L461" i="1" l="1"/>
  <c r="M461" i="1"/>
  <c r="G462" i="1" l="1"/>
  <c r="E462" i="1"/>
  <c r="F462" i="1"/>
  <c r="H462" i="1"/>
  <c r="J462" i="1" l="1"/>
  <c r="I462" i="1"/>
  <c r="K462" i="1" s="1"/>
  <c r="M462" i="1" l="1"/>
  <c r="L462" i="1"/>
  <c r="F463" i="1" l="1"/>
  <c r="H463" i="1"/>
  <c r="G463" i="1"/>
  <c r="E463" i="1"/>
  <c r="I463" i="1" l="1"/>
  <c r="K463" i="1" s="1"/>
  <c r="J463" i="1"/>
  <c r="L463" i="1" l="1"/>
  <c r="M463" i="1"/>
  <c r="E464" i="1" l="1"/>
  <c r="G464" i="1"/>
  <c r="H464" i="1"/>
  <c r="F464" i="1"/>
  <c r="J464" i="1" l="1"/>
  <c r="I464" i="1"/>
  <c r="K464" i="1" s="1"/>
  <c r="M464" i="1" l="1"/>
  <c r="L464" i="1"/>
  <c r="F465" i="1" l="1"/>
  <c r="H465" i="1"/>
  <c r="G465" i="1"/>
  <c r="E465" i="1"/>
  <c r="I465" i="1" l="1"/>
  <c r="K465" i="1" s="1"/>
  <c r="J465" i="1"/>
  <c r="M465" i="1" l="1"/>
  <c r="L465" i="1"/>
  <c r="H466" i="1" l="1"/>
  <c r="F466" i="1"/>
  <c r="E466" i="1"/>
  <c r="G466" i="1"/>
  <c r="J466" i="1" l="1"/>
  <c r="I466" i="1"/>
  <c r="K466" i="1" s="1"/>
  <c r="M466" i="1" l="1"/>
  <c r="L466" i="1"/>
  <c r="F467" i="1" l="1"/>
  <c r="H467" i="1"/>
  <c r="G467" i="1"/>
  <c r="E467" i="1"/>
  <c r="I467" i="1" l="1"/>
  <c r="K467" i="1" s="1"/>
  <c r="J467" i="1"/>
  <c r="L467" i="1" l="1"/>
  <c r="M467" i="1"/>
  <c r="E468" i="1" l="1"/>
  <c r="G468" i="1"/>
  <c r="H468" i="1"/>
  <c r="F468" i="1"/>
  <c r="I468" i="1" l="1"/>
  <c r="K468" i="1" s="1"/>
  <c r="J468" i="1"/>
  <c r="L468" i="1" l="1"/>
  <c r="M468" i="1"/>
  <c r="E469" i="1" l="1"/>
  <c r="G469" i="1"/>
  <c r="H469" i="1"/>
  <c r="F469" i="1"/>
  <c r="I469" i="1" l="1"/>
  <c r="K469" i="1" s="1"/>
  <c r="J469" i="1"/>
  <c r="L469" i="1" l="1"/>
  <c r="M469" i="1"/>
  <c r="E470" i="1" l="1"/>
  <c r="G470" i="1"/>
  <c r="H470" i="1"/>
  <c r="F470" i="1"/>
  <c r="I470" i="1" l="1"/>
  <c r="K470" i="1" s="1"/>
  <c r="J470" i="1"/>
  <c r="L470" i="1" l="1"/>
  <c r="M470" i="1"/>
  <c r="E471" i="1" l="1"/>
  <c r="G471" i="1"/>
  <c r="H471" i="1"/>
  <c r="F471" i="1"/>
  <c r="J471" i="1" l="1"/>
  <c r="I471" i="1"/>
  <c r="K471" i="1" s="1"/>
  <c r="L471" i="1" l="1"/>
  <c r="M471" i="1"/>
  <c r="E472" i="1" l="1"/>
  <c r="G472" i="1"/>
  <c r="H472" i="1"/>
  <c r="F472" i="1"/>
  <c r="I472" i="1" l="1"/>
  <c r="K472" i="1" s="1"/>
  <c r="J472" i="1"/>
  <c r="L472" i="1" l="1"/>
  <c r="M472" i="1"/>
  <c r="E473" i="1" l="1"/>
  <c r="G473" i="1"/>
  <c r="H473" i="1"/>
  <c r="F473" i="1"/>
  <c r="I473" i="1" l="1"/>
  <c r="K473" i="1" s="1"/>
  <c r="J473" i="1"/>
  <c r="L473" i="1" l="1"/>
  <c r="M473" i="1"/>
  <c r="E474" i="1" l="1"/>
  <c r="G474" i="1"/>
  <c r="H474" i="1"/>
  <c r="F474" i="1"/>
  <c r="I474" i="1" l="1"/>
  <c r="K474" i="1" s="1"/>
  <c r="J474" i="1"/>
  <c r="L474" i="1" l="1"/>
  <c r="M474" i="1"/>
  <c r="E475" i="1" l="1"/>
  <c r="G475" i="1"/>
  <c r="H475" i="1"/>
  <c r="F475" i="1"/>
  <c r="J475" i="1" l="1"/>
  <c r="I475" i="1"/>
  <c r="K475" i="1" s="1"/>
  <c r="L475" i="1" l="1"/>
  <c r="M475" i="1"/>
  <c r="G476" i="1" l="1"/>
  <c r="E476" i="1"/>
  <c r="F476" i="1"/>
  <c r="H476" i="1"/>
  <c r="J476" i="1" l="1"/>
  <c r="I476" i="1"/>
  <c r="K476" i="1" s="1"/>
  <c r="L476" i="1" l="1"/>
  <c r="M476" i="1"/>
  <c r="G477" i="1" l="1"/>
  <c r="E477" i="1"/>
  <c r="F477" i="1"/>
  <c r="H477" i="1"/>
  <c r="I477" i="1" l="1"/>
  <c r="K477" i="1" s="1"/>
  <c r="J477" i="1"/>
  <c r="L477" i="1" l="1"/>
  <c r="M477" i="1"/>
  <c r="G478" i="1" l="1"/>
  <c r="E478" i="1"/>
  <c r="F478" i="1"/>
  <c r="H478" i="1"/>
  <c r="J478" i="1" l="1"/>
  <c r="I478" i="1"/>
  <c r="K478" i="1" s="1"/>
  <c r="M478" i="1" l="1"/>
  <c r="L478" i="1"/>
  <c r="F479" i="1" l="1"/>
  <c r="H479" i="1"/>
  <c r="G479" i="1"/>
  <c r="E479" i="1"/>
  <c r="J479" i="1" l="1"/>
  <c r="I479" i="1"/>
  <c r="K479" i="1" s="1"/>
  <c r="L479" i="1" l="1"/>
  <c r="M479" i="1"/>
  <c r="E480" i="1" l="1"/>
  <c r="G480" i="1"/>
  <c r="H480" i="1"/>
  <c r="F480" i="1"/>
  <c r="I480" i="1" l="1"/>
  <c r="K480" i="1" s="1"/>
  <c r="J480" i="1"/>
  <c r="M480" i="1" l="1"/>
  <c r="L480" i="1"/>
  <c r="F481" i="1" l="1"/>
  <c r="H481" i="1"/>
  <c r="G481" i="1"/>
  <c r="E481" i="1"/>
  <c r="I481" i="1" l="1"/>
  <c r="K481" i="1" s="1"/>
  <c r="J481" i="1"/>
  <c r="L481" i="1" l="1"/>
  <c r="M481" i="1"/>
  <c r="E482" i="1" l="1"/>
  <c r="G482" i="1"/>
  <c r="H482" i="1"/>
  <c r="F482" i="1"/>
  <c r="I482" i="1" l="1"/>
  <c r="K482" i="1" s="1"/>
  <c r="J482" i="1"/>
  <c r="L482" i="1" l="1"/>
  <c r="M482" i="1"/>
  <c r="E483" i="1" l="1"/>
  <c r="G483" i="1"/>
  <c r="H483" i="1"/>
  <c r="F483" i="1"/>
  <c r="J483" i="1" l="1"/>
  <c r="I483" i="1"/>
  <c r="K483" i="1" s="1"/>
  <c r="L483" i="1" l="1"/>
  <c r="M483" i="1"/>
  <c r="E484" i="1" l="1"/>
  <c r="G484" i="1"/>
  <c r="H484" i="1"/>
  <c r="F484" i="1"/>
  <c r="J484" i="1" l="1"/>
  <c r="I484" i="1"/>
  <c r="K484" i="1" s="1"/>
  <c r="M484" i="1" l="1"/>
  <c r="L484" i="1"/>
  <c r="H485" i="1" l="1"/>
  <c r="F485" i="1"/>
  <c r="E485" i="1"/>
  <c r="G485" i="1"/>
  <c r="J485" i="1" l="1"/>
  <c r="I485" i="1"/>
  <c r="K485" i="1" s="1"/>
  <c r="M485" i="1" l="1"/>
  <c r="L485" i="1"/>
  <c r="H486" i="1" l="1"/>
  <c r="F486" i="1"/>
  <c r="E486" i="1"/>
  <c r="G486" i="1"/>
  <c r="J486" i="1" l="1"/>
  <c r="I486" i="1"/>
  <c r="K486" i="1" s="1"/>
  <c r="M486" i="1" l="1"/>
  <c r="L486" i="1"/>
  <c r="H487" i="1" l="1"/>
  <c r="F487" i="1"/>
  <c r="E487" i="1"/>
  <c r="G487" i="1"/>
  <c r="J487" i="1" l="1"/>
  <c r="I487" i="1"/>
  <c r="K487" i="1" s="1"/>
  <c r="M487" i="1" l="1"/>
  <c r="L487" i="1"/>
  <c r="H488" i="1" l="1"/>
  <c r="F488" i="1"/>
  <c r="E488" i="1"/>
  <c r="G488" i="1"/>
  <c r="J488" i="1" l="1"/>
  <c r="I488" i="1"/>
  <c r="K488" i="1" s="1"/>
  <c r="L488" i="1" l="1"/>
  <c r="M488" i="1"/>
  <c r="G489" i="1" l="1"/>
  <c r="E489" i="1"/>
  <c r="F489" i="1"/>
  <c r="H489" i="1"/>
  <c r="I489" i="1" l="1"/>
  <c r="K489" i="1" s="1"/>
  <c r="J489" i="1"/>
  <c r="M489" i="1" l="1"/>
  <c r="L489" i="1"/>
  <c r="F490" i="1" l="1"/>
  <c r="H490" i="1"/>
  <c r="G490" i="1"/>
  <c r="E490" i="1"/>
  <c r="I490" i="1" l="1"/>
  <c r="K490" i="1" s="1"/>
  <c r="J490" i="1"/>
  <c r="M490" i="1" l="1"/>
  <c r="L490" i="1"/>
  <c r="F491" i="1" l="1"/>
  <c r="H491" i="1"/>
  <c r="G491" i="1"/>
  <c r="E491" i="1"/>
  <c r="J491" i="1" l="1"/>
  <c r="I491" i="1"/>
  <c r="K491" i="1" s="1"/>
  <c r="M491" i="1" l="1"/>
  <c r="L491" i="1"/>
  <c r="F492" i="1" l="1"/>
  <c r="H492" i="1"/>
  <c r="G492" i="1"/>
  <c r="E492" i="1"/>
  <c r="J492" i="1" l="1"/>
  <c r="I492" i="1"/>
  <c r="K492" i="1" s="1"/>
  <c r="L492" i="1" l="1"/>
  <c r="M492" i="1"/>
  <c r="E493" i="1" l="1"/>
  <c r="G493" i="1"/>
  <c r="H493" i="1"/>
  <c r="F493" i="1"/>
  <c r="J493" i="1" l="1"/>
  <c r="I493" i="1"/>
  <c r="K493" i="1" s="1"/>
  <c r="L493" i="1" l="1"/>
  <c r="M493" i="1"/>
  <c r="G494" i="1" l="1"/>
  <c r="E494" i="1"/>
  <c r="F494" i="1"/>
  <c r="H494" i="1"/>
  <c r="I494" i="1" l="1"/>
  <c r="K494" i="1" s="1"/>
  <c r="J494" i="1"/>
  <c r="L494" i="1" l="1"/>
  <c r="M494" i="1"/>
  <c r="G495" i="1" l="1"/>
  <c r="E495" i="1"/>
  <c r="F495" i="1"/>
  <c r="H495" i="1"/>
  <c r="I495" i="1" l="1"/>
  <c r="K495" i="1" s="1"/>
  <c r="J495" i="1"/>
  <c r="L495" i="1" l="1"/>
  <c r="M495" i="1"/>
  <c r="G496" i="1" l="1"/>
  <c r="E496" i="1"/>
  <c r="F496" i="1"/>
  <c r="H496" i="1"/>
  <c r="I496" i="1" l="1"/>
  <c r="K496" i="1" s="1"/>
  <c r="J496" i="1"/>
  <c r="M496" i="1" l="1"/>
  <c r="L496" i="1"/>
  <c r="F497" i="1" l="1"/>
  <c r="H497" i="1"/>
  <c r="G497" i="1"/>
  <c r="E497" i="1"/>
  <c r="I497" i="1" l="1"/>
  <c r="K497" i="1" s="1"/>
  <c r="J497" i="1"/>
  <c r="L497" i="1" l="1"/>
  <c r="M497" i="1"/>
  <c r="G498" i="1" l="1"/>
  <c r="E498" i="1"/>
  <c r="F498" i="1"/>
  <c r="H498" i="1"/>
  <c r="I498" i="1" l="1"/>
  <c r="K498" i="1" s="1"/>
  <c r="J498" i="1"/>
  <c r="L498" i="1" l="1"/>
  <c r="M498" i="1"/>
  <c r="G499" i="1" l="1"/>
  <c r="E499" i="1"/>
  <c r="F499" i="1"/>
  <c r="H499" i="1"/>
  <c r="I499" i="1" l="1"/>
  <c r="K499" i="1" s="1"/>
  <c r="J499" i="1"/>
  <c r="L499" i="1" l="1"/>
  <c r="M499" i="1"/>
  <c r="E500" i="1" l="1"/>
  <c r="G500" i="1"/>
  <c r="H500" i="1"/>
  <c r="F500" i="1"/>
  <c r="J500" i="1" l="1"/>
  <c r="I500" i="1"/>
  <c r="K500" i="1" s="1"/>
  <c r="L500" i="1" l="1"/>
  <c r="M500" i="1"/>
  <c r="E501" i="1" l="1"/>
  <c r="G501" i="1"/>
  <c r="H501" i="1"/>
  <c r="F501" i="1"/>
  <c r="I501" i="1" l="1"/>
  <c r="K501" i="1" s="1"/>
  <c r="J501" i="1"/>
  <c r="L501" i="1" l="1"/>
  <c r="M501" i="1"/>
  <c r="G502" i="1" l="1"/>
  <c r="E502" i="1"/>
  <c r="F502" i="1"/>
  <c r="H502" i="1"/>
  <c r="I502" i="1" l="1"/>
  <c r="K502" i="1" s="1"/>
  <c r="J502" i="1"/>
  <c r="L502" i="1" l="1"/>
  <c r="M502" i="1"/>
  <c r="E503" i="1" l="1"/>
  <c r="G503" i="1"/>
  <c r="F503" i="1"/>
  <c r="H503" i="1"/>
  <c r="I503" i="1" l="1"/>
  <c r="K503" i="1" s="1"/>
  <c r="J503" i="1"/>
  <c r="M503" i="1" l="1"/>
  <c r="L503" i="1"/>
  <c r="F504" i="1" l="1"/>
  <c r="H504" i="1"/>
  <c r="E504" i="1"/>
  <c r="G504" i="1"/>
  <c r="I504" i="1" l="1"/>
  <c r="K504" i="1" s="1"/>
  <c r="J504" i="1"/>
  <c r="L504" i="1" l="1"/>
  <c r="M504" i="1"/>
  <c r="G505" i="1" l="1"/>
  <c r="E505" i="1"/>
  <c r="F505" i="1"/>
  <c r="H505" i="1"/>
  <c r="J505" i="1" l="1"/>
  <c r="I505" i="1"/>
  <c r="K505" i="1" s="1"/>
  <c r="L505" i="1" l="1"/>
  <c r="M505" i="1"/>
  <c r="E506" i="1" l="1"/>
  <c r="G506" i="1"/>
  <c r="H506" i="1"/>
  <c r="F506" i="1"/>
  <c r="I506" i="1" l="1"/>
  <c r="K506" i="1" s="1"/>
  <c r="J506" i="1"/>
  <c r="M506" i="1" l="1"/>
  <c r="L506" i="1"/>
  <c r="H507" i="1" l="1"/>
  <c r="F507" i="1"/>
  <c r="E507" i="1"/>
  <c r="G507" i="1"/>
  <c r="I507" i="1" l="1"/>
  <c r="K507" i="1" s="1"/>
  <c r="J507" i="1"/>
  <c r="L507" i="1" l="1"/>
  <c r="M507" i="1"/>
  <c r="G508" i="1" l="1"/>
  <c r="E508" i="1"/>
  <c r="F508" i="1"/>
  <c r="H508" i="1"/>
  <c r="I508" i="1" l="1"/>
  <c r="K508" i="1" s="1"/>
  <c r="J508" i="1"/>
  <c r="M508" i="1" l="1"/>
  <c r="L508" i="1"/>
  <c r="H509" i="1" l="1"/>
  <c r="F509" i="1"/>
  <c r="E509" i="1"/>
  <c r="G509" i="1"/>
  <c r="I509" i="1" l="1"/>
  <c r="K509" i="1" s="1"/>
  <c r="J509" i="1"/>
  <c r="L509" i="1" l="1"/>
  <c r="M509" i="1"/>
  <c r="G510" i="1" l="1"/>
  <c r="E510" i="1"/>
  <c r="F510" i="1"/>
  <c r="H510" i="1"/>
  <c r="I510" i="1" l="1"/>
  <c r="K510" i="1" s="1"/>
  <c r="J510" i="1"/>
  <c r="L510" i="1" l="1"/>
  <c r="M510" i="1"/>
  <c r="G511" i="1" l="1"/>
  <c r="E511" i="1"/>
  <c r="F511" i="1"/>
  <c r="H511" i="1"/>
  <c r="I511" i="1" l="1"/>
  <c r="K511" i="1" s="1"/>
  <c r="J511" i="1"/>
  <c r="L511" i="1" l="1"/>
  <c r="M511" i="1"/>
  <c r="E512" i="1" l="1"/>
  <c r="G512" i="1"/>
  <c r="F512" i="1"/>
  <c r="H512" i="1"/>
  <c r="I512" i="1" l="1"/>
  <c r="K512" i="1" s="1"/>
  <c r="J512" i="1"/>
  <c r="M512" i="1" l="1"/>
  <c r="L512" i="1"/>
  <c r="F513" i="1" l="1"/>
  <c r="H513" i="1"/>
  <c r="E513" i="1"/>
  <c r="G513" i="1"/>
  <c r="J513" i="1" l="1"/>
  <c r="I513" i="1"/>
  <c r="K513" i="1" s="1"/>
  <c r="M513" i="1" l="1"/>
  <c r="L513" i="1"/>
  <c r="F514" i="1" l="1"/>
  <c r="H514" i="1"/>
  <c r="G514" i="1"/>
  <c r="E514" i="1"/>
  <c r="J514" i="1" l="1"/>
  <c r="I514" i="1"/>
  <c r="K514" i="1" s="1"/>
  <c r="M514" i="1" l="1"/>
  <c r="L514" i="1"/>
  <c r="H515" i="1" l="1"/>
  <c r="F515" i="1"/>
  <c r="E515" i="1"/>
  <c r="G515" i="1"/>
  <c r="J515" i="1" l="1"/>
  <c r="I515" i="1"/>
  <c r="K515" i="1" s="1"/>
  <c r="L515" i="1" l="1"/>
  <c r="M515" i="1"/>
  <c r="E516" i="1" l="1"/>
  <c r="G516" i="1"/>
  <c r="H516" i="1"/>
  <c r="F516" i="1"/>
  <c r="I516" i="1" l="1"/>
  <c r="K516" i="1" s="1"/>
  <c r="J516" i="1"/>
  <c r="M516" i="1" l="1"/>
  <c r="L516" i="1"/>
  <c r="F517" i="1" l="1"/>
  <c r="H517" i="1"/>
  <c r="G517" i="1"/>
  <c r="E517" i="1"/>
  <c r="J517" i="1" l="1"/>
  <c r="I517" i="1"/>
  <c r="K517" i="1" s="1"/>
  <c r="L517" i="1" l="1"/>
  <c r="M517" i="1"/>
  <c r="G518" i="1" l="1"/>
  <c r="E518" i="1"/>
  <c r="F518" i="1"/>
  <c r="H518" i="1"/>
  <c r="J518" i="1" l="1"/>
  <c r="I518" i="1"/>
  <c r="K518" i="1" s="1"/>
  <c r="M518" i="1" l="1"/>
  <c r="L518" i="1"/>
  <c r="F519" i="1" l="1"/>
  <c r="H519" i="1"/>
  <c r="G519" i="1"/>
  <c r="E519" i="1"/>
  <c r="J519" i="1" l="1"/>
  <c r="I519" i="1"/>
  <c r="K519" i="1" s="1"/>
  <c r="M519" i="1" l="1"/>
  <c r="L519" i="1"/>
  <c r="F520" i="1" l="1"/>
  <c r="H520" i="1"/>
  <c r="G520" i="1"/>
  <c r="E520" i="1"/>
  <c r="J520" i="1" l="1"/>
  <c r="I520" i="1"/>
  <c r="K520" i="1" s="1"/>
  <c r="M520" i="1" l="1"/>
  <c r="L520" i="1"/>
  <c r="H521" i="1" l="1"/>
  <c r="F521" i="1"/>
  <c r="E521" i="1"/>
  <c r="G521" i="1"/>
  <c r="I521" i="1" l="1"/>
  <c r="K521" i="1" s="1"/>
  <c r="J521" i="1"/>
  <c r="M521" i="1" l="1"/>
  <c r="L521" i="1"/>
  <c r="H522" i="1" l="1"/>
  <c r="F522" i="1"/>
  <c r="E522" i="1"/>
  <c r="G522" i="1"/>
  <c r="I522" i="1" l="1"/>
  <c r="K522" i="1" s="1"/>
  <c r="J522" i="1"/>
  <c r="L522" i="1" l="1"/>
  <c r="M522" i="1"/>
  <c r="G523" i="1" l="1"/>
  <c r="E523" i="1"/>
  <c r="F523" i="1"/>
  <c r="H523" i="1"/>
  <c r="I523" i="1" l="1"/>
  <c r="K523" i="1" s="1"/>
  <c r="J523" i="1"/>
  <c r="M523" i="1" l="1"/>
  <c r="L523" i="1"/>
  <c r="F524" i="1" l="1"/>
  <c r="H524" i="1"/>
  <c r="E524" i="1"/>
  <c r="G524" i="1"/>
  <c r="I524" i="1" l="1"/>
  <c r="K524" i="1" s="1"/>
  <c r="J524" i="1"/>
  <c r="M524" i="1" l="1"/>
  <c r="L524" i="1"/>
  <c r="E525" i="1" l="1"/>
  <c r="G525" i="1"/>
  <c r="H525" i="1"/>
  <c r="F525" i="1"/>
  <c r="I525" i="1" l="1"/>
  <c r="K525" i="1" s="1"/>
  <c r="J525" i="1"/>
  <c r="M525" i="1" l="1"/>
  <c r="L525" i="1"/>
  <c r="E526" i="1" l="1"/>
  <c r="G526" i="1"/>
  <c r="F526" i="1"/>
  <c r="H526" i="1"/>
  <c r="J526" i="1" l="1"/>
  <c r="I526" i="1"/>
  <c r="K526" i="1" s="1"/>
  <c r="L526" i="1" l="1"/>
  <c r="M526" i="1"/>
  <c r="H527" i="1" l="1"/>
  <c r="F527" i="1"/>
  <c r="G527" i="1"/>
  <c r="E527" i="1"/>
  <c r="I527" i="1" l="1"/>
  <c r="K527" i="1" s="1"/>
  <c r="J527" i="1"/>
  <c r="M527" i="1" l="1"/>
  <c r="L527" i="1"/>
  <c r="G528" i="1" l="1"/>
  <c r="E528" i="1"/>
  <c r="F528" i="1"/>
  <c r="H528" i="1"/>
  <c r="I528" i="1" l="1"/>
  <c r="K528" i="1" s="1"/>
  <c r="J528" i="1"/>
  <c r="M528" i="1" l="1"/>
  <c r="L528" i="1"/>
  <c r="E529" i="1" l="1"/>
  <c r="G529" i="1"/>
  <c r="F529" i="1"/>
  <c r="H529" i="1"/>
  <c r="J529" i="1" l="1"/>
  <c r="I529" i="1"/>
  <c r="K529" i="1" s="1"/>
  <c r="L529" i="1" l="1"/>
  <c r="M529" i="1"/>
  <c r="H530" i="1" l="1"/>
  <c r="F530" i="1"/>
  <c r="G530" i="1"/>
  <c r="E530" i="1"/>
  <c r="J530" i="1" l="1"/>
  <c r="I530" i="1"/>
  <c r="K530" i="1" s="1"/>
  <c r="L530" i="1" l="1"/>
  <c r="M530" i="1"/>
  <c r="H531" i="1" l="1"/>
  <c r="F531" i="1"/>
  <c r="E531" i="1"/>
  <c r="G531" i="1"/>
  <c r="J531" i="1" l="1"/>
  <c r="I531" i="1"/>
  <c r="K531" i="1" s="1"/>
  <c r="M531" i="1" l="1"/>
  <c r="L531" i="1"/>
  <c r="G532" i="1" l="1"/>
  <c r="E532" i="1"/>
  <c r="F532" i="1"/>
  <c r="H532" i="1"/>
  <c r="J532" i="1" l="1"/>
  <c r="I532" i="1"/>
  <c r="K532" i="1" s="1"/>
  <c r="M532" i="1" l="1"/>
  <c r="L532" i="1"/>
  <c r="E533" i="1" l="1"/>
  <c r="G533" i="1"/>
  <c r="F533" i="1"/>
  <c r="H533" i="1"/>
  <c r="I533" i="1" l="1"/>
  <c r="K533" i="1" s="1"/>
  <c r="J533" i="1"/>
  <c r="M533" i="1" l="1"/>
  <c r="L533" i="1"/>
  <c r="G534" i="1" l="1"/>
  <c r="E534" i="1"/>
  <c r="H534" i="1"/>
  <c r="F534" i="1"/>
  <c r="I534" i="1" l="1"/>
  <c r="K534" i="1" s="1"/>
  <c r="J534" i="1"/>
  <c r="L534" i="1" l="1"/>
  <c r="M534" i="1"/>
  <c r="F535" i="1" l="1"/>
  <c r="H535" i="1"/>
  <c r="E535" i="1"/>
  <c r="G535" i="1"/>
  <c r="I535" i="1" l="1"/>
  <c r="K535" i="1" s="1"/>
  <c r="J535" i="1"/>
  <c r="M535" i="1" l="1"/>
  <c r="L535" i="1"/>
  <c r="E536" i="1" l="1"/>
  <c r="G536" i="1"/>
  <c r="F536" i="1"/>
  <c r="H536" i="1"/>
  <c r="J536" i="1" l="1"/>
  <c r="I536" i="1"/>
  <c r="K536" i="1" s="1"/>
  <c r="M536" i="1" l="1"/>
  <c r="L536" i="1"/>
  <c r="E537" i="1" l="1"/>
  <c r="G537" i="1"/>
  <c r="F537" i="1"/>
  <c r="H537" i="1"/>
  <c r="I537" i="1" l="1"/>
  <c r="K537" i="1" s="1"/>
  <c r="J537" i="1"/>
  <c r="M537" i="1" l="1"/>
  <c r="L537" i="1"/>
  <c r="G538" i="1" l="1"/>
  <c r="E538" i="1"/>
  <c r="H538" i="1"/>
  <c r="F538" i="1"/>
  <c r="I538" i="1" l="1"/>
  <c r="K538" i="1" s="1"/>
  <c r="J538" i="1"/>
  <c r="M538" i="1" l="1"/>
  <c r="L538" i="1"/>
  <c r="G539" i="1" l="1"/>
  <c r="E539" i="1"/>
  <c r="H539" i="1"/>
  <c r="F539" i="1"/>
  <c r="J539" i="1" l="1"/>
  <c r="I539" i="1"/>
  <c r="K539" i="1" s="1"/>
  <c r="M539" i="1" l="1"/>
  <c r="L539" i="1"/>
  <c r="G540" i="1" l="1"/>
  <c r="E540" i="1"/>
  <c r="H540" i="1"/>
  <c r="F540" i="1"/>
  <c r="I540" i="1" l="1"/>
  <c r="K540" i="1" s="1"/>
  <c r="J540" i="1"/>
  <c r="L540" i="1" l="1"/>
  <c r="M540" i="1"/>
  <c r="H541" i="1" l="1"/>
  <c r="F541" i="1"/>
  <c r="G541" i="1"/>
  <c r="E541" i="1"/>
  <c r="I541" i="1" l="1"/>
  <c r="K541" i="1" s="1"/>
  <c r="J541" i="1"/>
  <c r="L541" i="1" l="1"/>
  <c r="M541" i="1"/>
  <c r="H542" i="1" l="1"/>
  <c r="F542" i="1"/>
  <c r="E542" i="1"/>
  <c r="G542" i="1"/>
  <c r="I542" i="1" l="1"/>
  <c r="K542" i="1" s="1"/>
  <c r="J542" i="1"/>
  <c r="M542" i="1" l="1"/>
  <c r="L542" i="1"/>
  <c r="E543" i="1" l="1"/>
  <c r="G543" i="1"/>
  <c r="H543" i="1"/>
  <c r="F543" i="1"/>
  <c r="J543" i="1" l="1"/>
  <c r="I543" i="1"/>
  <c r="K543" i="1" s="1"/>
  <c r="L543" i="1" l="1"/>
  <c r="M543" i="1"/>
  <c r="F544" i="1" l="1"/>
  <c r="H544" i="1"/>
  <c r="E544" i="1"/>
  <c r="G544" i="1"/>
  <c r="J544" i="1" l="1"/>
  <c r="I544" i="1"/>
  <c r="K544" i="1" s="1"/>
  <c r="M544" i="1" l="1"/>
  <c r="L544" i="1"/>
  <c r="E545" i="1" l="1"/>
  <c r="G545" i="1"/>
  <c r="F545" i="1"/>
  <c r="H545" i="1"/>
  <c r="J545" i="1" l="1"/>
  <c r="I545" i="1"/>
  <c r="K545" i="1" s="1"/>
  <c r="M545" i="1" l="1"/>
  <c r="L545" i="1"/>
  <c r="E546" i="1" l="1"/>
  <c r="G546" i="1"/>
  <c r="H546" i="1"/>
  <c r="F546" i="1"/>
  <c r="J546" i="1" l="1"/>
  <c r="I546" i="1"/>
  <c r="K546" i="1" s="1"/>
  <c r="M546" i="1" l="1"/>
  <c r="L546" i="1"/>
  <c r="G547" i="1" l="1"/>
  <c r="E547" i="1"/>
  <c r="H547" i="1"/>
  <c r="F547" i="1"/>
  <c r="I547" i="1" l="1"/>
  <c r="K547" i="1" s="1"/>
  <c r="J547" i="1"/>
  <c r="M547" i="1" l="1"/>
  <c r="L547" i="1"/>
  <c r="E548" i="1" l="1"/>
  <c r="G548" i="1"/>
  <c r="H548" i="1"/>
  <c r="F548" i="1"/>
  <c r="J548" i="1" l="1"/>
  <c r="I548" i="1"/>
  <c r="K548" i="1" s="1"/>
  <c r="M548" i="1" l="1"/>
  <c r="L548" i="1"/>
  <c r="G549" i="1" l="1"/>
  <c r="E549" i="1"/>
  <c r="H549" i="1"/>
  <c r="F549" i="1"/>
  <c r="J549" i="1" l="1"/>
  <c r="I549" i="1"/>
  <c r="K549" i="1" s="1"/>
  <c r="M549" i="1" l="1"/>
  <c r="L549" i="1"/>
  <c r="G550" i="1" l="1"/>
  <c r="E550" i="1"/>
  <c r="H550" i="1"/>
  <c r="F550" i="1"/>
  <c r="I550" i="1" l="1"/>
  <c r="K550" i="1" s="1"/>
  <c r="J550" i="1"/>
  <c r="M550" i="1" l="1"/>
  <c r="L550" i="1"/>
  <c r="E551" i="1" l="1"/>
  <c r="G551" i="1"/>
  <c r="H551" i="1"/>
  <c r="F551" i="1"/>
  <c r="I551" i="1" l="1"/>
  <c r="K551" i="1" s="1"/>
  <c r="J551" i="1"/>
  <c r="M551" i="1" l="1"/>
  <c r="L551" i="1"/>
  <c r="E552" i="1" l="1"/>
  <c r="G552" i="1"/>
  <c r="F552" i="1"/>
  <c r="H552" i="1"/>
  <c r="I552" i="1" l="1"/>
  <c r="K552" i="1" s="1"/>
  <c r="J552" i="1"/>
  <c r="M552" i="1" l="1"/>
  <c r="L552" i="1"/>
  <c r="E553" i="1" l="1"/>
  <c r="G553" i="1"/>
  <c r="H553" i="1"/>
  <c r="F553" i="1"/>
  <c r="I553" i="1" l="1"/>
  <c r="K553" i="1" s="1"/>
  <c r="J553" i="1"/>
  <c r="M553" i="1" l="1"/>
  <c r="L553" i="1"/>
  <c r="E554" i="1" l="1"/>
  <c r="G554" i="1"/>
  <c r="F554" i="1"/>
  <c r="H554" i="1"/>
  <c r="I554" i="1" l="1"/>
  <c r="K554" i="1" s="1"/>
  <c r="J554" i="1"/>
  <c r="M554" i="1" l="1"/>
  <c r="L554" i="1"/>
  <c r="G555" i="1" l="1"/>
  <c r="E555" i="1"/>
  <c r="H555" i="1"/>
  <c r="F555" i="1"/>
  <c r="J555" i="1" l="1"/>
  <c r="I555" i="1"/>
  <c r="K555" i="1" s="1"/>
  <c r="M555" i="1" l="1"/>
  <c r="L555" i="1"/>
  <c r="E556" i="1" l="1"/>
  <c r="G556" i="1"/>
  <c r="H556" i="1"/>
  <c r="F556" i="1"/>
  <c r="I556" i="1" l="1"/>
  <c r="K556" i="1" s="1"/>
  <c r="J556" i="1"/>
  <c r="M556" i="1" l="1"/>
  <c r="L556" i="1"/>
  <c r="E557" i="1" l="1"/>
  <c r="G557" i="1"/>
  <c r="F557" i="1"/>
  <c r="H557" i="1"/>
  <c r="J557" i="1" l="1"/>
  <c r="I557" i="1"/>
  <c r="K557" i="1" s="1"/>
  <c r="M557" i="1" l="1"/>
  <c r="L557" i="1"/>
  <c r="E558" i="1" l="1"/>
  <c r="G558" i="1"/>
  <c r="F558" i="1"/>
  <c r="H558" i="1"/>
  <c r="I558" i="1" l="1"/>
  <c r="K558" i="1" s="1"/>
  <c r="J558" i="1"/>
  <c r="L558" i="1" l="1"/>
  <c r="M558" i="1"/>
  <c r="H559" i="1" l="1"/>
  <c r="F559" i="1"/>
  <c r="E559" i="1"/>
  <c r="G559" i="1"/>
  <c r="J559" i="1" l="1"/>
  <c r="I559" i="1"/>
  <c r="K559" i="1" s="1"/>
  <c r="L559" i="1" l="1"/>
  <c r="M559" i="1"/>
  <c r="F560" i="1" l="1"/>
  <c r="H560" i="1"/>
  <c r="G560" i="1"/>
  <c r="E560" i="1"/>
  <c r="J560" i="1" l="1"/>
  <c r="I560" i="1"/>
  <c r="K560" i="1" s="1"/>
  <c r="M560" i="1" l="1"/>
  <c r="L560" i="1"/>
  <c r="E561" i="1" l="1"/>
  <c r="G561" i="1"/>
  <c r="F561" i="1"/>
  <c r="H561" i="1"/>
  <c r="J561" i="1" l="1"/>
  <c r="I561" i="1"/>
  <c r="K561" i="1" s="1"/>
  <c r="M561" i="1" l="1"/>
  <c r="L561" i="1"/>
  <c r="E562" i="1" l="1"/>
  <c r="G562" i="1"/>
  <c r="F562" i="1"/>
  <c r="H562" i="1"/>
  <c r="J562" i="1" l="1"/>
  <c r="I562" i="1"/>
  <c r="K562" i="1" s="1"/>
  <c r="M562" i="1" l="1"/>
  <c r="L562" i="1"/>
  <c r="E563" i="1" l="1"/>
  <c r="G563" i="1"/>
  <c r="F563" i="1"/>
  <c r="H563" i="1"/>
  <c r="J563" i="1" l="1"/>
  <c r="I563" i="1"/>
  <c r="K563" i="1" s="1"/>
  <c r="M563" i="1" l="1"/>
  <c r="L563" i="1"/>
  <c r="E564" i="1" l="1"/>
  <c r="G564" i="1"/>
  <c r="F564" i="1"/>
  <c r="H564" i="1"/>
  <c r="J564" i="1" l="1"/>
  <c r="I564" i="1"/>
  <c r="K564" i="1" s="1"/>
  <c r="L564" i="1" l="1"/>
  <c r="M564" i="1"/>
  <c r="H565" i="1" l="1"/>
  <c r="F565" i="1"/>
  <c r="G565" i="1"/>
  <c r="E565" i="1"/>
  <c r="J565" i="1" l="1"/>
  <c r="I565" i="1"/>
  <c r="K565" i="1" s="1"/>
  <c r="L565" i="1" l="1"/>
  <c r="M565" i="1"/>
  <c r="H566" i="1" l="1"/>
  <c r="F566" i="1"/>
  <c r="E566" i="1"/>
  <c r="G566" i="1"/>
  <c r="J566" i="1" l="1"/>
  <c r="I566" i="1"/>
  <c r="K566" i="1" s="1"/>
  <c r="M566" i="1" l="1"/>
  <c r="L566" i="1"/>
  <c r="G567" i="1" l="1"/>
  <c r="E567" i="1"/>
  <c r="F567" i="1"/>
  <c r="H567" i="1"/>
  <c r="I567" i="1" l="1"/>
  <c r="K567" i="1" s="1"/>
  <c r="J567" i="1"/>
  <c r="L567" i="1" l="1"/>
  <c r="M567" i="1"/>
  <c r="H568" i="1" l="1"/>
  <c r="F568" i="1"/>
  <c r="G568" i="1"/>
  <c r="E568" i="1"/>
  <c r="I568" i="1" l="1"/>
  <c r="K568" i="1" s="1"/>
  <c r="J568" i="1"/>
  <c r="L568" i="1" l="1"/>
  <c r="M568" i="1"/>
  <c r="F569" i="1" l="1"/>
  <c r="H569" i="1"/>
  <c r="G569" i="1"/>
  <c r="E569" i="1"/>
  <c r="I569" i="1" l="1"/>
  <c r="K569" i="1" s="1"/>
  <c r="J569" i="1"/>
  <c r="M569" i="1" l="1"/>
  <c r="L569" i="1"/>
  <c r="E570" i="1" l="1"/>
  <c r="G570" i="1"/>
  <c r="F570" i="1"/>
  <c r="H570" i="1"/>
  <c r="I570" i="1" l="1"/>
  <c r="K570" i="1" s="1"/>
  <c r="J570" i="1"/>
  <c r="L570" i="1" l="1"/>
  <c r="M570" i="1"/>
  <c r="H571" i="1" l="1"/>
  <c r="F571" i="1"/>
  <c r="E571" i="1"/>
  <c r="G571" i="1"/>
  <c r="J571" i="1" l="1"/>
  <c r="I571" i="1"/>
  <c r="K571" i="1" s="1"/>
  <c r="L571" i="1" l="1"/>
  <c r="M571" i="1"/>
  <c r="F572" i="1" l="1"/>
  <c r="H572" i="1"/>
  <c r="G572" i="1"/>
  <c r="E572" i="1"/>
  <c r="I572" i="1" l="1"/>
  <c r="K572" i="1" s="1"/>
  <c r="J572" i="1"/>
  <c r="M572" i="1" l="1"/>
  <c r="L572" i="1"/>
  <c r="E573" i="1" l="1"/>
  <c r="G573" i="1"/>
  <c r="F573" i="1"/>
  <c r="H573" i="1"/>
  <c r="I573" i="1" l="1"/>
  <c r="K573" i="1" s="1"/>
  <c r="J573" i="1"/>
  <c r="M573" i="1" l="1"/>
  <c r="L573" i="1"/>
  <c r="G574" i="1" l="1"/>
  <c r="E574" i="1"/>
  <c r="H574" i="1"/>
  <c r="F574" i="1"/>
  <c r="J574" i="1" l="1"/>
  <c r="I574" i="1"/>
  <c r="K574" i="1" s="1"/>
  <c r="M574" i="1" l="1"/>
  <c r="L574" i="1"/>
  <c r="E575" i="1" l="1"/>
  <c r="G575" i="1"/>
  <c r="H575" i="1"/>
  <c r="F575" i="1"/>
  <c r="J575" i="1" l="1"/>
  <c r="I575" i="1"/>
  <c r="K575" i="1" s="1"/>
  <c r="M575" i="1" l="1"/>
  <c r="L575" i="1"/>
  <c r="E576" i="1" l="1"/>
  <c r="G576" i="1"/>
  <c r="H576" i="1"/>
  <c r="F576" i="1"/>
  <c r="I576" i="1" l="1"/>
  <c r="K576" i="1" s="1"/>
  <c r="J576" i="1"/>
  <c r="M576" i="1" l="1"/>
  <c r="L576" i="1"/>
  <c r="E577" i="1" l="1"/>
  <c r="G577" i="1"/>
  <c r="H577" i="1"/>
  <c r="F577" i="1"/>
  <c r="I577" i="1" l="1"/>
  <c r="K577" i="1" s="1"/>
  <c r="J577" i="1"/>
  <c r="M577" i="1" l="1"/>
  <c r="L577" i="1"/>
  <c r="G578" i="1" l="1"/>
  <c r="E578" i="1"/>
  <c r="F578" i="1"/>
  <c r="H578" i="1"/>
  <c r="I578" i="1" l="1"/>
  <c r="K578" i="1" s="1"/>
  <c r="J578" i="1"/>
  <c r="M578" i="1" l="1"/>
  <c r="L578" i="1"/>
  <c r="E579" i="1" l="1"/>
  <c r="G579" i="1"/>
  <c r="H579" i="1"/>
  <c r="F579" i="1"/>
  <c r="J579" i="1" l="1"/>
  <c r="I579" i="1"/>
  <c r="K579" i="1" s="1"/>
  <c r="M579" i="1" l="1"/>
  <c r="L579" i="1"/>
  <c r="E580" i="1" l="1"/>
  <c r="G580" i="1"/>
  <c r="F580" i="1"/>
  <c r="H580" i="1"/>
  <c r="I580" i="1" l="1"/>
  <c r="K580" i="1" s="1"/>
  <c r="J580" i="1"/>
  <c r="M580" i="1" l="1"/>
  <c r="L580" i="1"/>
  <c r="G581" i="1" l="1"/>
  <c r="E581" i="1"/>
  <c r="H581" i="1"/>
  <c r="F581" i="1"/>
  <c r="I581" i="1" l="1"/>
  <c r="K581" i="1" s="1"/>
  <c r="J581" i="1"/>
  <c r="M581" i="1" l="1"/>
  <c r="L581" i="1"/>
  <c r="E582" i="1" l="1"/>
  <c r="G582" i="1"/>
  <c r="F582" i="1"/>
  <c r="H582" i="1"/>
  <c r="I582" i="1" l="1"/>
  <c r="K582" i="1" s="1"/>
  <c r="J582" i="1"/>
  <c r="M582" i="1" l="1"/>
  <c r="L582" i="1"/>
  <c r="E583" i="1" l="1"/>
  <c r="G583" i="1"/>
  <c r="F583" i="1"/>
  <c r="H583" i="1"/>
  <c r="I583" i="1" l="1"/>
  <c r="K583" i="1" s="1"/>
  <c r="J583" i="1"/>
  <c r="M583" i="1" l="1"/>
  <c r="L583" i="1"/>
  <c r="E584" i="1" l="1"/>
  <c r="G584" i="1"/>
  <c r="H584" i="1"/>
  <c r="F584" i="1"/>
  <c r="J584" i="1" l="1"/>
  <c r="I584" i="1"/>
  <c r="K584" i="1" s="1"/>
  <c r="M584" i="1" l="1"/>
  <c r="L584" i="1"/>
  <c r="E585" i="1" l="1"/>
  <c r="G585" i="1"/>
  <c r="F585" i="1"/>
  <c r="H585" i="1"/>
  <c r="I585" i="1" l="1"/>
  <c r="K585" i="1" s="1"/>
  <c r="J585" i="1"/>
  <c r="M585" i="1" l="1"/>
  <c r="L585" i="1"/>
  <c r="G586" i="1" l="1"/>
  <c r="E586" i="1"/>
  <c r="H586" i="1"/>
  <c r="F586" i="1"/>
  <c r="J586" i="1" l="1"/>
  <c r="I586" i="1"/>
  <c r="K586" i="1" s="1"/>
  <c r="M586" i="1" l="1"/>
  <c r="L586" i="1"/>
  <c r="G587" i="1" l="1"/>
  <c r="E587" i="1"/>
  <c r="H587" i="1"/>
  <c r="F587" i="1"/>
  <c r="J587" i="1" l="1"/>
  <c r="I587" i="1"/>
  <c r="K587" i="1" s="1"/>
  <c r="M587" i="1" l="1"/>
  <c r="L587" i="1"/>
  <c r="E588" i="1" l="1"/>
  <c r="G588" i="1"/>
  <c r="F588" i="1"/>
  <c r="H588" i="1"/>
  <c r="I588" i="1" l="1"/>
  <c r="K588" i="1" s="1"/>
  <c r="J588" i="1"/>
  <c r="M588" i="1" l="1"/>
  <c r="L588" i="1"/>
  <c r="G589" i="1" l="1"/>
  <c r="E589" i="1"/>
  <c r="H589" i="1"/>
  <c r="F589" i="1"/>
  <c r="I589" i="1" l="1"/>
  <c r="K589" i="1" s="1"/>
  <c r="J589" i="1"/>
  <c r="M589" i="1" l="1"/>
  <c r="L589" i="1"/>
  <c r="G590" i="1" l="1"/>
  <c r="E590" i="1"/>
  <c r="F590" i="1"/>
  <c r="H590" i="1"/>
  <c r="J590" i="1" l="1"/>
  <c r="I590" i="1"/>
  <c r="K590" i="1" s="1"/>
  <c r="M590" i="1" l="1"/>
  <c r="L590" i="1"/>
  <c r="G591" i="1" l="1"/>
  <c r="E591" i="1"/>
  <c r="H591" i="1"/>
  <c r="F591" i="1"/>
  <c r="J591" i="1" l="1"/>
  <c r="I591" i="1"/>
  <c r="K591" i="1" s="1"/>
  <c r="M591" i="1" l="1"/>
  <c r="L591" i="1"/>
  <c r="E592" i="1" l="1"/>
  <c r="G592" i="1"/>
  <c r="F592" i="1"/>
  <c r="H592" i="1"/>
  <c r="I592" i="1" l="1"/>
  <c r="K592" i="1" s="1"/>
  <c r="J592" i="1"/>
  <c r="M592" i="1" l="1"/>
  <c r="L592" i="1"/>
  <c r="G593" i="1" l="1"/>
  <c r="E593" i="1"/>
  <c r="F593" i="1"/>
  <c r="H593" i="1"/>
  <c r="I593" i="1" l="1"/>
  <c r="K593" i="1" s="1"/>
  <c r="J593" i="1"/>
  <c r="M593" i="1" l="1"/>
  <c r="L593" i="1"/>
  <c r="G594" i="1" l="1"/>
  <c r="E594" i="1"/>
  <c r="F594" i="1"/>
  <c r="H594" i="1"/>
  <c r="I594" i="1" l="1"/>
  <c r="K594" i="1" s="1"/>
  <c r="J594" i="1"/>
  <c r="M594" i="1" l="1"/>
  <c r="L594" i="1"/>
  <c r="G595" i="1" l="1"/>
  <c r="E595" i="1"/>
  <c r="H595" i="1"/>
  <c r="F595" i="1"/>
  <c r="J595" i="1" l="1"/>
  <c r="I595" i="1"/>
  <c r="K595" i="1" s="1"/>
  <c r="M595" i="1" l="1"/>
  <c r="L595" i="1"/>
  <c r="G596" i="1" l="1"/>
  <c r="E596" i="1"/>
  <c r="H596" i="1"/>
  <c r="F596" i="1"/>
  <c r="J596" i="1" l="1"/>
  <c r="I596" i="1"/>
  <c r="K596" i="1" s="1"/>
  <c r="M596" i="1" l="1"/>
  <c r="L596" i="1"/>
  <c r="E597" i="1" l="1"/>
  <c r="G597" i="1"/>
  <c r="F597" i="1"/>
  <c r="H597" i="1"/>
  <c r="J597" i="1" l="1"/>
  <c r="I597" i="1"/>
  <c r="K597" i="1" s="1"/>
  <c r="L597" i="1" l="1"/>
  <c r="M597" i="1"/>
  <c r="H598" i="1" l="1"/>
  <c r="F598" i="1"/>
  <c r="G598" i="1"/>
  <c r="E598" i="1"/>
  <c r="J598" i="1" l="1"/>
  <c r="I598" i="1"/>
  <c r="K598" i="1" s="1"/>
  <c r="M598" i="1" l="1"/>
  <c r="L598" i="1"/>
  <c r="G599" i="1" l="1"/>
  <c r="E599" i="1"/>
  <c r="F599" i="1"/>
  <c r="H599" i="1"/>
  <c r="J599" i="1" l="1"/>
  <c r="I599" i="1"/>
  <c r="K599" i="1" s="1"/>
  <c r="M599" i="1" l="1"/>
  <c r="L599" i="1"/>
  <c r="G600" i="1" l="1"/>
  <c r="E600" i="1"/>
  <c r="H600" i="1"/>
  <c r="F600" i="1"/>
  <c r="I600" i="1" l="1"/>
  <c r="K600" i="1" s="1"/>
  <c r="J600" i="1"/>
  <c r="M600" i="1" l="1"/>
  <c r="L600" i="1"/>
  <c r="G601" i="1" l="1"/>
  <c r="E601" i="1"/>
  <c r="F601" i="1"/>
  <c r="H601" i="1"/>
  <c r="J601" i="1" l="1"/>
  <c r="I601" i="1"/>
  <c r="K601" i="1" s="1"/>
  <c r="M601" i="1" l="1"/>
  <c r="L601" i="1"/>
  <c r="G602" i="1" l="1"/>
  <c r="E602" i="1"/>
  <c r="H602" i="1"/>
  <c r="F602" i="1"/>
  <c r="J602" i="1" l="1"/>
  <c r="I602" i="1"/>
  <c r="K602" i="1" s="1"/>
  <c r="M602" i="1" l="1"/>
  <c r="L602" i="1"/>
  <c r="E603" i="1" l="1"/>
  <c r="G603" i="1"/>
  <c r="F603" i="1"/>
  <c r="H603" i="1"/>
  <c r="I603" i="1" l="1"/>
  <c r="K603" i="1" s="1"/>
  <c r="J603" i="1"/>
  <c r="L603" i="1" l="1"/>
  <c r="M603" i="1"/>
  <c r="H604" i="1" l="1"/>
  <c r="F604" i="1"/>
  <c r="G604" i="1"/>
  <c r="E604" i="1"/>
  <c r="I604" i="1" l="1"/>
  <c r="K604" i="1" s="1"/>
  <c r="J604" i="1"/>
  <c r="M604" i="1" l="1"/>
  <c r="L604" i="1"/>
  <c r="G605" i="1" l="1"/>
  <c r="E605" i="1"/>
  <c r="H605" i="1"/>
  <c r="F605" i="1"/>
  <c r="I605" i="1" l="1"/>
  <c r="K605" i="1" s="1"/>
  <c r="J605" i="1"/>
  <c r="L605" i="1" l="1"/>
  <c r="M605" i="1"/>
  <c r="F606" i="1" l="1"/>
  <c r="H606" i="1"/>
  <c r="E606" i="1"/>
  <c r="G606" i="1"/>
  <c r="I606" i="1" l="1"/>
  <c r="K606" i="1" s="1"/>
  <c r="J606" i="1"/>
  <c r="M606" i="1" l="1"/>
  <c r="L606" i="1"/>
  <c r="E607" i="1" l="1"/>
  <c r="G607" i="1"/>
  <c r="F607" i="1"/>
  <c r="H607" i="1"/>
  <c r="I607" i="1" l="1"/>
  <c r="K607" i="1" s="1"/>
  <c r="J607" i="1"/>
  <c r="L607" i="1" l="1"/>
  <c r="M607" i="1"/>
  <c r="H608" i="1" l="1"/>
  <c r="F608" i="1"/>
  <c r="G608" i="1"/>
  <c r="E608" i="1"/>
  <c r="I608" i="1" l="1"/>
  <c r="K608" i="1" s="1"/>
  <c r="J608" i="1"/>
  <c r="L608" i="1" l="1"/>
  <c r="M608" i="1"/>
  <c r="H609" i="1" l="1"/>
  <c r="F609" i="1"/>
  <c r="E609" i="1"/>
  <c r="G609" i="1"/>
  <c r="I609" i="1" l="1"/>
  <c r="K609" i="1" s="1"/>
  <c r="J609" i="1"/>
  <c r="L609" i="1" l="1"/>
  <c r="M609" i="1"/>
  <c r="H610" i="1" l="1"/>
  <c r="F610" i="1"/>
  <c r="E610" i="1"/>
  <c r="G610" i="1"/>
  <c r="I610" i="1" l="1"/>
  <c r="K610" i="1" s="1"/>
  <c r="J610" i="1"/>
  <c r="L610" i="1" l="1"/>
  <c r="M610" i="1"/>
  <c r="H611" i="1" l="1"/>
  <c r="F611" i="1"/>
  <c r="E611" i="1"/>
  <c r="G611" i="1"/>
  <c r="J611" i="1" l="1"/>
  <c r="I611" i="1"/>
  <c r="K611" i="1" s="1"/>
  <c r="L611" i="1" l="1"/>
  <c r="M611" i="1"/>
  <c r="H612" i="1" l="1"/>
  <c r="F612" i="1"/>
  <c r="E612" i="1"/>
  <c r="G612" i="1"/>
  <c r="J612" i="1" l="1"/>
  <c r="I612" i="1"/>
  <c r="K612" i="1" s="1"/>
  <c r="L612" i="1" l="1"/>
  <c r="M612" i="1"/>
  <c r="F613" i="1" l="1"/>
  <c r="H613" i="1"/>
  <c r="G613" i="1"/>
  <c r="E613" i="1"/>
  <c r="J613" i="1" l="1"/>
  <c r="I613" i="1"/>
  <c r="K613" i="1" s="1"/>
  <c r="L613" i="1" l="1"/>
  <c r="M613" i="1"/>
  <c r="F614" i="1" l="1"/>
  <c r="H614" i="1"/>
  <c r="E614" i="1"/>
  <c r="G614" i="1"/>
  <c r="J614" i="1" l="1"/>
  <c r="I614" i="1"/>
  <c r="K614" i="1" s="1"/>
  <c r="L614" i="1" l="1"/>
  <c r="M614" i="1"/>
  <c r="F615" i="1" l="1"/>
  <c r="H615" i="1"/>
  <c r="E615" i="1"/>
  <c r="G615" i="1"/>
  <c r="J615" i="1" l="1"/>
  <c r="I615" i="1"/>
  <c r="K615" i="1" s="1"/>
  <c r="L615" i="1" l="1"/>
  <c r="M615" i="1"/>
  <c r="F616" i="1" l="1"/>
  <c r="H616" i="1"/>
  <c r="E616" i="1"/>
  <c r="G616" i="1"/>
  <c r="I616" i="1" l="1"/>
  <c r="K616" i="1" s="1"/>
  <c r="J616" i="1"/>
  <c r="L616" i="1" l="1"/>
  <c r="M616" i="1"/>
  <c r="F617" i="1" l="1"/>
  <c r="H617" i="1"/>
  <c r="E617" i="1"/>
  <c r="G617" i="1"/>
  <c r="J617" i="1" l="1"/>
  <c r="I617" i="1"/>
  <c r="K617" i="1" s="1"/>
  <c r="L617" i="1" l="1"/>
  <c r="M617" i="1"/>
  <c r="F618" i="1" l="1"/>
  <c r="H618" i="1"/>
  <c r="E618" i="1"/>
  <c r="G618" i="1"/>
  <c r="I618" i="1" l="1"/>
  <c r="K618" i="1" s="1"/>
  <c r="J618" i="1"/>
  <c r="L618" i="1" l="1"/>
  <c r="M618" i="1"/>
  <c r="F619" i="1" l="1"/>
  <c r="H619" i="1"/>
  <c r="E619" i="1"/>
  <c r="G619" i="1"/>
  <c r="I619" i="1" l="1"/>
  <c r="K619" i="1" s="1"/>
  <c r="J619" i="1"/>
  <c r="L619" i="1" l="1"/>
  <c r="M619" i="1"/>
  <c r="F620" i="1" l="1"/>
  <c r="H620" i="1"/>
  <c r="E620" i="1"/>
  <c r="G620" i="1"/>
  <c r="I620" i="1" l="1"/>
  <c r="K620" i="1" s="1"/>
  <c r="J620" i="1"/>
  <c r="L620" i="1" l="1"/>
  <c r="M620" i="1"/>
  <c r="F621" i="1" l="1"/>
  <c r="H621" i="1"/>
  <c r="E621" i="1"/>
  <c r="G621" i="1"/>
  <c r="J621" i="1" l="1"/>
  <c r="I621" i="1"/>
  <c r="K621" i="1" s="1"/>
  <c r="L621" i="1" l="1"/>
  <c r="M621" i="1"/>
  <c r="F622" i="1" l="1"/>
  <c r="H622" i="1"/>
  <c r="E622" i="1"/>
  <c r="G622" i="1"/>
  <c r="I622" i="1" l="1"/>
  <c r="K622" i="1" s="1"/>
  <c r="J622" i="1"/>
  <c r="L622" i="1" l="1"/>
  <c r="M622" i="1"/>
  <c r="F623" i="1" l="1"/>
  <c r="H623" i="1"/>
  <c r="E623" i="1"/>
  <c r="G623" i="1"/>
  <c r="I623" i="1" l="1"/>
  <c r="K623" i="1" s="1"/>
  <c r="J623" i="1"/>
  <c r="L623" i="1" l="1"/>
  <c r="M623" i="1"/>
  <c r="F624" i="1" l="1"/>
  <c r="H624" i="1"/>
  <c r="E624" i="1"/>
  <c r="G624" i="1"/>
  <c r="I624" i="1" l="1"/>
  <c r="K624" i="1" s="1"/>
  <c r="J624" i="1"/>
  <c r="M624" i="1" l="1"/>
  <c r="L624" i="1"/>
  <c r="E625" i="1" l="1"/>
  <c r="G625" i="1"/>
  <c r="F625" i="1"/>
  <c r="H625" i="1"/>
  <c r="I625" i="1" l="1"/>
  <c r="K625" i="1" s="1"/>
  <c r="J625" i="1"/>
  <c r="L625" i="1" l="1"/>
  <c r="M625" i="1"/>
  <c r="H626" i="1" l="1"/>
  <c r="F626" i="1"/>
  <c r="G626" i="1"/>
  <c r="E626" i="1"/>
  <c r="I626" i="1" l="1"/>
  <c r="K626" i="1" s="1"/>
  <c r="J626" i="1"/>
  <c r="L626" i="1" l="1"/>
  <c r="M626" i="1"/>
  <c r="H627" i="1" l="1"/>
  <c r="F627" i="1"/>
  <c r="E627" i="1"/>
  <c r="G627" i="1"/>
  <c r="I627" i="1" l="1"/>
  <c r="K627" i="1" s="1"/>
  <c r="J627" i="1"/>
  <c r="L627" i="1" l="1"/>
  <c r="M627" i="1"/>
  <c r="H628" i="1" l="1"/>
  <c r="F628" i="1"/>
  <c r="E628" i="1"/>
  <c r="G628" i="1"/>
  <c r="I628" i="1" l="1"/>
  <c r="K628" i="1" s="1"/>
  <c r="J628" i="1"/>
  <c r="L628" i="1" l="1"/>
  <c r="M628" i="1"/>
  <c r="F629" i="1" l="1"/>
  <c r="H629" i="1"/>
  <c r="G629" i="1"/>
  <c r="E629" i="1"/>
  <c r="I629" i="1" l="1"/>
  <c r="K629" i="1" s="1"/>
  <c r="J629" i="1"/>
  <c r="L629" i="1" l="1"/>
  <c r="M629" i="1"/>
  <c r="F630" i="1" l="1"/>
  <c r="H630" i="1"/>
  <c r="E630" i="1"/>
  <c r="G630" i="1"/>
  <c r="I630" i="1" l="1"/>
  <c r="K630" i="1" s="1"/>
  <c r="J630" i="1"/>
  <c r="L630" i="1" l="1"/>
  <c r="M630" i="1"/>
  <c r="F631" i="1" l="1"/>
  <c r="H631" i="1"/>
  <c r="E631" i="1"/>
  <c r="G631" i="1"/>
  <c r="I631" i="1" l="1"/>
  <c r="K631" i="1" s="1"/>
  <c r="J631" i="1"/>
  <c r="L631" i="1" l="1"/>
  <c r="M631" i="1"/>
  <c r="F632" i="1" l="1"/>
  <c r="H632" i="1"/>
  <c r="E632" i="1"/>
  <c r="G632" i="1"/>
  <c r="I632" i="1" l="1"/>
  <c r="K632" i="1" s="1"/>
  <c r="J632" i="1"/>
  <c r="L632" i="1" l="1"/>
  <c r="M632" i="1"/>
  <c r="F633" i="1" l="1"/>
  <c r="H633" i="1"/>
  <c r="E633" i="1"/>
  <c r="G633" i="1"/>
  <c r="I633" i="1" l="1"/>
  <c r="K633" i="1" s="1"/>
  <c r="J633" i="1"/>
  <c r="L633" i="1" l="1"/>
  <c r="M633" i="1"/>
  <c r="F634" i="1" l="1"/>
  <c r="H634" i="1"/>
  <c r="E634" i="1"/>
  <c r="G634" i="1"/>
  <c r="I634" i="1" l="1"/>
  <c r="K634" i="1" s="1"/>
  <c r="J634" i="1"/>
  <c r="L634" i="1" l="1"/>
  <c r="M634" i="1"/>
  <c r="F635" i="1" l="1"/>
  <c r="H635" i="1"/>
  <c r="E635" i="1"/>
  <c r="G635" i="1"/>
  <c r="I635" i="1" l="1"/>
  <c r="K635" i="1" s="1"/>
  <c r="J635" i="1"/>
  <c r="L635" i="1" l="1"/>
  <c r="M635" i="1"/>
  <c r="F636" i="1" l="1"/>
  <c r="H636" i="1"/>
  <c r="E636" i="1"/>
  <c r="G636" i="1"/>
  <c r="I636" i="1" l="1"/>
  <c r="K636" i="1" s="1"/>
  <c r="J636" i="1"/>
  <c r="M636" i="1" l="1"/>
  <c r="L636" i="1"/>
  <c r="E637" i="1" l="1"/>
  <c r="G637" i="1"/>
  <c r="F637" i="1"/>
  <c r="H637" i="1"/>
  <c r="I637" i="1" l="1"/>
  <c r="K637" i="1" s="1"/>
  <c r="J637" i="1"/>
  <c r="L637" i="1" l="1"/>
  <c r="M637" i="1"/>
  <c r="H638" i="1" l="1"/>
  <c r="F638" i="1"/>
  <c r="G638" i="1"/>
  <c r="E638" i="1"/>
  <c r="I638" i="1" l="1"/>
  <c r="K638" i="1" s="1"/>
  <c r="J638" i="1"/>
  <c r="L638" i="1" l="1"/>
  <c r="M638" i="1"/>
  <c r="H639" i="1" l="1"/>
  <c r="F639" i="1"/>
  <c r="E639" i="1"/>
  <c r="G639" i="1"/>
  <c r="I639" i="1" l="1"/>
  <c r="K639" i="1" s="1"/>
  <c r="J639" i="1"/>
  <c r="M639" i="1" l="1"/>
  <c r="L639" i="1"/>
  <c r="G640" i="1" l="1"/>
  <c r="E640" i="1"/>
  <c r="F640" i="1"/>
  <c r="H640" i="1"/>
  <c r="J640" i="1" l="1"/>
  <c r="I640" i="1"/>
  <c r="K640" i="1" s="1"/>
  <c r="L640" i="1" l="1"/>
  <c r="M640" i="1"/>
  <c r="H641" i="1" l="1"/>
  <c r="F641" i="1"/>
  <c r="G641" i="1"/>
  <c r="E641" i="1"/>
  <c r="J641" i="1" l="1"/>
  <c r="I641" i="1"/>
  <c r="K641" i="1" s="1"/>
  <c r="L641" i="1" l="1"/>
  <c r="M641" i="1"/>
  <c r="H642" i="1" l="1"/>
  <c r="F642" i="1"/>
  <c r="E642" i="1"/>
  <c r="G642" i="1"/>
  <c r="J642" i="1" l="1"/>
  <c r="I642" i="1"/>
  <c r="K642" i="1" s="1"/>
  <c r="L642" i="1" l="1"/>
  <c r="M642" i="1"/>
  <c r="H643" i="1" l="1"/>
  <c r="F643" i="1"/>
  <c r="E643" i="1"/>
  <c r="G643" i="1"/>
  <c r="I643" i="1" l="1"/>
  <c r="K643" i="1" s="1"/>
  <c r="J643" i="1"/>
  <c r="L643" i="1" l="1"/>
  <c r="M643" i="1"/>
  <c r="F644" i="1" l="1"/>
  <c r="H644" i="1"/>
  <c r="G644" i="1"/>
  <c r="E644" i="1"/>
  <c r="J644" i="1" l="1"/>
  <c r="I644" i="1"/>
  <c r="K644" i="1" s="1"/>
  <c r="M644" i="1" l="1"/>
  <c r="L644" i="1"/>
  <c r="E645" i="1" l="1"/>
  <c r="G645" i="1"/>
  <c r="F645" i="1"/>
  <c r="H645" i="1"/>
  <c r="J645" i="1" l="1"/>
  <c r="I645" i="1"/>
  <c r="K645" i="1" s="1"/>
  <c r="M645" i="1" l="1"/>
  <c r="L645" i="1"/>
  <c r="G646" i="1" l="1"/>
  <c r="E646" i="1"/>
  <c r="H646" i="1"/>
  <c r="F646" i="1"/>
  <c r="J646" i="1" l="1"/>
  <c r="I646" i="1"/>
  <c r="K646" i="1" s="1"/>
  <c r="L646" i="1" l="1"/>
  <c r="M646" i="1"/>
  <c r="F647" i="1" l="1"/>
  <c r="H647" i="1"/>
  <c r="E647" i="1"/>
  <c r="G647" i="1"/>
  <c r="I647" i="1" l="1"/>
  <c r="K647" i="1" s="1"/>
  <c r="J647" i="1"/>
  <c r="M647" i="1" l="1"/>
  <c r="L647" i="1"/>
  <c r="E648" i="1" l="1"/>
  <c r="G648" i="1"/>
  <c r="F648" i="1"/>
  <c r="H648" i="1"/>
  <c r="J648" i="1" l="1"/>
  <c r="I648" i="1"/>
  <c r="K648" i="1" s="1"/>
  <c r="L648" i="1" l="1"/>
  <c r="M648" i="1"/>
  <c r="H649" i="1" l="1"/>
  <c r="F649" i="1"/>
  <c r="G649" i="1"/>
  <c r="E649" i="1"/>
  <c r="J649" i="1" l="1"/>
  <c r="I649" i="1"/>
  <c r="K649" i="1" s="1"/>
  <c r="L649" i="1" l="1"/>
  <c r="M649" i="1"/>
  <c r="H650" i="1" l="1"/>
  <c r="F650" i="1"/>
  <c r="E650" i="1"/>
  <c r="G650" i="1"/>
  <c r="J650" i="1" l="1"/>
  <c r="I650" i="1"/>
  <c r="K650" i="1" s="1"/>
  <c r="L650" i="1" l="1"/>
  <c r="M650" i="1"/>
  <c r="F651" i="1" l="1"/>
  <c r="H651" i="1"/>
  <c r="G651" i="1"/>
  <c r="E651" i="1"/>
  <c r="I651" i="1" l="1"/>
  <c r="K651" i="1" s="1"/>
  <c r="J651" i="1"/>
  <c r="L651" i="1" l="1"/>
  <c r="M651" i="1"/>
  <c r="F652" i="1" l="1"/>
  <c r="H652" i="1"/>
  <c r="E652" i="1"/>
  <c r="G652" i="1"/>
  <c r="J652" i="1" l="1"/>
  <c r="I652" i="1"/>
  <c r="K652" i="1" s="1"/>
  <c r="L652" i="1" l="1"/>
  <c r="M652" i="1"/>
  <c r="F653" i="1" l="1"/>
  <c r="H653" i="1"/>
  <c r="E653" i="1"/>
  <c r="G653" i="1"/>
  <c r="J653" i="1" l="1"/>
  <c r="I653" i="1"/>
  <c r="K653" i="1" s="1"/>
  <c r="L653" i="1" l="1"/>
  <c r="M653" i="1"/>
  <c r="F654" i="1" l="1"/>
  <c r="H654" i="1"/>
  <c r="E654" i="1"/>
  <c r="G654" i="1"/>
  <c r="J654" i="1" l="1"/>
  <c r="I654" i="1"/>
  <c r="K654" i="1" s="1"/>
  <c r="L654" i="1" l="1"/>
  <c r="M654" i="1"/>
  <c r="F655" i="1" l="1"/>
  <c r="H655" i="1"/>
  <c r="E655" i="1"/>
  <c r="G655" i="1"/>
  <c r="J655" i="1" l="1"/>
  <c r="I655" i="1"/>
  <c r="K655" i="1" s="1"/>
  <c r="M655" i="1" l="1"/>
  <c r="L655" i="1"/>
  <c r="E656" i="1" l="1"/>
  <c r="G656" i="1"/>
  <c r="F656" i="1"/>
  <c r="H656" i="1"/>
  <c r="J656" i="1" l="1"/>
  <c r="I656" i="1"/>
  <c r="K656" i="1" s="1"/>
  <c r="M656" i="1" l="1"/>
  <c r="L656" i="1"/>
  <c r="E657" i="1" l="1"/>
  <c r="G657" i="1"/>
  <c r="H657" i="1"/>
  <c r="F657" i="1"/>
  <c r="J657" i="1" l="1"/>
  <c r="I657" i="1"/>
  <c r="K657" i="1" s="1"/>
  <c r="L657" i="1" l="1"/>
  <c r="M657" i="1"/>
  <c r="F658" i="1" l="1"/>
  <c r="H658" i="1"/>
  <c r="E658" i="1"/>
  <c r="G658" i="1"/>
  <c r="J658" i="1" l="1"/>
  <c r="I658" i="1"/>
  <c r="K658" i="1" s="1"/>
  <c r="M658" i="1" l="1"/>
  <c r="L658" i="1"/>
  <c r="E659" i="1" l="1"/>
  <c r="G659" i="1"/>
  <c r="F659" i="1"/>
  <c r="H659" i="1"/>
  <c r="J659" i="1" l="1"/>
  <c r="I659" i="1"/>
  <c r="K659" i="1" s="1"/>
  <c r="L659" i="1" l="1"/>
  <c r="M659" i="1"/>
  <c r="H660" i="1" l="1"/>
  <c r="F660" i="1"/>
  <c r="G660" i="1"/>
  <c r="E660" i="1"/>
  <c r="J660" i="1" l="1"/>
  <c r="I660" i="1"/>
  <c r="K660" i="1" s="1"/>
  <c r="L660" i="1" l="1"/>
  <c r="M660" i="1"/>
  <c r="H661" i="1" l="1"/>
  <c r="F661" i="1"/>
  <c r="E661" i="1"/>
  <c r="G661" i="1"/>
  <c r="I661" i="1" l="1"/>
  <c r="K661" i="1" s="1"/>
  <c r="J661" i="1"/>
  <c r="L661" i="1" l="1"/>
  <c r="M661" i="1"/>
  <c r="F662" i="1" l="1"/>
  <c r="H662" i="1"/>
  <c r="G662" i="1"/>
  <c r="E662" i="1"/>
  <c r="I662" i="1" l="1"/>
  <c r="K662" i="1" s="1"/>
  <c r="J662" i="1"/>
  <c r="L662" i="1" l="1"/>
  <c r="M662" i="1"/>
  <c r="F663" i="1" l="1"/>
  <c r="H663" i="1"/>
  <c r="E663" i="1"/>
  <c r="G663" i="1"/>
  <c r="I663" i="1" l="1"/>
  <c r="K663" i="1" s="1"/>
  <c r="J663" i="1"/>
  <c r="L663" i="1" l="1"/>
  <c r="M663" i="1"/>
  <c r="F664" i="1" l="1"/>
  <c r="H664" i="1"/>
  <c r="E664" i="1"/>
  <c r="G664" i="1"/>
  <c r="J664" i="1" l="1"/>
  <c r="I664" i="1"/>
  <c r="K664" i="1" s="1"/>
  <c r="M664" i="1" l="1"/>
  <c r="L664" i="1"/>
  <c r="E665" i="1" l="1"/>
  <c r="G665" i="1"/>
  <c r="F665" i="1"/>
  <c r="H665" i="1"/>
  <c r="I665" i="1" l="1"/>
  <c r="K665" i="1" s="1"/>
  <c r="J665" i="1"/>
  <c r="L665" i="1" l="1"/>
  <c r="M665" i="1"/>
  <c r="H666" i="1" l="1"/>
  <c r="F666" i="1"/>
  <c r="G666" i="1"/>
  <c r="E666" i="1"/>
  <c r="J666" i="1" l="1"/>
  <c r="I666" i="1"/>
  <c r="K666" i="1" s="1"/>
  <c r="L666" i="1" l="1"/>
  <c r="M666" i="1"/>
  <c r="F667" i="1" l="1"/>
  <c r="H667" i="1"/>
  <c r="G667" i="1"/>
  <c r="E667" i="1"/>
  <c r="I667" i="1" l="1"/>
  <c r="K667" i="1" s="1"/>
  <c r="J667" i="1"/>
  <c r="L667" i="1" l="1"/>
  <c r="M667" i="1"/>
  <c r="F668" i="1" l="1"/>
  <c r="H668" i="1"/>
  <c r="E668" i="1"/>
  <c r="G668" i="1"/>
  <c r="I668" i="1" l="1"/>
  <c r="K668" i="1" s="1"/>
  <c r="J668" i="1"/>
  <c r="M668" i="1" l="1"/>
  <c r="L668" i="1"/>
  <c r="E669" i="1" l="1"/>
  <c r="G669" i="1"/>
  <c r="F669" i="1"/>
  <c r="H669" i="1"/>
  <c r="I669" i="1" l="1"/>
  <c r="K669" i="1" s="1"/>
  <c r="J669" i="1"/>
  <c r="L669" i="1" l="1"/>
  <c r="M669" i="1"/>
  <c r="H670" i="1" l="1"/>
  <c r="F670" i="1"/>
  <c r="G670" i="1"/>
  <c r="E670" i="1"/>
  <c r="J670" i="1" l="1"/>
  <c r="I670" i="1"/>
  <c r="K670" i="1" s="1"/>
  <c r="L670" i="1" l="1"/>
  <c r="M670" i="1"/>
  <c r="F671" i="1" l="1"/>
  <c r="H671" i="1"/>
  <c r="G671" i="1"/>
  <c r="E671" i="1"/>
  <c r="I671" i="1" l="1"/>
  <c r="K671" i="1" s="1"/>
  <c r="J671" i="1"/>
  <c r="L671" i="1" l="1"/>
  <c r="M671" i="1"/>
  <c r="F672" i="1" l="1"/>
  <c r="H672" i="1"/>
  <c r="E672" i="1"/>
  <c r="G672" i="1"/>
  <c r="J672" i="1" l="1"/>
  <c r="I672" i="1"/>
  <c r="K672" i="1" s="1"/>
  <c r="L672" i="1" l="1"/>
  <c r="M672" i="1"/>
  <c r="F673" i="1" l="1"/>
  <c r="H673" i="1"/>
  <c r="E673" i="1"/>
  <c r="G673" i="1"/>
  <c r="J673" i="1" l="1"/>
  <c r="I673" i="1"/>
  <c r="K673" i="1" s="1"/>
  <c r="L673" i="1" l="1"/>
  <c r="M673" i="1"/>
  <c r="H674" i="1" l="1"/>
  <c r="F674" i="1"/>
  <c r="E674" i="1"/>
  <c r="G674" i="1"/>
  <c r="J674" i="1" l="1"/>
  <c r="I674" i="1"/>
  <c r="K674" i="1" s="1"/>
  <c r="L674" i="1" l="1"/>
  <c r="M674" i="1"/>
  <c r="H675" i="1" l="1"/>
  <c r="F675" i="1"/>
  <c r="E675" i="1"/>
  <c r="G675" i="1"/>
  <c r="J675" i="1" l="1"/>
  <c r="I675" i="1"/>
  <c r="K675" i="1" s="1"/>
  <c r="M675" i="1" l="1"/>
  <c r="L675" i="1"/>
  <c r="G676" i="1" l="1"/>
  <c r="E676" i="1"/>
  <c r="F676" i="1"/>
  <c r="H676" i="1"/>
  <c r="J676" i="1" l="1"/>
  <c r="I676" i="1"/>
  <c r="K676" i="1" s="1"/>
  <c r="L676" i="1" l="1"/>
  <c r="M676" i="1"/>
  <c r="H677" i="1" l="1"/>
  <c r="F677" i="1"/>
  <c r="G677" i="1"/>
  <c r="E677" i="1"/>
  <c r="I677" i="1" l="1"/>
  <c r="K677" i="1" s="1"/>
  <c r="J677" i="1"/>
  <c r="L677" i="1" l="1"/>
  <c r="M677" i="1"/>
  <c r="H678" i="1" l="1"/>
  <c r="F678" i="1"/>
  <c r="E678" i="1"/>
  <c r="G678" i="1"/>
  <c r="J678" i="1" l="1"/>
  <c r="I678" i="1"/>
  <c r="K678" i="1" s="1"/>
  <c r="L678" i="1" l="1"/>
  <c r="M678" i="1"/>
  <c r="H679" i="1" l="1"/>
  <c r="F679" i="1"/>
  <c r="E679" i="1"/>
  <c r="G679" i="1"/>
  <c r="J679" i="1" l="1"/>
  <c r="I679" i="1"/>
  <c r="K679" i="1" s="1"/>
  <c r="M679" i="1" l="1"/>
  <c r="L679" i="1"/>
  <c r="E680" i="1" l="1"/>
  <c r="G680" i="1"/>
  <c r="H680" i="1"/>
  <c r="F680" i="1"/>
  <c r="I680" i="1" l="1"/>
  <c r="K680" i="1" s="1"/>
  <c r="J680" i="1"/>
  <c r="L680" i="1" l="1"/>
  <c r="M680" i="1"/>
  <c r="F681" i="1" l="1"/>
  <c r="H681" i="1"/>
  <c r="E681" i="1"/>
  <c r="G681" i="1"/>
  <c r="J681" i="1" l="1"/>
  <c r="I681" i="1"/>
  <c r="K681" i="1" s="1"/>
  <c r="M681" i="1" l="1"/>
  <c r="L681" i="1"/>
  <c r="E682" i="1" l="1"/>
  <c r="G682" i="1"/>
  <c r="F682" i="1"/>
  <c r="H682" i="1"/>
  <c r="J682" i="1" l="1"/>
  <c r="I682" i="1"/>
  <c r="K682" i="1" s="1"/>
  <c r="M682" i="1" l="1"/>
  <c r="L682" i="1"/>
  <c r="E683" i="1" l="1"/>
  <c r="G683" i="1"/>
  <c r="H683" i="1"/>
  <c r="F683" i="1"/>
  <c r="J683" i="1" l="1"/>
  <c r="I683" i="1"/>
  <c r="K683" i="1" s="1"/>
  <c r="L683" i="1" l="1"/>
  <c r="M683" i="1"/>
  <c r="F684" i="1" l="1"/>
  <c r="H684" i="1"/>
  <c r="E684" i="1"/>
  <c r="G684" i="1"/>
  <c r="I684" i="1" l="1"/>
  <c r="K684" i="1" s="1"/>
  <c r="J684" i="1"/>
  <c r="L684" i="1" l="1"/>
  <c r="M684" i="1"/>
  <c r="F685" i="1" l="1"/>
  <c r="H685" i="1"/>
  <c r="E685" i="1"/>
  <c r="G685" i="1"/>
  <c r="I685" i="1" l="1"/>
  <c r="K685" i="1" s="1"/>
  <c r="J685" i="1"/>
  <c r="L685" i="1" l="1"/>
  <c r="M685" i="1"/>
  <c r="F686" i="1" l="1"/>
  <c r="H686" i="1"/>
  <c r="E686" i="1"/>
  <c r="G686" i="1"/>
  <c r="I686" i="1" l="1"/>
  <c r="K686" i="1" s="1"/>
  <c r="J686" i="1"/>
  <c r="L686" i="1" l="1"/>
  <c r="M686" i="1"/>
  <c r="E687" i="1" l="1"/>
  <c r="G687" i="1"/>
  <c r="H687" i="1"/>
  <c r="F687" i="1"/>
  <c r="I687" i="1" l="1"/>
  <c r="K687" i="1" s="1"/>
  <c r="J687" i="1"/>
  <c r="L687" i="1" l="1"/>
  <c r="M687" i="1"/>
  <c r="E688" i="1" l="1"/>
  <c r="G688" i="1"/>
  <c r="H688" i="1"/>
  <c r="F688" i="1"/>
  <c r="J688" i="1" l="1"/>
  <c r="I688" i="1"/>
  <c r="K688" i="1" s="1"/>
  <c r="M688" i="1" l="1"/>
  <c r="L688" i="1"/>
  <c r="H689" i="1" l="1"/>
  <c r="F689" i="1"/>
  <c r="E689" i="1"/>
  <c r="G689" i="1"/>
  <c r="J689" i="1" l="1"/>
  <c r="I689" i="1"/>
  <c r="K689" i="1" s="1"/>
  <c r="L689" i="1" l="1"/>
  <c r="M689" i="1"/>
  <c r="E690" i="1" l="1"/>
  <c r="G690" i="1"/>
  <c r="H690" i="1"/>
  <c r="F690" i="1"/>
  <c r="J690" i="1" l="1"/>
  <c r="I690" i="1"/>
  <c r="K690" i="1" s="1"/>
  <c r="L690" i="1" l="1"/>
  <c r="M690" i="1"/>
  <c r="E691" i="1" l="1"/>
  <c r="G691" i="1"/>
  <c r="H691" i="1"/>
  <c r="F691" i="1"/>
  <c r="J691" i="1" l="1"/>
  <c r="I691" i="1"/>
  <c r="K691" i="1" s="1"/>
  <c r="L691" i="1" l="1"/>
  <c r="M691" i="1"/>
  <c r="E692" i="1" l="1"/>
  <c r="G692" i="1"/>
  <c r="H692" i="1"/>
  <c r="F692" i="1"/>
  <c r="J692" i="1" l="1"/>
  <c r="I692" i="1"/>
  <c r="K692" i="1" s="1"/>
  <c r="M692" i="1" l="1"/>
  <c r="L692" i="1"/>
  <c r="F693" i="1" l="1"/>
  <c r="H693" i="1"/>
  <c r="G693" i="1"/>
  <c r="E693" i="1"/>
  <c r="I693" i="1" l="1"/>
  <c r="K693" i="1" s="1"/>
  <c r="J693" i="1"/>
  <c r="L693" i="1" l="1"/>
  <c r="M693" i="1"/>
  <c r="E694" i="1" l="1"/>
  <c r="G694" i="1"/>
  <c r="F694" i="1"/>
  <c r="H694" i="1"/>
  <c r="J694" i="1" l="1"/>
  <c r="I694" i="1"/>
  <c r="K694" i="1" s="1"/>
  <c r="L694" i="1" l="1"/>
  <c r="M694" i="1"/>
  <c r="G695" i="1" l="1"/>
  <c r="E695" i="1"/>
  <c r="F695" i="1"/>
  <c r="H695" i="1"/>
  <c r="J695" i="1" l="1"/>
  <c r="I695" i="1"/>
  <c r="K695" i="1" s="1"/>
  <c r="M695" i="1" l="1"/>
  <c r="L695" i="1"/>
  <c r="H696" i="1" l="1"/>
  <c r="F696" i="1"/>
  <c r="E696" i="1"/>
  <c r="G696" i="1"/>
  <c r="J696" i="1" l="1"/>
  <c r="I696" i="1"/>
  <c r="K696" i="1" s="1"/>
  <c r="L696" i="1" l="1"/>
  <c r="M696" i="1"/>
  <c r="E697" i="1" l="1"/>
  <c r="G697" i="1"/>
  <c r="H697" i="1"/>
  <c r="F697" i="1"/>
  <c r="J697" i="1" l="1"/>
  <c r="I697" i="1"/>
  <c r="K697" i="1" s="1"/>
  <c r="M697" i="1" l="1"/>
  <c r="L697" i="1"/>
  <c r="H698" i="1" l="1"/>
  <c r="F698" i="1"/>
  <c r="E698" i="1"/>
  <c r="G698" i="1"/>
  <c r="J698" i="1" l="1"/>
  <c r="I698" i="1"/>
  <c r="K698" i="1" s="1"/>
  <c r="M698" i="1" l="1"/>
  <c r="L698" i="1"/>
  <c r="H699" i="1" l="1"/>
  <c r="F699" i="1"/>
  <c r="E699" i="1"/>
  <c r="G699" i="1"/>
  <c r="J699" i="1" l="1"/>
  <c r="I699" i="1"/>
  <c r="K699" i="1" s="1"/>
  <c r="L699" i="1" l="1"/>
  <c r="M699" i="1"/>
  <c r="E700" i="1" l="1"/>
  <c r="G700" i="1"/>
  <c r="H700" i="1"/>
  <c r="F700" i="1"/>
  <c r="J700" i="1" l="1"/>
  <c r="I700" i="1"/>
  <c r="K700" i="1" s="1"/>
  <c r="M700" i="1" l="1"/>
  <c r="L700" i="1"/>
  <c r="H701" i="1" l="1"/>
  <c r="F701" i="1"/>
  <c r="E701" i="1"/>
  <c r="G701" i="1"/>
  <c r="I701" i="1" l="1"/>
  <c r="K701" i="1" s="1"/>
  <c r="J701" i="1"/>
  <c r="M701" i="1" l="1"/>
  <c r="L701" i="1"/>
  <c r="H702" i="1" l="1"/>
  <c r="F702" i="1"/>
  <c r="E702" i="1"/>
  <c r="G702" i="1"/>
  <c r="J702" i="1" l="1"/>
  <c r="I702" i="1"/>
  <c r="K702" i="1" s="1"/>
  <c r="M702" i="1" l="1"/>
  <c r="L702" i="1"/>
  <c r="F703" i="1" l="1"/>
  <c r="H703" i="1"/>
  <c r="G703" i="1"/>
  <c r="E703" i="1"/>
  <c r="J703" i="1" l="1"/>
  <c r="I703" i="1"/>
  <c r="K703" i="1" s="1"/>
  <c r="M703" i="1" l="1"/>
  <c r="L703" i="1"/>
  <c r="H704" i="1" l="1"/>
  <c r="F704" i="1"/>
  <c r="E704" i="1"/>
  <c r="G704" i="1"/>
  <c r="J704" i="1" l="1"/>
  <c r="I704" i="1"/>
  <c r="K704" i="1" s="1"/>
  <c r="L704" i="1" l="1"/>
  <c r="M704" i="1"/>
  <c r="G705" i="1" l="1"/>
  <c r="E705" i="1"/>
  <c r="F705" i="1"/>
  <c r="H705" i="1"/>
  <c r="J705" i="1" l="1"/>
  <c r="I705" i="1"/>
  <c r="K705" i="1" s="1"/>
  <c r="L705" i="1" l="1"/>
  <c r="M705" i="1"/>
  <c r="E706" i="1" l="1"/>
  <c r="G706" i="1"/>
  <c r="H706" i="1"/>
  <c r="F706" i="1"/>
  <c r="J706" i="1" l="1"/>
  <c r="I706" i="1"/>
  <c r="K706" i="1" s="1"/>
  <c r="L706" i="1" l="1"/>
  <c r="M706" i="1"/>
  <c r="E707" i="1" l="1"/>
  <c r="G707" i="1"/>
  <c r="H707" i="1"/>
  <c r="F707" i="1"/>
  <c r="I707" i="1" l="1"/>
  <c r="K707" i="1" s="1"/>
  <c r="J707" i="1"/>
  <c r="L707" i="1" l="1"/>
  <c r="M707" i="1"/>
  <c r="G708" i="1" l="1"/>
  <c r="E708" i="1"/>
  <c r="F708" i="1"/>
  <c r="H708" i="1"/>
  <c r="I708" i="1" l="1"/>
  <c r="K708" i="1" s="1"/>
  <c r="J708" i="1"/>
  <c r="M708" i="1" l="1"/>
  <c r="L708" i="1"/>
  <c r="F709" i="1" l="1"/>
  <c r="H709" i="1"/>
  <c r="G709" i="1"/>
  <c r="E709" i="1"/>
  <c r="J709" i="1" l="1"/>
  <c r="I709" i="1"/>
  <c r="K709" i="1" s="1"/>
  <c r="L709" i="1" l="1"/>
  <c r="M709" i="1"/>
  <c r="E710" i="1" l="1"/>
  <c r="G710" i="1"/>
  <c r="F710" i="1"/>
  <c r="H710" i="1"/>
  <c r="J710" i="1" l="1"/>
  <c r="I710" i="1"/>
  <c r="K710" i="1" s="1"/>
  <c r="L710" i="1" l="1"/>
  <c r="M710" i="1"/>
  <c r="E711" i="1" l="1"/>
  <c r="G711" i="1"/>
  <c r="F711" i="1"/>
  <c r="H711" i="1"/>
  <c r="I711" i="1" l="1"/>
  <c r="K711" i="1" s="1"/>
  <c r="J711" i="1"/>
  <c r="M711" i="1" l="1"/>
  <c r="L711" i="1"/>
  <c r="F712" i="1" l="1"/>
  <c r="H712" i="1"/>
  <c r="G712" i="1"/>
  <c r="E712" i="1"/>
  <c r="I712" i="1" l="1"/>
  <c r="K712" i="1" s="1"/>
  <c r="J712" i="1"/>
  <c r="L712" i="1" l="1"/>
  <c r="M712" i="1"/>
  <c r="G713" i="1" l="1"/>
  <c r="E713" i="1"/>
  <c r="F713" i="1"/>
  <c r="H713" i="1"/>
  <c r="I713" i="1" l="1"/>
  <c r="K713" i="1" s="1"/>
  <c r="J713" i="1"/>
  <c r="M713" i="1" l="1"/>
  <c r="L713" i="1"/>
  <c r="F714" i="1" l="1"/>
  <c r="H714" i="1"/>
  <c r="E714" i="1"/>
  <c r="G714" i="1"/>
  <c r="J714" i="1" l="1"/>
  <c r="I714" i="1"/>
  <c r="K714" i="1" s="1"/>
  <c r="L714" i="1" l="1"/>
  <c r="M714" i="1"/>
  <c r="G715" i="1" l="1"/>
  <c r="E715" i="1"/>
  <c r="F715" i="1"/>
  <c r="H715" i="1"/>
  <c r="J715" i="1" l="1"/>
  <c r="I715" i="1"/>
  <c r="K715" i="1" s="1"/>
  <c r="L715" i="1" l="1"/>
  <c r="M715" i="1"/>
  <c r="G716" i="1" l="1"/>
  <c r="E716" i="1"/>
  <c r="F716" i="1"/>
  <c r="H716" i="1"/>
  <c r="J716" i="1" l="1"/>
  <c r="I716" i="1"/>
  <c r="K716" i="1" s="1"/>
  <c r="L716" i="1" l="1"/>
  <c r="M716" i="1"/>
  <c r="G717" i="1" l="1"/>
  <c r="E717" i="1"/>
  <c r="F717" i="1"/>
  <c r="H717" i="1"/>
  <c r="J717" i="1" l="1"/>
  <c r="I717" i="1"/>
  <c r="K717" i="1" s="1"/>
  <c r="E718" i="1"/>
  <c r="L717" i="1" l="1"/>
  <c r="G718" i="1" s="1"/>
  <c r="M717" i="1"/>
  <c r="H718" i="1" l="1"/>
  <c r="J718" i="1" s="1"/>
  <c r="F718" i="1"/>
  <c r="E719" i="1" s="1"/>
  <c r="I718" i="1" l="1"/>
  <c r="K718" i="1" s="1"/>
  <c r="L718" i="1" l="1"/>
  <c r="G719" i="1" s="1"/>
  <c r="M718" i="1"/>
  <c r="F719" i="1" l="1"/>
  <c r="H719" i="1"/>
  <c r="J719" i="1" s="1"/>
  <c r="E720" i="1" l="1"/>
  <c r="I719" i="1"/>
  <c r="K719" i="1" s="1"/>
  <c r="M719" i="1" s="1"/>
  <c r="H720" i="1" s="1"/>
  <c r="L719" i="1" l="1"/>
  <c r="G720" i="1" s="1"/>
  <c r="F720" i="1"/>
  <c r="E721" i="1" l="1"/>
  <c r="J720" i="1"/>
  <c r="I720" i="1"/>
  <c r="K720" i="1" s="1"/>
  <c r="L720" i="1" l="1"/>
  <c r="G721" i="1" s="1"/>
  <c r="M720" i="1"/>
  <c r="H721" i="1" l="1"/>
  <c r="I721" i="1" s="1"/>
  <c r="K721" i="1" s="1"/>
  <c r="F721" i="1"/>
  <c r="E722" i="1" l="1"/>
  <c r="J721" i="1"/>
  <c r="L721" i="1" s="1"/>
  <c r="G722" i="1" s="1"/>
  <c r="M721" i="1" l="1"/>
  <c r="F722" i="1" l="1"/>
  <c r="E723" i="1" s="1"/>
  <c r="H722" i="1"/>
  <c r="J722" i="1" l="1"/>
  <c r="I722" i="1"/>
  <c r="K722" i="1" s="1"/>
  <c r="M722" i="1" l="1"/>
  <c r="L722" i="1"/>
  <c r="G723" i="1" s="1"/>
  <c r="F723" i="1" l="1"/>
  <c r="H723" i="1"/>
  <c r="J723" i="1"/>
  <c r="I723" i="1"/>
  <c r="K723" i="1" s="1"/>
  <c r="E724" i="1" l="1"/>
  <c r="L723" i="1"/>
  <c r="G724" i="1" s="1"/>
  <c r="M723" i="1"/>
  <c r="F724" i="1" s="1"/>
  <c r="H724" i="1" l="1"/>
  <c r="E725" i="1"/>
  <c r="I724" i="1"/>
  <c r="K724" i="1" s="1"/>
  <c r="J724" i="1"/>
  <c r="M724" i="1" s="1"/>
  <c r="F725" i="1" s="1"/>
  <c r="E726" i="1" l="1"/>
  <c r="L724" i="1"/>
  <c r="G725" i="1" s="1"/>
  <c r="H725" i="1"/>
  <c r="I725" i="1" l="1"/>
  <c r="K725" i="1" s="1"/>
  <c r="J725" i="1"/>
  <c r="M725" i="1" s="1"/>
  <c r="F726" i="1" s="1"/>
  <c r="E727" i="1" l="1"/>
  <c r="H726" i="1"/>
  <c r="L725" i="1"/>
  <c r="G726" i="1" s="1"/>
  <c r="I726" i="1" l="1"/>
  <c r="K726" i="1" s="1"/>
  <c r="J726" i="1"/>
  <c r="L726" i="1" l="1"/>
  <c r="G727" i="1" s="1"/>
  <c r="M726" i="1"/>
  <c r="H727" i="1" l="1"/>
  <c r="J727" i="1" s="1"/>
  <c r="F727" i="1"/>
  <c r="I727" i="1" l="1"/>
  <c r="K727" i="1" s="1"/>
  <c r="M727" i="1" s="1"/>
  <c r="H728" i="1" s="1"/>
  <c r="L727" i="1"/>
  <c r="G728" i="1" s="1"/>
  <c r="E728" i="1"/>
  <c r="F728" i="1" l="1"/>
  <c r="I728" i="1"/>
  <c r="K728" i="1" s="1"/>
  <c r="J728" i="1"/>
  <c r="M728" i="1" s="1"/>
  <c r="H729" i="1" s="1"/>
  <c r="E729" i="1" l="1"/>
  <c r="F729" i="1"/>
  <c r="L728" i="1"/>
  <c r="G729" i="1" s="1"/>
  <c r="J729" i="1" l="1"/>
  <c r="I729" i="1"/>
  <c r="K729" i="1" s="1"/>
  <c r="E730" i="1"/>
  <c r="L729" i="1" l="1"/>
  <c r="G730" i="1" s="1"/>
  <c r="M729" i="1"/>
  <c r="H730" i="1" l="1"/>
  <c r="J730" i="1" s="1"/>
  <c r="F730" i="1"/>
  <c r="I730" i="1" l="1"/>
  <c r="K730" i="1" s="1"/>
  <c r="M730" i="1"/>
  <c r="H731" i="1" s="1"/>
  <c r="L730" i="1"/>
  <c r="G731" i="1" s="1"/>
  <c r="E731" i="1"/>
  <c r="F731" i="1" l="1"/>
  <c r="I731" i="1"/>
  <c r="K731" i="1" s="1"/>
  <c r="J731" i="1"/>
  <c r="E732" i="1" l="1"/>
  <c r="L731" i="1"/>
  <c r="G732" i="1" s="1"/>
  <c r="M731" i="1"/>
  <c r="H732" i="1" s="1"/>
  <c r="I732" i="1" l="1"/>
  <c r="K732" i="1" s="1"/>
  <c r="J732" i="1"/>
  <c r="F732" i="1"/>
  <c r="L732" i="1" l="1"/>
  <c r="G733" i="1" s="1"/>
  <c r="E733" i="1"/>
  <c r="M732" i="1"/>
  <c r="H733" i="1" s="1"/>
  <c r="I733" i="1" s="1"/>
  <c r="K733" i="1" s="1"/>
  <c r="J733" i="1" l="1"/>
  <c r="L733" i="1" s="1"/>
  <c r="G734" i="1" s="1"/>
  <c r="F733" i="1"/>
  <c r="M733" i="1" l="1"/>
  <c r="H734" i="1" s="1"/>
  <c r="I734" i="1" s="1"/>
  <c r="K734" i="1" s="1"/>
  <c r="E734" i="1"/>
  <c r="F734" i="1" l="1"/>
  <c r="J734" i="1"/>
  <c r="L734" i="1" s="1"/>
  <c r="G735" i="1" s="1"/>
  <c r="M734" i="1" l="1"/>
  <c r="H735" i="1" s="1"/>
  <c r="J735" i="1" s="1"/>
  <c r="E735" i="1"/>
  <c r="I735" i="1" l="1"/>
  <c r="K735" i="1" s="1"/>
  <c r="F735" i="1"/>
  <c r="M735" i="1"/>
  <c r="H736" i="1" s="1"/>
  <c r="L735" i="1"/>
  <c r="G736" i="1" s="1"/>
  <c r="E736" i="1"/>
  <c r="F736" i="1" l="1"/>
  <c r="J736" i="1"/>
  <c r="I736" i="1"/>
  <c r="K736" i="1" s="1"/>
  <c r="E737" i="1" l="1"/>
  <c r="M736" i="1"/>
  <c r="H737" i="1" s="1"/>
  <c r="L736" i="1"/>
  <c r="G737" i="1" s="1"/>
  <c r="J737" i="1" l="1"/>
  <c r="I737" i="1"/>
  <c r="K737" i="1" s="1"/>
  <c r="F737" i="1"/>
  <c r="E738" i="1" l="1"/>
  <c r="L737" i="1"/>
  <c r="G738" i="1" s="1"/>
  <c r="M737" i="1"/>
  <c r="H738" i="1" s="1"/>
  <c r="I738" i="1" l="1"/>
  <c r="K738" i="1" s="1"/>
  <c r="J738" i="1"/>
  <c r="F738" i="1"/>
  <c r="E739" i="1" l="1"/>
  <c r="M738" i="1"/>
  <c r="H739" i="1" s="1"/>
  <c r="L738" i="1"/>
  <c r="G739" i="1" s="1"/>
  <c r="J739" i="1" l="1"/>
  <c r="I739" i="1"/>
  <c r="K739" i="1" s="1"/>
  <c r="F739" i="1"/>
  <c r="E740" i="1" l="1"/>
  <c r="L739" i="1"/>
  <c r="G740" i="1" s="1"/>
  <c r="M739" i="1"/>
  <c r="H740" i="1" s="1"/>
  <c r="I740" i="1" l="1"/>
  <c r="K740" i="1" s="1"/>
  <c r="M740" i="1" s="1"/>
  <c r="H741" i="1" s="1"/>
  <c r="J740" i="1"/>
  <c r="F740" i="1"/>
  <c r="E741" i="1" l="1"/>
  <c r="F741" i="1"/>
  <c r="L740" i="1"/>
  <c r="G741" i="1" s="1"/>
  <c r="I741" i="1" l="1"/>
  <c r="K741" i="1" s="1"/>
  <c r="J741" i="1"/>
  <c r="E742" i="1"/>
  <c r="L741" i="1" l="1"/>
  <c r="G742" i="1" s="1"/>
  <c r="M741" i="1"/>
  <c r="H742" i="1" l="1"/>
  <c r="F742" i="1"/>
  <c r="I742" i="1" l="1"/>
  <c r="K742" i="1" s="1"/>
  <c r="J742" i="1"/>
  <c r="E743" i="1"/>
  <c r="L742" i="1" l="1"/>
  <c r="G743" i="1" s="1"/>
  <c r="M742" i="1"/>
  <c r="H743" i="1" l="1"/>
  <c r="I743" i="1" s="1"/>
  <c r="K743" i="1" s="1"/>
  <c r="F743" i="1"/>
  <c r="E744" i="1" l="1"/>
  <c r="J743" i="1"/>
  <c r="L743" i="1" s="1"/>
  <c r="G744" i="1" s="1"/>
  <c r="M743" i="1" l="1"/>
  <c r="F744" i="1" s="1"/>
  <c r="E745" i="1" s="1"/>
  <c r="H744" i="1"/>
  <c r="I744" i="1" s="1"/>
  <c r="K744" i="1" s="1"/>
  <c r="J744" i="1" l="1"/>
  <c r="M744" i="1" s="1"/>
  <c r="F745" i="1" s="1"/>
  <c r="E746" i="1" s="1"/>
  <c r="L744" i="1" l="1"/>
  <c r="G745" i="1" s="1"/>
  <c r="H745" i="1"/>
  <c r="J745" i="1" s="1"/>
  <c r="I745" i="1" l="1"/>
  <c r="K745" i="1" s="1"/>
  <c r="M745" i="1" s="1"/>
  <c r="L745" i="1" l="1"/>
  <c r="G746" i="1" s="1"/>
  <c r="H746" i="1"/>
  <c r="F746" i="1"/>
  <c r="J746" i="1" l="1"/>
  <c r="I746" i="1"/>
  <c r="K746" i="1" s="1"/>
  <c r="E747" i="1"/>
  <c r="M746" i="1" l="1"/>
  <c r="L746" i="1"/>
  <c r="G747" i="1" s="1"/>
  <c r="H747" i="1" l="1"/>
  <c r="I747" i="1" s="1"/>
  <c r="K747" i="1" s="1"/>
  <c r="F747" i="1"/>
  <c r="J747" i="1" l="1"/>
  <c r="M747" i="1" s="1"/>
  <c r="H748" i="1" s="1"/>
  <c r="E748" i="1"/>
  <c r="F748" i="1" l="1"/>
  <c r="E749" i="1" s="1"/>
  <c r="L747" i="1"/>
  <c r="G748" i="1" s="1"/>
  <c r="J748" i="1" s="1"/>
  <c r="I748" i="1" l="1"/>
  <c r="K748" i="1" s="1"/>
  <c r="M748" i="1" s="1"/>
  <c r="L748" i="1" l="1"/>
  <c r="G749" i="1" s="1"/>
  <c r="F749" i="1"/>
  <c r="H749" i="1"/>
  <c r="I749" i="1" s="1"/>
  <c r="K749" i="1" s="1"/>
  <c r="J749" i="1" l="1"/>
  <c r="E750" i="1"/>
  <c r="M749" i="1"/>
  <c r="H750" i="1" s="1"/>
  <c r="L749" i="1"/>
  <c r="G750" i="1" s="1"/>
  <c r="I750" i="1" l="1"/>
  <c r="K750" i="1" s="1"/>
  <c r="J750" i="1"/>
  <c r="F750" i="1"/>
  <c r="L750" i="1" l="1"/>
  <c r="G751" i="1" s="1"/>
  <c r="M750" i="1"/>
  <c r="H751" i="1" s="1"/>
  <c r="E751" i="1"/>
  <c r="J751" i="1" l="1"/>
  <c r="I751" i="1"/>
  <c r="K751" i="1" s="1"/>
  <c r="F751" i="1"/>
  <c r="E752" i="1" l="1"/>
  <c r="M751" i="1"/>
  <c r="H752" i="1" s="1"/>
  <c r="L751" i="1"/>
  <c r="G752" i="1" s="1"/>
  <c r="I752" i="1" l="1"/>
  <c r="K752" i="1" s="1"/>
  <c r="J752" i="1"/>
  <c r="F752" i="1"/>
  <c r="M752" i="1" l="1"/>
  <c r="H753" i="1" s="1"/>
  <c r="L752" i="1"/>
  <c r="G753" i="1" s="1"/>
  <c r="E753" i="1"/>
  <c r="F753" i="1" l="1"/>
  <c r="J753" i="1"/>
  <c r="I753" i="1"/>
  <c r="K753" i="1" s="1"/>
  <c r="E754" i="1" l="1"/>
  <c r="M753" i="1"/>
  <c r="H754" i="1" s="1"/>
  <c r="L753" i="1"/>
  <c r="G754" i="1" s="1"/>
  <c r="J754" i="1" l="1"/>
  <c r="I754" i="1"/>
  <c r="K754" i="1" s="1"/>
  <c r="F754" i="1"/>
  <c r="E755" i="1" l="1"/>
  <c r="M754" i="1"/>
  <c r="H755" i="1" s="1"/>
  <c r="L754" i="1"/>
  <c r="G755" i="1" s="1"/>
  <c r="I755" i="1" l="1"/>
  <c r="K755" i="1" s="1"/>
  <c r="J755" i="1"/>
  <c r="F755" i="1"/>
  <c r="L755" i="1" l="1"/>
  <c r="G756" i="1" s="1"/>
  <c r="M755" i="1"/>
  <c r="H756" i="1" s="1"/>
  <c r="E756" i="1"/>
  <c r="J756" i="1" l="1"/>
  <c r="I756" i="1"/>
  <c r="K756" i="1" s="1"/>
  <c r="F756" i="1"/>
  <c r="E757" i="1" l="1"/>
  <c r="L756" i="1"/>
  <c r="G757" i="1" s="1"/>
  <c r="M756" i="1"/>
  <c r="H757" i="1" s="1"/>
  <c r="J757" i="1" l="1"/>
  <c r="I757" i="1"/>
  <c r="K757" i="1" s="1"/>
  <c r="F757" i="1"/>
  <c r="E758" i="1" l="1"/>
  <c r="L757" i="1"/>
  <c r="G758" i="1" s="1"/>
  <c r="M757" i="1"/>
  <c r="H758" i="1" s="1"/>
  <c r="I758" i="1" l="1"/>
  <c r="K758" i="1" s="1"/>
  <c r="J758" i="1"/>
  <c r="F758" i="1"/>
  <c r="L758" i="1" l="1"/>
  <c r="G759" i="1" s="1"/>
  <c r="M758" i="1"/>
  <c r="H759" i="1" s="1"/>
  <c r="E759" i="1"/>
  <c r="J759" i="1" l="1"/>
  <c r="I759" i="1"/>
  <c r="K759" i="1" s="1"/>
  <c r="F759" i="1"/>
  <c r="E760" i="1" l="1"/>
  <c r="L759" i="1"/>
  <c r="G760" i="1" s="1"/>
  <c r="M759" i="1"/>
  <c r="H760" i="1" s="1"/>
  <c r="I760" i="1" l="1"/>
  <c r="K760" i="1" s="1"/>
  <c r="J760" i="1"/>
  <c r="F760" i="1"/>
  <c r="L760" i="1" l="1"/>
  <c r="G761" i="1" s="1"/>
  <c r="M760" i="1"/>
  <c r="H761" i="1" s="1"/>
  <c r="E761" i="1"/>
  <c r="J761" i="1" l="1"/>
  <c r="I761" i="1"/>
  <c r="K761" i="1" s="1"/>
  <c r="F761" i="1"/>
  <c r="E762" i="1" l="1"/>
  <c r="L761" i="1"/>
  <c r="G762" i="1" s="1"/>
  <c r="M761" i="1"/>
  <c r="H762" i="1" s="1"/>
  <c r="J762" i="1" l="1"/>
  <c r="I762" i="1"/>
  <c r="K762" i="1" s="1"/>
  <c r="F762" i="1"/>
  <c r="E763" i="1" l="1"/>
  <c r="M762" i="1"/>
  <c r="H763" i="1" s="1"/>
  <c r="L762" i="1"/>
  <c r="G763" i="1" s="1"/>
  <c r="J763" i="1" l="1"/>
  <c r="I763" i="1"/>
  <c r="K763" i="1" s="1"/>
  <c r="F763" i="1"/>
  <c r="E764" i="1" l="1"/>
  <c r="M763" i="1"/>
  <c r="H764" i="1" s="1"/>
  <c r="L763" i="1"/>
  <c r="G764" i="1" s="1"/>
  <c r="I764" i="1" l="1"/>
  <c r="K764" i="1" s="1"/>
  <c r="J764" i="1"/>
  <c r="F764" i="1"/>
  <c r="L764" i="1" l="1"/>
  <c r="G765" i="1" s="1"/>
  <c r="M764" i="1"/>
  <c r="H765" i="1" s="1"/>
  <c r="E765" i="1"/>
  <c r="J765" i="1" l="1"/>
  <c r="I765" i="1"/>
  <c r="K765" i="1" s="1"/>
  <c r="F765" i="1"/>
  <c r="E766" i="1" l="1"/>
  <c r="M765" i="1"/>
  <c r="H766" i="1" s="1"/>
  <c r="L765" i="1"/>
  <c r="G766" i="1" s="1"/>
  <c r="J766" i="1" l="1"/>
  <c r="I766" i="1"/>
  <c r="K766" i="1" s="1"/>
  <c r="F766" i="1"/>
  <c r="E767" i="1" l="1"/>
  <c r="M766" i="1"/>
  <c r="H767" i="1" s="1"/>
  <c r="L766" i="1"/>
  <c r="G767" i="1" s="1"/>
  <c r="J767" i="1" l="1"/>
  <c r="I767" i="1"/>
  <c r="K767" i="1" s="1"/>
  <c r="F767" i="1"/>
  <c r="L767" i="1" l="1"/>
  <c r="G768" i="1" s="1"/>
  <c r="M767" i="1"/>
  <c r="H768" i="1" s="1"/>
  <c r="E768" i="1"/>
  <c r="J768" i="1" l="1"/>
  <c r="I768" i="1"/>
  <c r="K768" i="1" s="1"/>
  <c r="F768" i="1"/>
  <c r="E769" i="1" l="1"/>
  <c r="M768" i="1"/>
  <c r="H769" i="1" s="1"/>
  <c r="L768" i="1"/>
  <c r="G769" i="1" s="1"/>
  <c r="I769" i="1" l="1"/>
  <c r="K769" i="1" s="1"/>
  <c r="J769" i="1"/>
  <c r="F769" i="1"/>
  <c r="M769" i="1" l="1"/>
  <c r="H770" i="1" s="1"/>
  <c r="E770" i="1"/>
  <c r="L769" i="1"/>
  <c r="G770" i="1" s="1"/>
  <c r="F770" i="1" l="1"/>
  <c r="E771" i="1" s="1"/>
  <c r="I770" i="1"/>
  <c r="K770" i="1" s="1"/>
  <c r="J770" i="1"/>
  <c r="L770" i="1" l="1"/>
  <c r="G771" i="1" s="1"/>
  <c r="M770" i="1"/>
  <c r="H771" i="1" l="1"/>
  <c r="J771" i="1" s="1"/>
  <c r="F771" i="1"/>
  <c r="E772" i="1" l="1"/>
  <c r="I771" i="1"/>
  <c r="K771" i="1" s="1"/>
  <c r="L771" i="1" l="1"/>
  <c r="G772" i="1" s="1"/>
  <c r="M771" i="1"/>
  <c r="F772" i="1" l="1"/>
  <c r="H772" i="1"/>
  <c r="J772" i="1" s="1"/>
  <c r="E773" i="1" l="1"/>
  <c r="I772" i="1"/>
  <c r="K772" i="1" s="1"/>
  <c r="L772" i="1" l="1"/>
  <c r="G773" i="1" s="1"/>
  <c r="M772" i="1"/>
  <c r="H773" i="1" l="1"/>
  <c r="I773" i="1" s="1"/>
  <c r="K773" i="1" s="1"/>
  <c r="F773" i="1"/>
  <c r="J773" i="1" l="1"/>
  <c r="M773" i="1" s="1"/>
  <c r="H774" i="1" s="1"/>
  <c r="E774" i="1"/>
  <c r="F774" i="1"/>
  <c r="L773" i="1"/>
  <c r="G774" i="1" s="1"/>
  <c r="J774" i="1" l="1"/>
  <c r="I774" i="1"/>
  <c r="K774" i="1" s="1"/>
  <c r="E775" i="1"/>
  <c r="L774" i="1" l="1"/>
  <c r="G775" i="1" s="1"/>
  <c r="M774" i="1"/>
  <c r="H775" i="1" l="1"/>
  <c r="I775" i="1" s="1"/>
  <c r="K775" i="1" s="1"/>
  <c r="F775" i="1"/>
  <c r="J775" i="1" l="1"/>
  <c r="L775" i="1" s="1"/>
  <c r="G776" i="1" s="1"/>
  <c r="E776" i="1"/>
  <c r="M775" i="1" l="1"/>
  <c r="F776" i="1" s="1"/>
  <c r="E777" i="1" s="1"/>
  <c r="H776" i="1" l="1"/>
  <c r="I776" i="1" s="1"/>
  <c r="K776" i="1" s="1"/>
  <c r="J776" i="1" l="1"/>
  <c r="M776" i="1" s="1"/>
  <c r="L776" i="1" l="1"/>
  <c r="G777" i="1" s="1"/>
  <c r="F777" i="1"/>
  <c r="H777" i="1"/>
  <c r="J777" i="1" l="1"/>
  <c r="I777" i="1"/>
  <c r="K777" i="1" s="1"/>
  <c r="L777" i="1" s="1"/>
  <c r="G778" i="1" s="1"/>
  <c r="E778" i="1"/>
  <c r="M777" i="1" l="1"/>
  <c r="F778" i="1" s="1"/>
  <c r="E779" i="1" s="1"/>
  <c r="H778" i="1" l="1"/>
  <c r="I778" i="1" s="1"/>
  <c r="K778" i="1" s="1"/>
  <c r="J778" i="1" l="1"/>
  <c r="M778" i="1" s="1"/>
  <c r="F779" i="1" s="1"/>
  <c r="E780" i="1" s="1"/>
  <c r="L778" i="1" l="1"/>
  <c r="G779" i="1" s="1"/>
  <c r="I779" i="1" s="1"/>
  <c r="K779" i="1" s="1"/>
  <c r="H779" i="1"/>
  <c r="J779" i="1" l="1"/>
  <c r="M779" i="1" s="1"/>
  <c r="L779" i="1" l="1"/>
  <c r="G780" i="1" s="1"/>
  <c r="H780" i="1"/>
  <c r="F780" i="1"/>
  <c r="J780" i="1" l="1"/>
  <c r="I780" i="1"/>
  <c r="K780" i="1" s="1"/>
  <c r="E781" i="1"/>
  <c r="M780" i="1" l="1"/>
  <c r="H781" i="1" s="1"/>
  <c r="L780" i="1"/>
  <c r="G781" i="1" s="1"/>
  <c r="F781" i="1" l="1"/>
  <c r="E782" i="1" s="1"/>
  <c r="J781" i="1"/>
  <c r="I781" i="1"/>
  <c r="K781" i="1" s="1"/>
  <c r="L781" i="1" l="1"/>
  <c r="G782" i="1" s="1"/>
  <c r="M781" i="1"/>
  <c r="H782" i="1" l="1"/>
  <c r="F782" i="1"/>
  <c r="I782" i="1" l="1"/>
  <c r="K782" i="1" s="1"/>
  <c r="J782" i="1"/>
  <c r="E783" i="1"/>
  <c r="L782" i="1" l="1"/>
  <c r="G783" i="1" s="1"/>
  <c r="M782" i="1"/>
  <c r="H783" i="1" l="1"/>
  <c r="J783" i="1" s="1"/>
  <c r="F783" i="1"/>
  <c r="E784" i="1" l="1"/>
  <c r="I783" i="1"/>
  <c r="K783" i="1" s="1"/>
  <c r="L783" i="1" l="1"/>
  <c r="G784" i="1" s="1"/>
  <c r="M783" i="1"/>
  <c r="F784" i="1" l="1"/>
  <c r="H784" i="1"/>
  <c r="J784" i="1" s="1"/>
  <c r="E785" i="1" l="1"/>
  <c r="I784" i="1"/>
  <c r="K784" i="1" s="1"/>
  <c r="M784" i="1" l="1"/>
  <c r="L784" i="1"/>
  <c r="G785" i="1" s="1"/>
  <c r="F785" i="1" l="1"/>
  <c r="E786" i="1" s="1"/>
  <c r="H785" i="1"/>
  <c r="J785" i="1"/>
  <c r="I785" i="1"/>
  <c r="K785" i="1" s="1"/>
  <c r="M785" i="1" l="1"/>
  <c r="F786" i="1" s="1"/>
  <c r="L785" i="1"/>
  <c r="G786" i="1" s="1"/>
  <c r="E787" i="1" l="1"/>
  <c r="H786" i="1"/>
  <c r="J786" i="1" s="1"/>
  <c r="I786" i="1" l="1"/>
  <c r="K786" i="1" s="1"/>
  <c r="L786" i="1"/>
  <c r="G787" i="1" s="1"/>
  <c r="M786" i="1"/>
  <c r="F787" i="1" s="1"/>
  <c r="H787" i="1" l="1"/>
  <c r="E788" i="1"/>
  <c r="I787" i="1"/>
  <c r="K787" i="1" s="1"/>
  <c r="J787" i="1"/>
  <c r="L787" i="1" l="1"/>
  <c r="G788" i="1" s="1"/>
  <c r="M787" i="1"/>
  <c r="F788" i="1" l="1"/>
  <c r="H788" i="1"/>
  <c r="I788" i="1" s="1"/>
  <c r="K788" i="1" s="1"/>
  <c r="J788" i="1" l="1"/>
  <c r="M788" i="1" s="1"/>
  <c r="H789" i="1" s="1"/>
  <c r="E789" i="1"/>
  <c r="L788" i="1" l="1"/>
  <c r="G789" i="1" s="1"/>
  <c r="J789" i="1" s="1"/>
  <c r="F789" i="1"/>
  <c r="I789" i="1" l="1"/>
  <c r="K789" i="1" s="1"/>
  <c r="M789" i="1" s="1"/>
  <c r="H790" i="1" s="1"/>
  <c r="E790" i="1"/>
  <c r="L789" i="1" l="1"/>
  <c r="G790" i="1" s="1"/>
  <c r="J790" i="1" s="1"/>
  <c r="F790" i="1"/>
  <c r="I790" i="1" l="1"/>
  <c r="K790" i="1" s="1"/>
  <c r="M790" i="1" s="1"/>
  <c r="H791" i="1" s="1"/>
  <c r="E791" i="1"/>
  <c r="L790" i="1" l="1"/>
  <c r="G791" i="1" s="1"/>
  <c r="I791" i="1" s="1"/>
  <c r="K791" i="1" s="1"/>
  <c r="F791" i="1"/>
  <c r="J791" i="1" l="1"/>
  <c r="M791" i="1" s="1"/>
  <c r="L791" i="1"/>
  <c r="G792" i="1" s="1"/>
  <c r="E792" i="1"/>
  <c r="H792" i="1" l="1"/>
  <c r="F792" i="1"/>
  <c r="E793" i="1"/>
  <c r="J792" i="1"/>
  <c r="I792" i="1"/>
  <c r="K792" i="1" s="1"/>
  <c r="L792" i="1" l="1"/>
  <c r="G793" i="1" s="1"/>
  <c r="M792" i="1"/>
  <c r="H793" i="1" l="1"/>
  <c r="J793" i="1" s="1"/>
  <c r="F793" i="1"/>
  <c r="I793" i="1" l="1"/>
  <c r="K793" i="1" s="1"/>
  <c r="L793" i="1" s="1"/>
  <c r="G794" i="1" s="1"/>
  <c r="E794" i="1"/>
  <c r="M793" i="1"/>
  <c r="H794" i="1" s="1"/>
  <c r="I794" i="1" l="1"/>
  <c r="K794" i="1" s="1"/>
  <c r="J794" i="1"/>
  <c r="M794" i="1" s="1"/>
  <c r="H795" i="1" s="1"/>
  <c r="F794" i="1"/>
  <c r="L794" i="1" l="1"/>
  <c r="G795" i="1" s="1"/>
  <c r="I795" i="1" s="1"/>
  <c r="K795" i="1" s="1"/>
  <c r="E795" i="1"/>
  <c r="F795" i="1"/>
  <c r="J795" i="1" l="1"/>
  <c r="E796" i="1"/>
  <c r="L795" i="1"/>
  <c r="G796" i="1" s="1"/>
  <c r="M795" i="1"/>
  <c r="H796" i="1" s="1"/>
  <c r="I796" i="1" l="1"/>
  <c r="K796" i="1" s="1"/>
  <c r="J796" i="1"/>
  <c r="F796" i="1"/>
  <c r="M796" i="1" l="1"/>
  <c r="H797" i="1" s="1"/>
  <c r="L796" i="1"/>
  <c r="G797" i="1" s="1"/>
  <c r="E797" i="1"/>
  <c r="F797" i="1" l="1"/>
  <c r="J797" i="1"/>
  <c r="I797" i="1"/>
  <c r="K797" i="1" s="1"/>
  <c r="E798" i="1" l="1"/>
  <c r="L797" i="1"/>
  <c r="G798" i="1" s="1"/>
  <c r="M797" i="1"/>
  <c r="H798" i="1" s="1"/>
  <c r="I798" i="1" l="1"/>
  <c r="K798" i="1" s="1"/>
  <c r="J798" i="1"/>
  <c r="F798" i="1"/>
  <c r="L798" i="1" l="1"/>
  <c r="G799" i="1" s="1"/>
  <c r="E799" i="1"/>
  <c r="M798" i="1"/>
  <c r="H799" i="1" s="1"/>
  <c r="I799" i="1" s="1"/>
  <c r="K799" i="1" s="1"/>
  <c r="J799" i="1" l="1"/>
  <c r="L799" i="1" s="1"/>
  <c r="G800" i="1" s="1"/>
  <c r="F799" i="1"/>
  <c r="M799" i="1" l="1"/>
  <c r="H800" i="1" s="1"/>
  <c r="I800" i="1" s="1"/>
  <c r="K800" i="1" s="1"/>
  <c r="E800" i="1"/>
  <c r="F800" i="1" l="1"/>
  <c r="E801" i="1" s="1"/>
  <c r="J800" i="1"/>
  <c r="M800" i="1" s="1"/>
  <c r="H801" i="1" l="1"/>
  <c r="F801" i="1"/>
  <c r="L800" i="1"/>
  <c r="G801" i="1" s="1"/>
  <c r="I801" i="1" s="1"/>
  <c r="K801" i="1" s="1"/>
  <c r="J801" i="1" l="1"/>
  <c r="M801" i="1" s="1"/>
  <c r="E802" i="1"/>
  <c r="H802" i="1" l="1"/>
  <c r="F802" i="1"/>
  <c r="L801" i="1"/>
  <c r="G802" i="1" s="1"/>
  <c r="I802" i="1" l="1"/>
  <c r="K802" i="1" s="1"/>
  <c r="J802" i="1"/>
  <c r="E803" i="1"/>
  <c r="L802" i="1" l="1"/>
  <c r="G803" i="1" s="1"/>
  <c r="M802" i="1"/>
  <c r="H803" i="1" l="1"/>
  <c r="J803" i="1" s="1"/>
  <c r="F803" i="1"/>
  <c r="I803" i="1" l="1"/>
  <c r="K803" i="1" s="1"/>
  <c r="L803" i="1" s="1"/>
  <c r="G804" i="1" s="1"/>
  <c r="M803" i="1"/>
  <c r="H804" i="1" s="1"/>
  <c r="E804" i="1"/>
  <c r="I804" i="1" l="1"/>
  <c r="K804" i="1" s="1"/>
  <c r="F804" i="1"/>
  <c r="E805" i="1" s="1"/>
  <c r="J804" i="1"/>
  <c r="M804" i="1" s="1"/>
  <c r="H805" i="1" l="1"/>
  <c r="F805" i="1"/>
  <c r="L804" i="1"/>
  <c r="G805" i="1" s="1"/>
  <c r="I805" i="1" l="1"/>
  <c r="K805" i="1" s="1"/>
  <c r="J805" i="1"/>
  <c r="E806" i="1"/>
  <c r="M805" i="1" l="1"/>
  <c r="L805" i="1"/>
  <c r="G806" i="1" s="1"/>
  <c r="H806" i="1" l="1"/>
  <c r="F806" i="1"/>
  <c r="J806" i="1"/>
  <c r="I806" i="1" l="1"/>
  <c r="K806" i="1" s="1"/>
  <c r="E807" i="1"/>
  <c r="L806" i="1" l="1"/>
  <c r="G807" i="1" s="1"/>
  <c r="M806" i="1"/>
  <c r="F807" i="1" l="1"/>
  <c r="H807" i="1"/>
  <c r="I807" i="1" s="1"/>
  <c r="K807" i="1" s="1"/>
  <c r="J807" i="1" l="1"/>
  <c r="L807" i="1" s="1"/>
  <c r="G808" i="1" s="1"/>
  <c r="E808" i="1"/>
  <c r="M807" i="1" l="1"/>
  <c r="H808" i="1" l="1"/>
  <c r="F808" i="1"/>
  <c r="I808" i="1" l="1"/>
  <c r="K808" i="1" s="1"/>
  <c r="J808" i="1"/>
  <c r="E809" i="1"/>
  <c r="L808" i="1" l="1"/>
  <c r="G809" i="1" s="1"/>
  <c r="M808" i="1"/>
  <c r="H809" i="1" l="1"/>
  <c r="J809" i="1" s="1"/>
  <c r="F809" i="1"/>
  <c r="I809" i="1" l="1"/>
  <c r="K809" i="1" s="1"/>
  <c r="E810" i="1"/>
  <c r="L809" i="1"/>
  <c r="G810" i="1" s="1"/>
  <c r="M809" i="1"/>
  <c r="H810" i="1" s="1"/>
  <c r="J810" i="1" l="1"/>
  <c r="I810" i="1"/>
  <c r="K810" i="1" s="1"/>
  <c r="F810" i="1"/>
  <c r="E811" i="1" l="1"/>
  <c r="L810" i="1"/>
  <c r="G811" i="1" s="1"/>
  <c r="M810" i="1"/>
  <c r="H811" i="1" s="1"/>
  <c r="J811" i="1" l="1"/>
  <c r="I811" i="1"/>
  <c r="K811" i="1" s="1"/>
  <c r="F811" i="1"/>
  <c r="E812" i="1" l="1"/>
  <c r="L811" i="1"/>
  <c r="G812" i="1" s="1"/>
  <c r="M811" i="1"/>
  <c r="H812" i="1" s="1"/>
  <c r="J812" i="1" l="1"/>
  <c r="I812" i="1"/>
  <c r="K812" i="1" s="1"/>
  <c r="F812" i="1"/>
  <c r="E813" i="1" l="1"/>
  <c r="L812" i="1"/>
  <c r="G813" i="1" s="1"/>
  <c r="M812" i="1"/>
  <c r="H813" i="1" s="1"/>
  <c r="I813" i="1" l="1"/>
  <c r="K813" i="1" s="1"/>
  <c r="J813" i="1"/>
  <c r="F813" i="1"/>
  <c r="L813" i="1" l="1"/>
  <c r="G814" i="1" s="1"/>
  <c r="M813" i="1"/>
  <c r="H814" i="1" s="1"/>
  <c r="E814" i="1"/>
  <c r="J814" i="1" l="1"/>
  <c r="I814" i="1"/>
  <c r="K814" i="1" s="1"/>
  <c r="F814" i="1"/>
  <c r="E815" i="1" l="1"/>
  <c r="M814" i="1"/>
  <c r="H815" i="1" s="1"/>
  <c r="L814" i="1"/>
  <c r="G815" i="1" s="1"/>
  <c r="I815" i="1" l="1"/>
  <c r="K815" i="1" s="1"/>
  <c r="J815" i="1"/>
  <c r="F815" i="1"/>
  <c r="L815" i="1" l="1"/>
  <c r="G816" i="1" s="1"/>
  <c r="M815" i="1"/>
  <c r="H816" i="1" s="1"/>
  <c r="E816" i="1"/>
  <c r="J816" i="1" l="1"/>
  <c r="I816" i="1"/>
  <c r="K816" i="1" s="1"/>
  <c r="F816" i="1"/>
  <c r="E817" i="1" s="1"/>
  <c r="M816" i="1" l="1"/>
  <c r="L816" i="1"/>
  <c r="G817" i="1" s="1"/>
  <c r="F817" i="1" l="1"/>
  <c r="H817" i="1"/>
  <c r="I817" i="1"/>
  <c r="K817" i="1" s="1"/>
  <c r="J817" i="1"/>
  <c r="E818" i="1" l="1"/>
  <c r="M817" i="1"/>
  <c r="F818" i="1" s="1"/>
  <c r="E819" i="1" s="1"/>
  <c r="L817" i="1"/>
  <c r="G818" i="1" s="1"/>
  <c r="H818" i="1" l="1"/>
  <c r="J818" i="1" s="1"/>
  <c r="I818" i="1" l="1"/>
  <c r="K818" i="1" s="1"/>
  <c r="L818" i="1" s="1"/>
  <c r="G819" i="1" s="1"/>
  <c r="M818" i="1" l="1"/>
  <c r="F819" i="1" s="1"/>
  <c r="H819" i="1" l="1"/>
  <c r="J819" i="1" s="1"/>
  <c r="E820" i="1"/>
  <c r="I819" i="1" l="1"/>
  <c r="K819" i="1" s="1"/>
  <c r="L819" i="1" s="1"/>
  <c r="G820" i="1" s="1"/>
  <c r="M819" i="1" l="1"/>
  <c r="F820" i="1" s="1"/>
  <c r="H820" i="1" l="1"/>
  <c r="J820" i="1" s="1"/>
  <c r="E821" i="1"/>
  <c r="I820" i="1" l="1"/>
  <c r="K820" i="1" s="1"/>
  <c r="L820" i="1" s="1"/>
  <c r="G821" i="1" s="1"/>
  <c r="M820" i="1" l="1"/>
  <c r="F821" i="1" s="1"/>
  <c r="H821" i="1" l="1"/>
  <c r="J821" i="1" s="1"/>
  <c r="E822" i="1"/>
  <c r="I821" i="1" l="1"/>
  <c r="K821" i="1" s="1"/>
  <c r="M821" i="1" s="1"/>
  <c r="L821" i="1" l="1"/>
  <c r="G822" i="1" s="1"/>
  <c r="F822" i="1"/>
  <c r="H822" i="1"/>
  <c r="I822" i="1" l="1"/>
  <c r="K822" i="1" s="1"/>
  <c r="J822" i="1"/>
  <c r="L822" i="1" s="1"/>
  <c r="G823" i="1" s="1"/>
  <c r="E823" i="1"/>
  <c r="M822" i="1" l="1"/>
  <c r="F823" i="1" l="1"/>
  <c r="E824" i="1" s="1"/>
  <c r="H823" i="1"/>
  <c r="I823" i="1" l="1"/>
  <c r="K823" i="1" s="1"/>
  <c r="J823" i="1"/>
  <c r="L823" i="1" l="1"/>
  <c r="G824" i="1" s="1"/>
  <c r="M823" i="1"/>
  <c r="H824" i="1" l="1"/>
  <c r="I824" i="1" s="1"/>
  <c r="K824" i="1" s="1"/>
  <c r="F824" i="1"/>
  <c r="E825" i="1" s="1"/>
  <c r="J824" i="1" l="1"/>
  <c r="L824" i="1"/>
  <c r="G825" i="1" s="1"/>
  <c r="M824" i="1"/>
  <c r="H825" i="1" s="1"/>
  <c r="F825" i="1" l="1"/>
  <c r="E826" i="1"/>
  <c r="J825" i="1"/>
  <c r="I825" i="1"/>
  <c r="K825" i="1" s="1"/>
  <c r="M825" i="1" l="1"/>
  <c r="L825" i="1"/>
  <c r="G826" i="1" s="1"/>
  <c r="F826" i="1" l="1"/>
  <c r="H826" i="1"/>
  <c r="J826" i="1"/>
  <c r="I826" i="1"/>
  <c r="K826" i="1" s="1"/>
  <c r="E827" i="1" l="1"/>
  <c r="M826" i="1"/>
  <c r="F827" i="1" s="1"/>
  <c r="E828" i="1" s="1"/>
  <c r="L826" i="1"/>
  <c r="G827" i="1" s="1"/>
  <c r="H827" i="1" l="1"/>
  <c r="I827" i="1" s="1"/>
  <c r="K827" i="1" s="1"/>
  <c r="J827" i="1" l="1"/>
  <c r="M827" i="1" s="1"/>
  <c r="L827" i="1" l="1"/>
  <c r="G828" i="1" s="1"/>
  <c r="F828" i="1"/>
  <c r="H828" i="1"/>
  <c r="I828" i="1" l="1"/>
  <c r="K828" i="1" s="1"/>
  <c r="J828" i="1"/>
  <c r="M828" i="1" s="1"/>
  <c r="E829" i="1"/>
  <c r="F829" i="1" l="1"/>
  <c r="E830" i="1" s="1"/>
  <c r="H829" i="1"/>
  <c r="L828" i="1"/>
  <c r="G829" i="1" s="1"/>
  <c r="I829" i="1" s="1"/>
  <c r="K829" i="1" s="1"/>
  <c r="J829" i="1" l="1"/>
  <c r="M829" i="1" s="1"/>
  <c r="L829" i="1" l="1"/>
  <c r="G830" i="1" s="1"/>
  <c r="F830" i="1"/>
  <c r="H830" i="1"/>
  <c r="J830" i="1" l="1"/>
  <c r="I830" i="1"/>
  <c r="K830" i="1" s="1"/>
  <c r="L830" i="1" s="1"/>
  <c r="G831" i="1" s="1"/>
  <c r="E831" i="1"/>
  <c r="M830" i="1" l="1"/>
  <c r="F831" i="1" s="1"/>
  <c r="E832" i="1" s="1"/>
  <c r="H831" i="1" l="1"/>
  <c r="J831" i="1" s="1"/>
  <c r="I831" i="1" l="1"/>
  <c r="K831" i="1" s="1"/>
  <c r="M831" i="1" s="1"/>
  <c r="F832" i="1" s="1"/>
  <c r="H832" i="1" l="1"/>
  <c r="L831" i="1"/>
  <c r="G832" i="1" s="1"/>
  <c r="I832" i="1" s="1"/>
  <c r="K832" i="1" s="1"/>
  <c r="E833" i="1"/>
  <c r="J832" i="1" l="1"/>
  <c r="L832" i="1" s="1"/>
  <c r="G833" i="1" s="1"/>
  <c r="M832" i="1" l="1"/>
  <c r="H833" i="1" s="1"/>
  <c r="J833" i="1" s="1"/>
  <c r="I833" i="1" l="1"/>
  <c r="K833" i="1" s="1"/>
  <c r="F833" i="1"/>
  <c r="E834" i="1" s="1"/>
  <c r="M833" i="1" l="1"/>
  <c r="H834" i="1" s="1"/>
  <c r="L833" i="1"/>
  <c r="G834" i="1" s="1"/>
  <c r="I834" i="1" l="1"/>
  <c r="K834" i="1" s="1"/>
  <c r="J834" i="1"/>
  <c r="F834" i="1"/>
  <c r="E835" i="1" s="1"/>
  <c r="M834" i="1" l="1"/>
  <c r="H835" i="1" s="1"/>
  <c r="L834" i="1"/>
  <c r="G835" i="1" s="1"/>
  <c r="J835" i="1" l="1"/>
  <c r="I835" i="1"/>
  <c r="K835" i="1" s="1"/>
  <c r="F835" i="1"/>
  <c r="E836" i="1" s="1"/>
  <c r="M835" i="1" l="1"/>
  <c r="H836" i="1" s="1"/>
  <c r="L835" i="1"/>
  <c r="G836" i="1" s="1"/>
  <c r="F836" i="1"/>
  <c r="E837" i="1" s="1"/>
  <c r="I836" i="1" l="1"/>
  <c r="K836" i="1" s="1"/>
  <c r="J836" i="1"/>
  <c r="M836" i="1" l="1"/>
  <c r="L836" i="1"/>
  <c r="G837" i="1" s="1"/>
  <c r="H837" i="1" l="1"/>
  <c r="J837" i="1" s="1"/>
  <c r="F837" i="1"/>
  <c r="E838" i="1" s="1"/>
  <c r="I837" i="1" l="1"/>
  <c r="K837" i="1" s="1"/>
  <c r="M837" i="1" s="1"/>
  <c r="H838" i="1" s="1"/>
  <c r="F838" i="1" l="1"/>
  <c r="E839" i="1" s="1"/>
  <c r="L837" i="1"/>
  <c r="G838" i="1" s="1"/>
  <c r="I838" i="1" l="1"/>
  <c r="K838" i="1" s="1"/>
  <c r="J838" i="1"/>
  <c r="L838" i="1" l="1"/>
  <c r="G839" i="1" s="1"/>
  <c r="M838" i="1"/>
  <c r="H839" i="1" l="1"/>
  <c r="F839" i="1"/>
  <c r="J839" i="1"/>
  <c r="I839" i="1"/>
  <c r="K839" i="1" s="1"/>
  <c r="M839" i="1" l="1"/>
  <c r="H840" i="1" s="1"/>
  <c r="L839" i="1"/>
  <c r="G840" i="1" s="1"/>
  <c r="E840" i="1"/>
  <c r="F840" i="1"/>
  <c r="E841" i="1" s="1"/>
  <c r="I840" i="1" l="1"/>
  <c r="K840" i="1" s="1"/>
  <c r="J840" i="1"/>
  <c r="M840" i="1" l="1"/>
  <c r="L840" i="1"/>
  <c r="G841" i="1" s="1"/>
  <c r="H841" i="1" l="1"/>
  <c r="F841" i="1"/>
  <c r="E842" i="1" l="1"/>
  <c r="J841" i="1"/>
  <c r="I841" i="1"/>
  <c r="K841" i="1" s="1"/>
  <c r="M841" i="1" l="1"/>
  <c r="L841" i="1"/>
  <c r="G842" i="1" s="1"/>
  <c r="F842" i="1" l="1"/>
  <c r="H842" i="1"/>
  <c r="E843" i="1" l="1"/>
  <c r="I842" i="1"/>
  <c r="K842" i="1" s="1"/>
  <c r="J842" i="1"/>
  <c r="M842" i="1" l="1"/>
  <c r="L842" i="1"/>
  <c r="G843" i="1" s="1"/>
  <c r="H843" i="1" l="1"/>
  <c r="J843" i="1" s="1"/>
  <c r="F843" i="1"/>
  <c r="E844" i="1" l="1"/>
  <c r="I843" i="1"/>
  <c r="K843" i="1" s="1"/>
  <c r="L843" i="1" l="1"/>
  <c r="G844" i="1" s="1"/>
  <c r="M843" i="1"/>
  <c r="H844" i="1" l="1"/>
  <c r="F844" i="1"/>
  <c r="I844" i="1"/>
  <c r="K844" i="1" s="1"/>
  <c r="J844" i="1"/>
  <c r="M844" i="1" s="1"/>
  <c r="L844" i="1" l="1"/>
  <c r="G845" i="1" s="1"/>
  <c r="E845" i="1"/>
  <c r="F845" i="1"/>
  <c r="H845" i="1"/>
  <c r="E846" i="1" l="1"/>
  <c r="I845" i="1"/>
  <c r="K845" i="1" s="1"/>
  <c r="J845" i="1"/>
  <c r="M845" i="1" s="1"/>
  <c r="H846" i="1" s="1"/>
  <c r="L845" i="1" l="1"/>
  <c r="G846" i="1" s="1"/>
  <c r="F846" i="1"/>
  <c r="E847" i="1" l="1"/>
  <c r="J846" i="1"/>
  <c r="I846" i="1"/>
  <c r="K846" i="1" s="1"/>
  <c r="L846" i="1" l="1"/>
  <c r="G847" i="1" s="1"/>
  <c r="M846" i="1"/>
  <c r="H847" i="1" l="1"/>
  <c r="I847" i="1" s="1"/>
  <c r="K847" i="1" s="1"/>
  <c r="F847" i="1"/>
  <c r="J847" i="1"/>
  <c r="M847" i="1" s="1"/>
  <c r="H848" i="1" s="1"/>
  <c r="E848" i="1" l="1"/>
  <c r="F848" i="1"/>
  <c r="L847" i="1"/>
  <c r="G848" i="1" s="1"/>
  <c r="J848" i="1" l="1"/>
  <c r="I848" i="1"/>
  <c r="K848" i="1" s="1"/>
  <c r="E849" i="1"/>
  <c r="L848" i="1" l="1"/>
  <c r="G849" i="1" s="1"/>
  <c r="M848" i="1"/>
  <c r="H849" i="1" l="1"/>
  <c r="I849" i="1" s="1"/>
  <c r="K849" i="1" s="1"/>
  <c r="F849" i="1"/>
  <c r="J849" i="1"/>
  <c r="L849" i="1" s="1"/>
  <c r="G850" i="1" s="1"/>
  <c r="E850" i="1" l="1"/>
  <c r="F850" i="1"/>
  <c r="M849" i="1"/>
  <c r="H850" i="1" s="1"/>
  <c r="I850" i="1" s="1"/>
  <c r="K850" i="1" s="1"/>
  <c r="M850" i="1" l="1"/>
  <c r="H851" i="1" s="1"/>
  <c r="E851" i="1"/>
  <c r="F851" i="1"/>
  <c r="J850" i="1"/>
  <c r="L850" i="1" s="1"/>
  <c r="G851" i="1" s="1"/>
  <c r="I851" i="1" l="1"/>
  <c r="K851" i="1" s="1"/>
  <c r="J851" i="1"/>
  <c r="E852" i="1"/>
  <c r="L851" i="1" l="1"/>
  <c r="G852" i="1" s="1"/>
  <c r="M851" i="1"/>
  <c r="H852" i="1" l="1"/>
  <c r="F852" i="1"/>
  <c r="J852" i="1"/>
  <c r="I852" i="1"/>
  <c r="K852" i="1" s="1"/>
  <c r="L852" i="1" l="1"/>
  <c r="G853" i="1" s="1"/>
  <c r="M852" i="1"/>
  <c r="H853" i="1" s="1"/>
  <c r="E853" i="1"/>
  <c r="F853" i="1"/>
  <c r="E854" i="1" l="1"/>
  <c r="J853" i="1"/>
  <c r="I853" i="1"/>
  <c r="K853" i="1" s="1"/>
  <c r="L853" i="1" l="1"/>
  <c r="G854" i="1" s="1"/>
  <c r="M853" i="1"/>
  <c r="H854" i="1" l="1"/>
  <c r="F854" i="1"/>
  <c r="J854" i="1"/>
  <c r="I854" i="1"/>
  <c r="K854" i="1" s="1"/>
  <c r="M854" i="1" l="1"/>
  <c r="H855" i="1" s="1"/>
  <c r="L854" i="1"/>
  <c r="G855" i="1" s="1"/>
  <c r="E855" i="1"/>
  <c r="F855" i="1"/>
  <c r="E856" i="1" l="1"/>
  <c r="J855" i="1"/>
  <c r="I855" i="1"/>
  <c r="K855" i="1" s="1"/>
  <c r="L855" i="1" l="1"/>
  <c r="G856" i="1" s="1"/>
  <c r="M855" i="1"/>
  <c r="H856" i="1" l="1"/>
  <c r="F856" i="1"/>
  <c r="I856" i="1"/>
  <c r="K856" i="1" s="1"/>
  <c r="J856" i="1"/>
  <c r="L856" i="1" l="1"/>
  <c r="G857" i="1" s="1"/>
  <c r="M856" i="1"/>
  <c r="H857" i="1" s="1"/>
  <c r="E857" i="1"/>
  <c r="F857" i="1"/>
  <c r="E858" i="1" l="1"/>
  <c r="I857" i="1"/>
  <c r="K857" i="1" s="1"/>
  <c r="J857" i="1"/>
  <c r="L857" i="1" l="1"/>
  <c r="G858" i="1" s="1"/>
  <c r="M857" i="1"/>
  <c r="F858" i="1" l="1"/>
  <c r="H858" i="1"/>
  <c r="J858" i="1"/>
  <c r="I858" i="1"/>
  <c r="K858" i="1" s="1"/>
  <c r="M858" i="1" l="1"/>
  <c r="H859" i="1" s="1"/>
  <c r="L858" i="1"/>
  <c r="G859" i="1" s="1"/>
  <c r="E859" i="1"/>
  <c r="J859" i="1" l="1"/>
  <c r="I859" i="1"/>
  <c r="K859" i="1" s="1"/>
  <c r="F859" i="1"/>
  <c r="E860" i="1" l="1"/>
  <c r="L859" i="1"/>
  <c r="G860" i="1" s="1"/>
  <c r="M859" i="1"/>
  <c r="H860" i="1" s="1"/>
  <c r="J860" i="1" s="1"/>
  <c r="I860" i="1" l="1"/>
  <c r="K860" i="1" s="1"/>
  <c r="F860" i="1"/>
  <c r="E861" i="1" l="1"/>
  <c r="L860" i="1"/>
  <c r="G861" i="1" s="1"/>
  <c r="M860" i="1"/>
  <c r="H861" i="1" s="1"/>
  <c r="J861" i="1" l="1"/>
  <c r="I861" i="1"/>
  <c r="K861" i="1" s="1"/>
  <c r="F861" i="1"/>
  <c r="L861" i="1" l="1"/>
  <c r="G862" i="1" s="1"/>
  <c r="M861" i="1"/>
  <c r="H862" i="1" s="1"/>
  <c r="E862" i="1"/>
  <c r="F862" i="1" l="1"/>
  <c r="I862" i="1"/>
  <c r="K862" i="1" s="1"/>
  <c r="J862" i="1"/>
  <c r="L862" i="1" l="1"/>
  <c r="G863" i="1" s="1"/>
  <c r="M862" i="1"/>
  <c r="H863" i="1" s="1"/>
  <c r="E863" i="1"/>
  <c r="F863" i="1" l="1"/>
  <c r="E864" i="1" s="1"/>
  <c r="J863" i="1"/>
  <c r="I863" i="1"/>
  <c r="K863" i="1" s="1"/>
  <c r="M863" i="1" l="1"/>
  <c r="L863" i="1"/>
  <c r="G864" i="1" s="1"/>
  <c r="F864" i="1" l="1"/>
  <c r="E865" i="1" s="1"/>
  <c r="H864" i="1"/>
  <c r="I864" i="1" l="1"/>
  <c r="K864" i="1" s="1"/>
  <c r="J864" i="1"/>
  <c r="L864" i="1" l="1"/>
  <c r="G865" i="1" s="1"/>
  <c r="M864" i="1"/>
  <c r="F865" i="1" l="1"/>
  <c r="H865" i="1"/>
  <c r="I865" i="1"/>
  <c r="K865" i="1" s="1"/>
  <c r="J865" i="1"/>
  <c r="L865" i="1" s="1"/>
  <c r="G866" i="1" s="1"/>
  <c r="M865" i="1" l="1"/>
  <c r="H866" i="1" s="1"/>
  <c r="E866" i="1"/>
  <c r="I866" i="1" l="1"/>
  <c r="K866" i="1" s="1"/>
  <c r="J866" i="1"/>
  <c r="F866" i="1"/>
  <c r="E867" i="1" s="1"/>
  <c r="L866" i="1" l="1"/>
  <c r="G867" i="1" s="1"/>
  <c r="M866" i="1"/>
  <c r="F867" i="1" l="1"/>
  <c r="H867" i="1"/>
  <c r="J867" i="1"/>
  <c r="I867" i="1" l="1"/>
  <c r="K867" i="1" s="1"/>
  <c r="E868" i="1"/>
  <c r="L867" i="1" l="1"/>
  <c r="G868" i="1" s="1"/>
  <c r="M867" i="1"/>
  <c r="H868" i="1" l="1"/>
  <c r="F868" i="1"/>
  <c r="I868" i="1"/>
  <c r="K868" i="1" s="1"/>
  <c r="J868" i="1"/>
  <c r="M868" i="1" l="1"/>
  <c r="L868" i="1"/>
  <c r="G869" i="1" s="1"/>
  <c r="E869" i="1"/>
  <c r="F869" i="1"/>
  <c r="H869" i="1"/>
  <c r="J869" i="1" l="1"/>
  <c r="I869" i="1"/>
  <c r="K869" i="1" s="1"/>
  <c r="E870" i="1"/>
  <c r="L869" i="1" l="1"/>
  <c r="G870" i="1" s="1"/>
  <c r="M869" i="1"/>
  <c r="H870" i="1" l="1"/>
  <c r="F870" i="1"/>
  <c r="I870" i="1"/>
  <c r="K870" i="1" s="1"/>
  <c r="E871" i="1" l="1"/>
  <c r="J870" i="1"/>
  <c r="M870" i="1" s="1"/>
  <c r="F871" i="1" l="1"/>
  <c r="E872" i="1" s="1"/>
  <c r="H871" i="1"/>
  <c r="L870" i="1"/>
  <c r="G871" i="1" s="1"/>
  <c r="I871" i="1" s="1"/>
  <c r="K871" i="1" s="1"/>
  <c r="J871" i="1" l="1"/>
  <c r="L871" i="1"/>
  <c r="G872" i="1" s="1"/>
  <c r="J872" i="1" s="1"/>
  <c r="L872" i="1" s="1"/>
  <c r="G873" i="1" s="1"/>
  <c r="M871" i="1"/>
  <c r="F872" i="1" s="1"/>
  <c r="E873" i="1" s="1"/>
  <c r="H872" i="1"/>
  <c r="I872" i="1" s="1"/>
  <c r="K872" i="1" s="1"/>
  <c r="M872" i="1" l="1"/>
  <c r="H873" i="1" l="1"/>
  <c r="F873" i="1"/>
  <c r="J873" i="1" l="1"/>
  <c r="I873" i="1"/>
  <c r="K873" i="1" s="1"/>
  <c r="E874" i="1"/>
  <c r="M873" i="1" l="1"/>
  <c r="L873" i="1"/>
  <c r="G874" i="1" s="1"/>
  <c r="H874" i="1" l="1"/>
  <c r="J874" i="1" s="1"/>
  <c r="F874" i="1"/>
  <c r="I874" i="1" l="1"/>
  <c r="K874" i="1" s="1"/>
  <c r="M874" i="1" s="1"/>
  <c r="H875" i="1" s="1"/>
  <c r="E875" i="1"/>
  <c r="L874" i="1" l="1"/>
  <c r="G875" i="1" s="1"/>
  <c r="I875" i="1" s="1"/>
  <c r="K875" i="1" s="1"/>
  <c r="F875" i="1"/>
  <c r="J875" i="1" l="1"/>
  <c r="L875" i="1" s="1"/>
  <c r="G876" i="1" s="1"/>
  <c r="E876" i="1"/>
  <c r="M875" i="1" l="1"/>
  <c r="H876" i="1" s="1"/>
  <c r="J876" i="1" s="1"/>
  <c r="F876" i="1" l="1"/>
  <c r="E877" i="1" s="1"/>
  <c r="I876" i="1"/>
  <c r="K876" i="1" s="1"/>
  <c r="L876" i="1" s="1"/>
  <c r="G877" i="1" s="1"/>
  <c r="M876" i="1"/>
  <c r="H877" i="1" s="1"/>
  <c r="I877" i="1" l="1"/>
  <c r="K877" i="1" s="1"/>
  <c r="J877" i="1"/>
  <c r="F877" i="1"/>
  <c r="L877" i="1" l="1"/>
  <c r="G878" i="1" s="1"/>
  <c r="E878" i="1"/>
  <c r="M877" i="1"/>
  <c r="H878" i="1" s="1"/>
  <c r="J878" i="1" s="1"/>
  <c r="I878" i="1" l="1"/>
  <c r="K878" i="1" s="1"/>
  <c r="F878" i="1"/>
  <c r="M878" i="1" l="1"/>
  <c r="H879" i="1" s="1"/>
  <c r="L878" i="1"/>
  <c r="G879" i="1" s="1"/>
  <c r="E879" i="1"/>
  <c r="F879" i="1" l="1"/>
  <c r="J879" i="1"/>
  <c r="I879" i="1"/>
  <c r="K879" i="1" s="1"/>
  <c r="E880" i="1" l="1"/>
  <c r="M879" i="1"/>
  <c r="H880" i="1" s="1"/>
  <c r="L879" i="1"/>
  <c r="G880" i="1" s="1"/>
  <c r="J880" i="1" l="1"/>
  <c r="I880" i="1"/>
  <c r="K880" i="1" s="1"/>
  <c r="F880" i="1"/>
  <c r="E881" i="1" l="1"/>
  <c r="L880" i="1"/>
  <c r="G881" i="1" s="1"/>
  <c r="M880" i="1"/>
  <c r="H881" i="1" s="1"/>
  <c r="I881" i="1" l="1"/>
  <c r="K881" i="1" s="1"/>
  <c r="J881" i="1"/>
  <c r="F881" i="1"/>
  <c r="L881" i="1" l="1"/>
  <c r="G882" i="1" s="1"/>
  <c r="M881" i="1"/>
  <c r="H882" i="1" s="1"/>
  <c r="E882" i="1"/>
  <c r="I882" i="1" l="1"/>
  <c r="K882" i="1" s="1"/>
  <c r="J882" i="1"/>
  <c r="F882" i="1"/>
  <c r="L882" i="1" l="1"/>
  <c r="G883" i="1" s="1"/>
  <c r="M882" i="1"/>
  <c r="H883" i="1" s="1"/>
  <c r="E883" i="1"/>
  <c r="J883" i="1" l="1"/>
  <c r="I883" i="1"/>
  <c r="K883" i="1" s="1"/>
  <c r="F883" i="1"/>
  <c r="E884" i="1" l="1"/>
  <c r="M883" i="1"/>
  <c r="H884" i="1" s="1"/>
  <c r="L883" i="1"/>
  <c r="G884" i="1" s="1"/>
  <c r="J884" i="1" l="1"/>
  <c r="I884" i="1"/>
  <c r="K884" i="1" s="1"/>
  <c r="F884" i="1"/>
  <c r="E885" i="1" l="1"/>
  <c r="M884" i="1"/>
  <c r="H885" i="1" s="1"/>
  <c r="L884" i="1"/>
  <c r="G885" i="1" s="1"/>
  <c r="I885" i="1" l="1"/>
  <c r="K885" i="1" s="1"/>
  <c r="J885" i="1"/>
  <c r="F885" i="1"/>
  <c r="L885" i="1" l="1"/>
  <c r="G886" i="1" s="1"/>
  <c r="M885" i="1"/>
  <c r="H886" i="1" s="1"/>
  <c r="E886" i="1"/>
  <c r="J886" i="1" l="1"/>
  <c r="I886" i="1"/>
  <c r="K886" i="1" s="1"/>
  <c r="F886" i="1"/>
  <c r="E887" i="1" l="1"/>
  <c r="L886" i="1"/>
  <c r="G887" i="1" s="1"/>
  <c r="M886" i="1"/>
  <c r="H887" i="1" s="1"/>
  <c r="J887" i="1" l="1"/>
  <c r="I887" i="1"/>
  <c r="K887" i="1" s="1"/>
  <c r="F887" i="1"/>
  <c r="E888" i="1" l="1"/>
  <c r="M887" i="1"/>
  <c r="H888" i="1" s="1"/>
  <c r="L887" i="1"/>
  <c r="G888" i="1" s="1"/>
  <c r="I888" i="1" l="1"/>
  <c r="K888" i="1" s="1"/>
  <c r="J888" i="1"/>
  <c r="F888" i="1"/>
  <c r="L888" i="1" l="1"/>
  <c r="G889" i="1" s="1"/>
  <c r="M888" i="1"/>
  <c r="H889" i="1" s="1"/>
  <c r="E889" i="1"/>
  <c r="I889" i="1" l="1"/>
  <c r="K889" i="1" s="1"/>
  <c r="J889" i="1"/>
  <c r="F889" i="1"/>
  <c r="M889" i="1" l="1"/>
  <c r="H890" i="1" s="1"/>
  <c r="L889" i="1"/>
  <c r="G890" i="1" s="1"/>
  <c r="E890" i="1"/>
  <c r="F890" i="1" l="1"/>
  <c r="I890" i="1"/>
  <c r="K890" i="1" s="1"/>
  <c r="J890" i="1"/>
  <c r="E891" i="1" l="1"/>
  <c r="M890" i="1"/>
  <c r="H891" i="1" s="1"/>
  <c r="L890" i="1"/>
  <c r="G891" i="1" s="1"/>
  <c r="I891" i="1" l="1"/>
  <c r="K891" i="1" s="1"/>
  <c r="J891" i="1"/>
  <c r="F891" i="1"/>
  <c r="L891" i="1" l="1"/>
  <c r="G892" i="1" s="1"/>
  <c r="E892" i="1"/>
  <c r="M891" i="1"/>
  <c r="H892" i="1" s="1"/>
  <c r="J892" i="1" s="1"/>
  <c r="F892" i="1" l="1"/>
  <c r="I892" i="1"/>
  <c r="K892" i="1" s="1"/>
  <c r="E893" i="1" l="1"/>
  <c r="M892" i="1"/>
  <c r="H893" i="1" s="1"/>
  <c r="L892" i="1"/>
  <c r="G893" i="1" s="1"/>
  <c r="J893" i="1" l="1"/>
  <c r="I893" i="1"/>
  <c r="K893" i="1" s="1"/>
  <c r="F893" i="1"/>
  <c r="E894" i="1" l="1"/>
  <c r="L893" i="1"/>
  <c r="G894" i="1" s="1"/>
  <c r="M893" i="1"/>
  <c r="H894" i="1" s="1"/>
  <c r="J894" i="1" l="1"/>
  <c r="I894" i="1"/>
  <c r="K894" i="1" s="1"/>
  <c r="F894" i="1"/>
  <c r="E895" i="1" l="1"/>
  <c r="M894" i="1"/>
  <c r="H895" i="1" s="1"/>
  <c r="L894" i="1"/>
  <c r="G895" i="1" s="1"/>
  <c r="J895" i="1" l="1"/>
  <c r="I895" i="1"/>
  <c r="K895" i="1" s="1"/>
  <c r="F895" i="1"/>
  <c r="L895" i="1" l="1"/>
  <c r="G896" i="1" s="1"/>
  <c r="E896" i="1"/>
  <c r="M895" i="1"/>
  <c r="H896" i="1" s="1"/>
  <c r="J896" i="1" s="1"/>
  <c r="F896" i="1" l="1"/>
  <c r="I896" i="1"/>
  <c r="K896" i="1" s="1"/>
  <c r="E897" i="1" l="1"/>
  <c r="M896" i="1"/>
  <c r="H897" i="1" s="1"/>
  <c r="L896" i="1"/>
  <c r="G897" i="1" s="1"/>
  <c r="I897" i="1" l="1"/>
  <c r="K897" i="1" s="1"/>
  <c r="J897" i="1"/>
  <c r="F897" i="1"/>
  <c r="M897" i="1" l="1"/>
  <c r="H898" i="1" s="1"/>
  <c r="L897" i="1"/>
  <c r="G898" i="1" s="1"/>
  <c r="E898" i="1"/>
  <c r="F898" i="1" l="1"/>
  <c r="J898" i="1"/>
  <c r="I898" i="1"/>
  <c r="K898" i="1" s="1"/>
  <c r="E899" i="1" l="1"/>
  <c r="M898" i="1"/>
  <c r="H899" i="1" s="1"/>
  <c r="L898" i="1"/>
  <c r="G899" i="1" s="1"/>
  <c r="J899" i="1" l="1"/>
  <c r="I899" i="1"/>
  <c r="K899" i="1" s="1"/>
  <c r="F899" i="1"/>
  <c r="E900" i="1" l="1"/>
  <c r="L899" i="1"/>
  <c r="G900" i="1" s="1"/>
  <c r="M899" i="1"/>
  <c r="H900" i="1" s="1"/>
  <c r="J900" i="1" s="1"/>
  <c r="I900" i="1" l="1"/>
  <c r="K900" i="1" s="1"/>
  <c r="M900" i="1" s="1"/>
  <c r="H901" i="1" s="1"/>
  <c r="F900" i="1"/>
  <c r="L900" i="1" l="1"/>
  <c r="G901" i="1" s="1"/>
  <c r="J901" i="1" s="1"/>
  <c r="E901" i="1"/>
  <c r="F901" i="1"/>
  <c r="I901" i="1" l="1"/>
  <c r="K901" i="1" s="1"/>
  <c r="M901" i="1" s="1"/>
  <c r="H902" i="1" s="1"/>
  <c r="E902" i="1"/>
  <c r="L901" i="1" l="1"/>
  <c r="G902" i="1" s="1"/>
  <c r="J902" i="1" s="1"/>
  <c r="F902" i="1"/>
  <c r="I902" i="1" l="1"/>
  <c r="K902" i="1" s="1"/>
  <c r="M902" i="1" s="1"/>
  <c r="H903" i="1" s="1"/>
  <c r="E903" i="1"/>
  <c r="L902" i="1" l="1"/>
  <c r="G903" i="1" s="1"/>
  <c r="I903" i="1" s="1"/>
  <c r="K903" i="1" s="1"/>
  <c r="F903" i="1"/>
  <c r="J903" i="1" l="1"/>
  <c r="L903" i="1"/>
  <c r="G904" i="1" s="1"/>
  <c r="E904" i="1"/>
  <c r="M903" i="1"/>
  <c r="H904" i="1" s="1"/>
  <c r="J904" i="1" s="1"/>
  <c r="I904" i="1" l="1"/>
  <c r="K904" i="1" s="1"/>
  <c r="F904" i="1"/>
  <c r="L904" i="1" l="1"/>
  <c r="G905" i="1" s="1"/>
  <c r="M904" i="1"/>
  <c r="H905" i="1" s="1"/>
  <c r="E905" i="1"/>
  <c r="I905" i="1" l="1"/>
  <c r="K905" i="1" s="1"/>
  <c r="F905" i="1"/>
  <c r="J905" i="1"/>
  <c r="L905" i="1" s="1"/>
  <c r="G906" i="1" s="1"/>
  <c r="M905" i="1" l="1"/>
  <c r="H906" i="1" s="1"/>
  <c r="J906" i="1" s="1"/>
  <c r="E906" i="1"/>
  <c r="F906" i="1" l="1"/>
  <c r="E907" i="1" s="1"/>
  <c r="I906" i="1"/>
  <c r="K906" i="1" s="1"/>
  <c r="L906" i="1" s="1"/>
  <c r="G907" i="1" s="1"/>
  <c r="M906" i="1"/>
  <c r="H907" i="1" s="1"/>
  <c r="I907" i="1" l="1"/>
  <c r="K907" i="1" s="1"/>
  <c r="J907" i="1"/>
  <c r="F907" i="1"/>
  <c r="L907" i="1" l="1"/>
  <c r="G908" i="1" s="1"/>
  <c r="E908" i="1"/>
  <c r="M907" i="1"/>
  <c r="H908" i="1" s="1"/>
  <c r="J908" i="1" s="1"/>
  <c r="I908" i="1" l="1"/>
  <c r="K908" i="1" s="1"/>
  <c r="F908" i="1"/>
  <c r="L908" i="1" l="1"/>
  <c r="G909" i="1" s="1"/>
  <c r="M908" i="1"/>
  <c r="H909" i="1" s="1"/>
  <c r="E909" i="1"/>
  <c r="J909" i="1" l="1"/>
  <c r="F909" i="1"/>
  <c r="I909" i="1"/>
  <c r="K909" i="1" s="1"/>
  <c r="M909" i="1" s="1"/>
  <c r="H910" i="1" s="1"/>
  <c r="L909" i="1" l="1"/>
  <c r="G910" i="1" s="1"/>
  <c r="I910" i="1" s="1"/>
  <c r="K910" i="1" s="1"/>
  <c r="E910" i="1"/>
  <c r="F910" i="1"/>
  <c r="E911" i="1" l="1"/>
  <c r="J910" i="1"/>
  <c r="M910" i="1" s="1"/>
  <c r="H911" i="1" l="1"/>
  <c r="F911" i="1"/>
  <c r="L910" i="1"/>
  <c r="G911" i="1" s="1"/>
  <c r="J911" i="1" l="1"/>
  <c r="I911" i="1"/>
  <c r="K911" i="1" s="1"/>
  <c r="E912" i="1"/>
  <c r="M911" i="1" l="1"/>
  <c r="L911" i="1"/>
  <c r="G912" i="1" s="1"/>
  <c r="H912" i="1" l="1"/>
  <c r="I912" i="1" s="1"/>
  <c r="K912" i="1" s="1"/>
  <c r="F912" i="1"/>
  <c r="J912" i="1" l="1"/>
  <c r="M912" i="1" s="1"/>
  <c r="E913" i="1"/>
  <c r="H913" i="1" l="1"/>
  <c r="F913" i="1"/>
  <c r="L912" i="1"/>
  <c r="G913" i="1" s="1"/>
  <c r="J913" i="1" l="1"/>
  <c r="I913" i="1"/>
  <c r="K913" i="1" s="1"/>
  <c r="E914" i="1"/>
  <c r="M913" i="1" l="1"/>
  <c r="L913" i="1"/>
  <c r="G914" i="1" s="1"/>
  <c r="H914" i="1" l="1"/>
  <c r="I914" i="1" s="1"/>
  <c r="K914" i="1" s="1"/>
  <c r="F914" i="1"/>
  <c r="J914" i="1" l="1"/>
  <c r="L914" i="1" s="1"/>
  <c r="G915" i="1" s="1"/>
  <c r="E915" i="1"/>
  <c r="M914" i="1" l="1"/>
  <c r="H915" i="1" s="1"/>
  <c r="J915" i="1"/>
  <c r="I915" i="1"/>
  <c r="K915" i="1" s="1"/>
  <c r="F915" i="1"/>
  <c r="E916" i="1" l="1"/>
  <c r="L915" i="1"/>
  <c r="G916" i="1" s="1"/>
  <c r="M915" i="1"/>
  <c r="H916" i="1" s="1"/>
  <c r="J916" i="1" l="1"/>
  <c r="I916" i="1"/>
  <c r="K916" i="1" s="1"/>
  <c r="F916" i="1"/>
  <c r="E917" i="1" l="1"/>
  <c r="M916" i="1"/>
  <c r="H917" i="1" s="1"/>
  <c r="L916" i="1"/>
  <c r="G917" i="1" s="1"/>
  <c r="J917" i="1" l="1"/>
  <c r="I917" i="1"/>
  <c r="K917" i="1" s="1"/>
  <c r="F917" i="1"/>
  <c r="E918" i="1" l="1"/>
  <c r="M917" i="1"/>
  <c r="H918" i="1" s="1"/>
  <c r="L917" i="1"/>
  <c r="G918" i="1" s="1"/>
  <c r="J918" i="1" l="1"/>
  <c r="I918" i="1"/>
  <c r="K918" i="1" s="1"/>
  <c r="F918" i="1"/>
  <c r="E919" i="1" l="1"/>
  <c r="L918" i="1"/>
  <c r="G919" i="1" s="1"/>
  <c r="M918" i="1"/>
  <c r="H919" i="1" s="1"/>
  <c r="I919" i="1" l="1"/>
  <c r="K919" i="1" s="1"/>
  <c r="J919" i="1"/>
  <c r="F919" i="1"/>
  <c r="L919" i="1" l="1"/>
  <c r="G920" i="1" s="1"/>
  <c r="M919" i="1"/>
  <c r="H920" i="1" s="1"/>
  <c r="E920" i="1"/>
  <c r="J920" i="1" l="1"/>
  <c r="I920" i="1"/>
  <c r="K920" i="1" s="1"/>
  <c r="F920" i="1"/>
  <c r="E921" i="1" l="1"/>
  <c r="M920" i="1"/>
  <c r="H921" i="1" s="1"/>
  <c r="L920" i="1"/>
  <c r="G921" i="1" s="1"/>
  <c r="I921" i="1" l="1"/>
  <c r="K921" i="1" s="1"/>
  <c r="J921" i="1"/>
  <c r="F921" i="1"/>
  <c r="L921" i="1" l="1"/>
  <c r="G922" i="1" s="1"/>
  <c r="M921" i="1"/>
  <c r="H922" i="1" s="1"/>
  <c r="E922" i="1"/>
  <c r="J922" i="1" l="1"/>
  <c r="I922" i="1"/>
  <c r="K922" i="1" s="1"/>
  <c r="F922" i="1"/>
  <c r="E923" i="1" l="1"/>
  <c r="M922" i="1"/>
  <c r="H923" i="1" s="1"/>
  <c r="L922" i="1"/>
  <c r="G923" i="1" s="1"/>
  <c r="J923" i="1" l="1"/>
  <c r="I923" i="1"/>
  <c r="K923" i="1" s="1"/>
  <c r="F923" i="1"/>
  <c r="E924" i="1" l="1"/>
  <c r="L923" i="1"/>
  <c r="G924" i="1" s="1"/>
  <c r="M923" i="1"/>
  <c r="H924" i="1" s="1"/>
  <c r="I924" i="1" l="1"/>
  <c r="K924" i="1" s="1"/>
  <c r="J924" i="1"/>
  <c r="F924" i="1"/>
  <c r="L924" i="1" l="1"/>
  <c r="G925" i="1" s="1"/>
  <c r="M924" i="1"/>
  <c r="H925" i="1" s="1"/>
  <c r="E925" i="1"/>
  <c r="J925" i="1" l="1"/>
  <c r="F925" i="1"/>
  <c r="I925" i="1"/>
  <c r="K925" i="1" s="1"/>
  <c r="L925" i="1" s="1"/>
  <c r="G926" i="1" s="1"/>
  <c r="M925" i="1" l="1"/>
  <c r="H926" i="1" s="1"/>
  <c r="E926" i="1"/>
  <c r="F926" i="1" l="1"/>
  <c r="I926" i="1"/>
  <c r="K926" i="1" s="1"/>
  <c r="J926" i="1"/>
  <c r="M926" i="1" l="1"/>
  <c r="H927" i="1" s="1"/>
  <c r="L926" i="1"/>
  <c r="G927" i="1" s="1"/>
  <c r="E927" i="1"/>
  <c r="J927" i="1" l="1"/>
  <c r="F927" i="1"/>
  <c r="I927" i="1"/>
  <c r="K927" i="1" s="1"/>
  <c r="E928" i="1" l="1"/>
  <c r="M927" i="1"/>
  <c r="H928" i="1" s="1"/>
  <c r="L927" i="1"/>
  <c r="G928" i="1" s="1"/>
  <c r="I928" i="1" l="1"/>
  <c r="K928" i="1" s="1"/>
  <c r="J928" i="1"/>
  <c r="F928" i="1"/>
  <c r="M928" i="1" l="1"/>
  <c r="H929" i="1" s="1"/>
  <c r="L928" i="1"/>
  <c r="G929" i="1" s="1"/>
  <c r="E929" i="1"/>
  <c r="F929" i="1" l="1"/>
  <c r="J929" i="1"/>
  <c r="I929" i="1"/>
  <c r="K929" i="1" s="1"/>
  <c r="E930" i="1" l="1"/>
  <c r="M929" i="1"/>
  <c r="H930" i="1" s="1"/>
  <c r="L929" i="1"/>
  <c r="G930" i="1" s="1"/>
  <c r="I930" i="1" l="1"/>
  <c r="K930" i="1" s="1"/>
  <c r="J930" i="1"/>
  <c r="F930" i="1"/>
  <c r="L930" i="1" l="1"/>
  <c r="G931" i="1" s="1"/>
  <c r="M930" i="1"/>
  <c r="H931" i="1" s="1"/>
  <c r="E931" i="1"/>
  <c r="J931" i="1" l="1"/>
  <c r="I931" i="1"/>
  <c r="K931" i="1" s="1"/>
  <c r="F931" i="1"/>
  <c r="E932" i="1" l="1"/>
  <c r="M931" i="1"/>
  <c r="H932" i="1" s="1"/>
  <c r="L931" i="1"/>
  <c r="G932" i="1" s="1"/>
  <c r="J932" i="1" l="1"/>
  <c r="I932" i="1"/>
  <c r="K932" i="1" s="1"/>
  <c r="F932" i="1"/>
  <c r="E933" i="1" l="1"/>
  <c r="M932" i="1"/>
  <c r="H933" i="1" s="1"/>
  <c r="L932" i="1"/>
  <c r="G933" i="1" s="1"/>
  <c r="J933" i="1" l="1"/>
  <c r="I933" i="1"/>
  <c r="K933" i="1" s="1"/>
  <c r="F933" i="1"/>
  <c r="E934" i="1" l="1"/>
  <c r="L933" i="1"/>
  <c r="G934" i="1" s="1"/>
  <c r="M933" i="1"/>
  <c r="H934" i="1" s="1"/>
  <c r="I934" i="1" l="1"/>
  <c r="K934" i="1" s="1"/>
  <c r="J934" i="1"/>
  <c r="F934" i="1"/>
  <c r="M934" i="1" l="1"/>
  <c r="H935" i="1" s="1"/>
  <c r="L934" i="1"/>
  <c r="G935" i="1" s="1"/>
  <c r="E935" i="1"/>
  <c r="F935" i="1" l="1"/>
  <c r="I935" i="1"/>
  <c r="K935" i="1" s="1"/>
  <c r="J935" i="1"/>
  <c r="E936" i="1" l="1"/>
  <c r="L935" i="1"/>
  <c r="G936" i="1" s="1"/>
  <c r="M935" i="1"/>
  <c r="H936" i="1" s="1"/>
  <c r="I936" i="1" l="1"/>
  <c r="K936" i="1" s="1"/>
  <c r="J936" i="1"/>
  <c r="F936" i="1"/>
  <c r="L936" i="1" l="1"/>
  <c r="G937" i="1" s="1"/>
  <c r="M936" i="1"/>
  <c r="H937" i="1" s="1"/>
  <c r="E937" i="1"/>
  <c r="I937" i="1" l="1"/>
  <c r="K937" i="1" s="1"/>
  <c r="J937" i="1"/>
  <c r="F937" i="1"/>
  <c r="L937" i="1" l="1"/>
  <c r="G938" i="1" s="1"/>
  <c r="M937" i="1"/>
  <c r="H938" i="1" s="1"/>
  <c r="E938" i="1"/>
  <c r="I938" i="1" l="1"/>
  <c r="K938" i="1" s="1"/>
  <c r="J938" i="1"/>
  <c r="F938" i="1"/>
  <c r="L938" i="1" l="1"/>
  <c r="G939" i="1" s="1"/>
  <c r="M938" i="1"/>
  <c r="H939" i="1" s="1"/>
  <c r="E939" i="1"/>
  <c r="J939" i="1" l="1"/>
  <c r="I939" i="1"/>
  <c r="K939" i="1" s="1"/>
  <c r="F939" i="1"/>
  <c r="E940" i="1" l="1"/>
  <c r="M939" i="1"/>
  <c r="H940" i="1" s="1"/>
  <c r="L939" i="1"/>
  <c r="G940" i="1" s="1"/>
  <c r="I940" i="1" l="1"/>
  <c r="K940" i="1" s="1"/>
  <c r="J940" i="1"/>
  <c r="F940" i="1"/>
  <c r="L940" i="1" l="1"/>
  <c r="G941" i="1" s="1"/>
  <c r="M940" i="1"/>
  <c r="H941" i="1" s="1"/>
  <c r="E941" i="1"/>
  <c r="I941" i="1" l="1"/>
  <c r="K941" i="1" s="1"/>
  <c r="J941" i="1"/>
  <c r="F941" i="1"/>
  <c r="M941" i="1" l="1"/>
  <c r="H942" i="1" s="1"/>
  <c r="L941" i="1"/>
  <c r="G942" i="1" s="1"/>
  <c r="E942" i="1"/>
  <c r="F942" i="1" l="1"/>
  <c r="J942" i="1"/>
  <c r="I942" i="1"/>
  <c r="K942" i="1" s="1"/>
  <c r="E943" i="1" l="1"/>
  <c r="L942" i="1"/>
  <c r="G943" i="1" s="1"/>
  <c r="M942" i="1"/>
  <c r="H943" i="1" s="1"/>
  <c r="I943" i="1" l="1"/>
  <c r="K943" i="1" s="1"/>
  <c r="J943" i="1"/>
  <c r="F943" i="1"/>
  <c r="M943" i="1" l="1"/>
  <c r="H944" i="1" s="1"/>
  <c r="E944" i="1"/>
  <c r="L943" i="1"/>
  <c r="G944" i="1" s="1"/>
  <c r="I944" i="1" s="1"/>
  <c r="K944" i="1" s="1"/>
  <c r="F944" i="1" l="1"/>
  <c r="J944" i="1"/>
  <c r="M944" i="1" s="1"/>
  <c r="E945" i="1"/>
  <c r="H945" i="1" l="1"/>
  <c r="F945" i="1"/>
  <c r="L944" i="1"/>
  <c r="G945" i="1" s="1"/>
  <c r="I945" i="1" s="1"/>
  <c r="K945" i="1" s="1"/>
  <c r="J945" i="1" l="1"/>
  <c r="L945" i="1" s="1"/>
  <c r="G946" i="1" s="1"/>
  <c r="E946" i="1"/>
  <c r="M945" i="1" l="1"/>
  <c r="H946" i="1" l="1"/>
  <c r="F946" i="1"/>
  <c r="J946" i="1" l="1"/>
  <c r="I946" i="1"/>
  <c r="K946" i="1" s="1"/>
  <c r="E947" i="1"/>
  <c r="M946" i="1" l="1"/>
  <c r="L946" i="1"/>
  <c r="G947" i="1" s="1"/>
  <c r="H947" i="1" l="1"/>
  <c r="J947" i="1" s="1"/>
  <c r="F947" i="1"/>
  <c r="I947" i="1" l="1"/>
  <c r="K947" i="1" s="1"/>
  <c r="E948" i="1"/>
  <c r="M947" i="1" l="1"/>
  <c r="L947" i="1"/>
  <c r="G948" i="1" s="1"/>
  <c r="H948" i="1" l="1"/>
  <c r="J948" i="1" s="1"/>
  <c r="F948" i="1"/>
  <c r="I948" i="1" l="1"/>
  <c r="K948" i="1" s="1"/>
  <c r="E949" i="1"/>
  <c r="L948" i="1" l="1"/>
  <c r="G949" i="1" s="1"/>
  <c r="M948" i="1"/>
  <c r="H949" i="1" l="1"/>
  <c r="J949" i="1" s="1"/>
  <c r="F949" i="1"/>
  <c r="I949" i="1" l="1"/>
  <c r="K949" i="1" s="1"/>
  <c r="L949" i="1" s="1"/>
  <c r="G950" i="1" s="1"/>
  <c r="M949" i="1"/>
  <c r="H950" i="1" s="1"/>
  <c r="E950" i="1"/>
  <c r="J950" i="1" l="1"/>
  <c r="I950" i="1"/>
  <c r="K950" i="1" s="1"/>
  <c r="F950" i="1"/>
  <c r="E951" i="1" l="1"/>
  <c r="M950" i="1"/>
  <c r="H951" i="1" s="1"/>
  <c r="L950" i="1"/>
  <c r="G951" i="1" s="1"/>
  <c r="I951" i="1" l="1"/>
  <c r="K951" i="1" s="1"/>
  <c r="J951" i="1"/>
  <c r="F951" i="1"/>
  <c r="M951" i="1" l="1"/>
  <c r="H952" i="1" s="1"/>
  <c r="L951" i="1"/>
  <c r="G952" i="1" s="1"/>
  <c r="E952" i="1"/>
  <c r="F952" i="1" l="1"/>
  <c r="I952" i="1"/>
  <c r="K952" i="1" s="1"/>
  <c r="J952" i="1"/>
  <c r="E953" i="1" l="1"/>
  <c r="L952" i="1"/>
  <c r="G953" i="1" s="1"/>
  <c r="M952" i="1"/>
  <c r="H953" i="1" s="1"/>
  <c r="I953" i="1" l="1"/>
  <c r="K953" i="1" s="1"/>
  <c r="J953" i="1"/>
  <c r="F953" i="1"/>
  <c r="M953" i="1" l="1"/>
  <c r="H954" i="1" s="1"/>
  <c r="L953" i="1"/>
  <c r="G954" i="1" s="1"/>
  <c r="E954" i="1"/>
  <c r="F954" i="1" l="1"/>
  <c r="I954" i="1"/>
  <c r="K954" i="1" s="1"/>
  <c r="J954" i="1"/>
  <c r="E955" i="1" l="1"/>
  <c r="L954" i="1"/>
  <c r="G955" i="1" s="1"/>
  <c r="M954" i="1"/>
  <c r="H955" i="1" s="1"/>
  <c r="I955" i="1" l="1"/>
  <c r="K955" i="1" s="1"/>
  <c r="J955" i="1"/>
  <c r="F955" i="1"/>
  <c r="M955" i="1" l="1"/>
  <c r="H956" i="1" s="1"/>
  <c r="L955" i="1"/>
  <c r="G956" i="1" s="1"/>
  <c r="E956" i="1"/>
  <c r="F956" i="1" l="1"/>
  <c r="I956" i="1"/>
  <c r="K956" i="1" s="1"/>
  <c r="J956" i="1"/>
  <c r="E957" i="1" l="1"/>
  <c r="L956" i="1"/>
  <c r="G957" i="1" s="1"/>
  <c r="M956" i="1"/>
  <c r="H957" i="1" s="1"/>
  <c r="J957" i="1" l="1"/>
  <c r="I957" i="1"/>
  <c r="K957" i="1" s="1"/>
  <c r="F957" i="1"/>
  <c r="E958" i="1" l="1"/>
  <c r="M957" i="1"/>
  <c r="H958" i="1" s="1"/>
  <c r="L957" i="1"/>
  <c r="G958" i="1" s="1"/>
  <c r="J958" i="1" l="1"/>
  <c r="I958" i="1"/>
  <c r="K958" i="1" s="1"/>
  <c r="F958" i="1"/>
  <c r="E959" i="1" l="1"/>
  <c r="L958" i="1"/>
  <c r="G959" i="1" s="1"/>
  <c r="M958" i="1"/>
  <c r="H959" i="1" s="1"/>
  <c r="J959" i="1" s="1"/>
  <c r="I959" i="1" l="1"/>
  <c r="K959" i="1" s="1"/>
  <c r="M959" i="1" s="1"/>
  <c r="H960" i="1" s="1"/>
  <c r="F959" i="1"/>
  <c r="L959" i="1" l="1"/>
  <c r="G960" i="1" s="1"/>
  <c r="I960" i="1" s="1"/>
  <c r="K960" i="1" s="1"/>
  <c r="E960" i="1"/>
  <c r="F960" i="1"/>
  <c r="J960" i="1" l="1"/>
  <c r="L960" i="1" s="1"/>
  <c r="G961" i="1" s="1"/>
  <c r="E961" i="1"/>
  <c r="M960" i="1" l="1"/>
  <c r="H961" i="1" s="1"/>
  <c r="J961" i="1" s="1"/>
  <c r="F961" i="1" l="1"/>
  <c r="E962" i="1" s="1"/>
  <c r="I961" i="1"/>
  <c r="K961" i="1" s="1"/>
  <c r="L961" i="1" s="1"/>
  <c r="G962" i="1" s="1"/>
  <c r="M961" i="1" l="1"/>
  <c r="H962" i="1" s="1"/>
  <c r="I962" i="1" s="1"/>
  <c r="K962" i="1" s="1"/>
  <c r="F962" i="1"/>
  <c r="E963" i="1" s="1"/>
  <c r="J962" i="1" l="1"/>
  <c r="M962" i="1" s="1"/>
  <c r="F963" i="1" s="1"/>
  <c r="L962" i="1"/>
  <c r="G963" i="1" s="1"/>
  <c r="H963" i="1" l="1"/>
  <c r="E964" i="1"/>
  <c r="J963" i="1"/>
  <c r="I963" i="1"/>
  <c r="K963" i="1" s="1"/>
  <c r="L963" i="1" l="1"/>
  <c r="G964" i="1" s="1"/>
  <c r="M963" i="1"/>
  <c r="F964" i="1" l="1"/>
  <c r="H964" i="1"/>
  <c r="J964" i="1" s="1"/>
  <c r="I964" i="1" l="1"/>
  <c r="K964" i="1" s="1"/>
  <c r="L964" i="1" s="1"/>
  <c r="G965" i="1" s="1"/>
  <c r="E965" i="1"/>
  <c r="M964" i="1" l="1"/>
  <c r="H965" i="1" l="1"/>
  <c r="F965" i="1"/>
  <c r="E966" i="1" s="1"/>
  <c r="I965" i="1" l="1"/>
  <c r="K965" i="1" s="1"/>
  <c r="J965" i="1"/>
  <c r="M965" i="1" l="1"/>
  <c r="H966" i="1" s="1"/>
  <c r="L965" i="1"/>
  <c r="G966" i="1" s="1"/>
  <c r="F966" i="1" l="1"/>
  <c r="E967" i="1" s="1"/>
  <c r="I966" i="1"/>
  <c r="K966" i="1" s="1"/>
  <c r="J966" i="1"/>
  <c r="L966" i="1" s="1"/>
  <c r="G967" i="1" s="1"/>
  <c r="M966" i="1" l="1"/>
  <c r="H967" i="1" l="1"/>
  <c r="F967" i="1"/>
  <c r="E968" i="1" s="1"/>
  <c r="J967" i="1" l="1"/>
  <c r="I967" i="1"/>
  <c r="K967" i="1" s="1"/>
  <c r="M967" i="1" l="1"/>
  <c r="L967" i="1"/>
  <c r="G968" i="1" s="1"/>
  <c r="F968" i="1" l="1"/>
  <c r="H968" i="1"/>
  <c r="J968" i="1"/>
  <c r="I968" i="1"/>
  <c r="K968" i="1" s="1"/>
  <c r="E969" i="1" l="1"/>
  <c r="L968" i="1"/>
  <c r="G969" i="1" s="1"/>
  <c r="M968" i="1"/>
  <c r="F969" i="1" s="1"/>
  <c r="E970" i="1" s="1"/>
  <c r="H969" i="1" l="1"/>
  <c r="I969" i="1" s="1"/>
  <c r="K969" i="1" s="1"/>
  <c r="J969" i="1"/>
  <c r="L969" i="1" l="1"/>
  <c r="G970" i="1" s="1"/>
  <c r="M969" i="1"/>
  <c r="F970" i="1" l="1"/>
  <c r="H970" i="1"/>
  <c r="J970" i="1" s="1"/>
  <c r="E971" i="1" l="1"/>
  <c r="I970" i="1"/>
  <c r="K970" i="1" s="1"/>
  <c r="M970" i="1" l="1"/>
  <c r="L970" i="1"/>
  <c r="G971" i="1" s="1"/>
  <c r="F971" i="1" l="1"/>
  <c r="H971" i="1"/>
  <c r="J971" i="1" s="1"/>
  <c r="I971" i="1"/>
  <c r="K971" i="1" s="1"/>
  <c r="E972" i="1" l="1"/>
  <c r="M971" i="1"/>
  <c r="F972" i="1" s="1"/>
  <c r="L971" i="1"/>
  <c r="G972" i="1" s="1"/>
  <c r="H972" i="1" l="1"/>
  <c r="E973" i="1"/>
  <c r="I972" i="1"/>
  <c r="K972" i="1" s="1"/>
  <c r="J972" i="1"/>
  <c r="L972" i="1" l="1"/>
  <c r="G973" i="1" s="1"/>
  <c r="M972" i="1"/>
  <c r="F973" i="1" l="1"/>
  <c r="H973" i="1"/>
  <c r="I973" i="1" s="1"/>
  <c r="K973" i="1" s="1"/>
  <c r="E974" i="1" l="1"/>
  <c r="J973" i="1"/>
  <c r="M973" i="1" s="1"/>
  <c r="H974" i="1" s="1"/>
  <c r="L973" i="1" l="1"/>
  <c r="G974" i="1" s="1"/>
  <c r="F974" i="1"/>
  <c r="E975" i="1" s="1"/>
  <c r="I974" i="1" l="1"/>
  <c r="K974" i="1" s="1"/>
  <c r="J974" i="1"/>
  <c r="M974" i="1" l="1"/>
  <c r="L974" i="1"/>
  <c r="G975" i="1" s="1"/>
  <c r="F975" i="1" l="1"/>
  <c r="H975" i="1"/>
  <c r="J975" i="1"/>
  <c r="I975" i="1"/>
  <c r="K975" i="1" s="1"/>
  <c r="E976" i="1" l="1"/>
  <c r="M975" i="1"/>
  <c r="F976" i="1" s="1"/>
  <c r="E977" i="1" s="1"/>
  <c r="L975" i="1"/>
  <c r="G976" i="1" s="1"/>
  <c r="H976" i="1" l="1"/>
  <c r="I976" i="1" s="1"/>
  <c r="K976" i="1" s="1"/>
  <c r="J976" i="1" l="1"/>
  <c r="L976" i="1" s="1"/>
  <c r="G977" i="1" s="1"/>
  <c r="M976" i="1"/>
  <c r="F977" i="1" l="1"/>
  <c r="H977" i="1"/>
  <c r="I977" i="1" s="1"/>
  <c r="K977" i="1" s="1"/>
  <c r="E978" i="1" l="1"/>
  <c r="J977" i="1"/>
  <c r="L977" i="1" s="1"/>
  <c r="G978" i="1" s="1"/>
  <c r="M977" i="1" l="1"/>
  <c r="H978" i="1" s="1"/>
  <c r="I978" i="1" s="1"/>
  <c r="K978" i="1" s="1"/>
  <c r="J978" i="1" l="1"/>
  <c r="L978" i="1" s="1"/>
  <c r="G979" i="1" s="1"/>
  <c r="F978" i="1"/>
  <c r="E979" i="1" s="1"/>
  <c r="M978" i="1"/>
  <c r="F979" i="1" l="1"/>
  <c r="H979" i="1"/>
  <c r="E980" i="1" l="1"/>
  <c r="I979" i="1"/>
  <c r="K979" i="1" s="1"/>
  <c r="J979" i="1"/>
  <c r="L979" i="1" l="1"/>
  <c r="G980" i="1" s="1"/>
  <c r="M979" i="1"/>
  <c r="F980" i="1" l="1"/>
  <c r="E981" i="1" s="1"/>
  <c r="H980" i="1"/>
  <c r="I980" i="1" s="1"/>
  <c r="K980" i="1" s="1"/>
  <c r="J980" i="1" l="1"/>
  <c r="M980" i="1" s="1"/>
  <c r="F981" i="1" s="1"/>
  <c r="E982" i="1" s="1"/>
  <c r="L980" i="1" l="1"/>
  <c r="G981" i="1" s="1"/>
  <c r="H981" i="1"/>
  <c r="J981" i="1" l="1"/>
  <c r="I981" i="1"/>
  <c r="K981" i="1" s="1"/>
  <c r="L981" i="1" s="1"/>
  <c r="G982" i="1" s="1"/>
  <c r="M981" i="1" l="1"/>
  <c r="F982" i="1" l="1"/>
  <c r="H982" i="1"/>
  <c r="E983" i="1" l="1"/>
  <c r="J982" i="1"/>
  <c r="I982" i="1"/>
  <c r="K982" i="1" s="1"/>
  <c r="M982" i="1" l="1"/>
  <c r="L982" i="1"/>
  <c r="G983" i="1" s="1"/>
  <c r="F983" i="1" l="1"/>
  <c r="H983" i="1"/>
  <c r="I983" i="1" s="1"/>
  <c r="K983" i="1" s="1"/>
  <c r="J983" i="1"/>
  <c r="E984" i="1" l="1"/>
  <c r="M983" i="1"/>
  <c r="F984" i="1" s="1"/>
  <c r="E985" i="1" s="1"/>
  <c r="L983" i="1"/>
  <c r="G984" i="1" s="1"/>
  <c r="H984" i="1" l="1"/>
  <c r="I984" i="1" s="1"/>
  <c r="K984" i="1" s="1"/>
  <c r="J984" i="1"/>
  <c r="L984" i="1" l="1"/>
  <c r="G985" i="1" s="1"/>
  <c r="M984" i="1"/>
  <c r="F985" i="1" l="1"/>
  <c r="H985" i="1"/>
  <c r="E986" i="1" l="1"/>
  <c r="I985" i="1"/>
  <c r="K985" i="1" s="1"/>
  <c r="J985" i="1"/>
  <c r="M985" i="1" l="1"/>
  <c r="L985" i="1"/>
  <c r="G986" i="1" s="1"/>
  <c r="H986" i="1" l="1"/>
  <c r="J986" i="1" s="1"/>
  <c r="F986" i="1"/>
  <c r="I986" i="1"/>
  <c r="K986" i="1" s="1"/>
  <c r="L986" i="1" l="1"/>
  <c r="G987" i="1" s="1"/>
  <c r="M986" i="1"/>
  <c r="H987" i="1" s="1"/>
  <c r="E987" i="1"/>
  <c r="J987" i="1" l="1"/>
  <c r="I987" i="1"/>
  <c r="K987" i="1" s="1"/>
  <c r="F987" i="1"/>
  <c r="E988" i="1" l="1"/>
  <c r="M987" i="1"/>
  <c r="H988" i="1" s="1"/>
  <c r="L987" i="1"/>
  <c r="G988" i="1" s="1"/>
  <c r="J988" i="1" l="1"/>
  <c r="I988" i="1"/>
  <c r="K988" i="1" s="1"/>
  <c r="F988" i="1"/>
  <c r="E989" i="1" l="1"/>
  <c r="M988" i="1"/>
  <c r="H989" i="1" s="1"/>
  <c r="L988" i="1"/>
  <c r="G989" i="1" s="1"/>
  <c r="J989" i="1" l="1"/>
  <c r="I989" i="1"/>
  <c r="K989" i="1" s="1"/>
  <c r="F989" i="1"/>
  <c r="E990" i="1" l="1"/>
  <c r="M989" i="1"/>
  <c r="H990" i="1" s="1"/>
  <c r="L989" i="1"/>
  <c r="G990" i="1" s="1"/>
  <c r="J990" i="1" l="1"/>
  <c r="I990" i="1"/>
  <c r="K990" i="1" s="1"/>
  <c r="F990" i="1"/>
  <c r="E991" i="1" l="1"/>
  <c r="M990" i="1"/>
  <c r="H991" i="1" s="1"/>
  <c r="L990" i="1"/>
  <c r="G991" i="1" s="1"/>
  <c r="J991" i="1" l="1"/>
  <c r="I991" i="1"/>
  <c r="K991" i="1" s="1"/>
  <c r="F991" i="1"/>
  <c r="E992" i="1" l="1"/>
  <c r="L991" i="1"/>
  <c r="G992" i="1" s="1"/>
  <c r="M991" i="1"/>
  <c r="H992" i="1" s="1"/>
  <c r="J992" i="1" l="1"/>
  <c r="I992" i="1"/>
  <c r="K992" i="1" s="1"/>
  <c r="F992" i="1"/>
  <c r="E993" i="1" l="1"/>
  <c r="M992" i="1"/>
  <c r="H993" i="1" s="1"/>
  <c r="L992" i="1"/>
  <c r="G993" i="1" s="1"/>
  <c r="J993" i="1" l="1"/>
  <c r="I993" i="1"/>
  <c r="K993" i="1" s="1"/>
  <c r="F993" i="1"/>
  <c r="E994" i="1" l="1"/>
  <c r="L993" i="1"/>
  <c r="G994" i="1" s="1"/>
  <c r="M993" i="1"/>
  <c r="H994" i="1" s="1"/>
  <c r="J994" i="1" l="1"/>
  <c r="I994" i="1"/>
  <c r="K994" i="1" s="1"/>
  <c r="F994" i="1"/>
  <c r="E995" i="1" l="1"/>
  <c r="M994" i="1"/>
  <c r="H995" i="1" s="1"/>
  <c r="L994" i="1"/>
  <c r="G995" i="1" s="1"/>
  <c r="J995" i="1" l="1"/>
  <c r="I995" i="1"/>
  <c r="K995" i="1" s="1"/>
  <c r="F995" i="1"/>
  <c r="E996" i="1" l="1"/>
  <c r="M995" i="1"/>
  <c r="H996" i="1" s="1"/>
  <c r="L995" i="1"/>
  <c r="G996" i="1" s="1"/>
  <c r="J996" i="1" l="1"/>
  <c r="I996" i="1"/>
  <c r="K996" i="1" s="1"/>
  <c r="F996" i="1"/>
  <c r="E997" i="1" l="1"/>
  <c r="M996" i="1"/>
  <c r="H997" i="1" s="1"/>
  <c r="L996" i="1"/>
  <c r="G997" i="1" s="1"/>
  <c r="J997" i="1" l="1"/>
  <c r="I997" i="1"/>
  <c r="K997" i="1" s="1"/>
  <c r="F997" i="1"/>
  <c r="E998" i="1" l="1"/>
  <c r="L997" i="1"/>
  <c r="G998" i="1" s="1"/>
  <c r="M997" i="1"/>
  <c r="H998" i="1" s="1"/>
  <c r="I998" i="1" l="1"/>
  <c r="K998" i="1" s="1"/>
  <c r="J998" i="1"/>
  <c r="F998" i="1"/>
  <c r="L998" i="1" l="1"/>
  <c r="G999" i="1" s="1"/>
  <c r="M998" i="1"/>
  <c r="H999" i="1" s="1"/>
  <c r="E999" i="1"/>
  <c r="J999" i="1" l="1"/>
  <c r="I999" i="1"/>
  <c r="K999" i="1" s="1"/>
  <c r="F999" i="1"/>
  <c r="E1000" i="1" s="1"/>
  <c r="M999" i="1" l="1"/>
  <c r="L999" i="1"/>
  <c r="G1000" i="1" s="1"/>
  <c r="F1000" i="1" l="1"/>
  <c r="H1000" i="1"/>
  <c r="I1000" i="1"/>
  <c r="K1000" i="1" s="1"/>
  <c r="J1000" i="1"/>
  <c r="E1001" i="1" l="1"/>
  <c r="L1000" i="1"/>
  <c r="G1001" i="1" s="1"/>
  <c r="M1000" i="1"/>
  <c r="F1001" i="1" s="1"/>
  <c r="H1001" i="1" l="1"/>
  <c r="E1002" i="1"/>
  <c r="J1001" i="1"/>
  <c r="I1001" i="1"/>
  <c r="K1001" i="1" s="1"/>
  <c r="L1001" i="1" l="1"/>
  <c r="G1002" i="1" s="1"/>
  <c r="M1001" i="1"/>
  <c r="F1002" i="1" l="1"/>
  <c r="E1003" i="1" s="1"/>
  <c r="H1002" i="1"/>
  <c r="J1002" i="1" s="1"/>
  <c r="I1002" i="1" l="1"/>
  <c r="K1002" i="1" s="1"/>
  <c r="L1002" i="1" l="1"/>
  <c r="G1003" i="1" s="1"/>
  <c r="M1002" i="1"/>
  <c r="F1003" i="1" l="1"/>
  <c r="H1003" i="1"/>
  <c r="I1003" i="1" s="1"/>
  <c r="K1003" i="1" s="1"/>
  <c r="J1003" i="1" l="1"/>
  <c r="M1003" i="1" s="1"/>
  <c r="H1004" i="1" s="1"/>
  <c r="E1004" i="1"/>
  <c r="L1003" i="1" l="1"/>
  <c r="G1004" i="1" s="1"/>
  <c r="J1004" i="1" s="1"/>
  <c r="I1004" i="1"/>
  <c r="K1004" i="1" s="1"/>
  <c r="F1004" i="1"/>
  <c r="E1005" i="1" l="1"/>
  <c r="L1004" i="1"/>
  <c r="G1005" i="1" s="1"/>
  <c r="M1004" i="1"/>
  <c r="H1005" i="1" s="1"/>
  <c r="I1005" i="1" s="1"/>
  <c r="K1005" i="1" s="1"/>
  <c r="J1005" i="1" l="1"/>
  <c r="M1005" i="1"/>
  <c r="H1006" i="1" s="1"/>
  <c r="L1005" i="1"/>
  <c r="G1006" i="1" s="1"/>
  <c r="F1005" i="1"/>
  <c r="E1006" i="1" l="1"/>
  <c r="F1006" i="1"/>
  <c r="J1006" i="1"/>
  <c r="I1006" i="1"/>
  <c r="K1006" i="1" s="1"/>
  <c r="M1006" i="1" l="1"/>
  <c r="H1007" i="1" s="1"/>
  <c r="L1006" i="1"/>
  <c r="G1007" i="1" s="1"/>
  <c r="E1007" i="1"/>
  <c r="F1007" i="1" l="1"/>
  <c r="I1007" i="1"/>
  <c r="K1007" i="1" s="1"/>
  <c r="J1007" i="1"/>
  <c r="E1008" i="1" l="1"/>
  <c r="L1007" i="1"/>
  <c r="G1008" i="1" s="1"/>
  <c r="M1007" i="1"/>
  <c r="H1008" i="1" s="1"/>
  <c r="I1008" i="1" l="1"/>
  <c r="K1008" i="1" s="1"/>
  <c r="J1008" i="1"/>
  <c r="L1008" i="1" s="1"/>
  <c r="G1009" i="1" s="1"/>
  <c r="F1008" i="1"/>
  <c r="E1009" i="1" l="1"/>
  <c r="M1008" i="1"/>
  <c r="H1009" i="1" s="1"/>
  <c r="I1009" i="1" s="1"/>
  <c r="K1009" i="1" s="1"/>
  <c r="J1009" i="1" l="1"/>
  <c r="L1009" i="1" s="1"/>
  <c r="G1010" i="1" s="1"/>
  <c r="F1009" i="1"/>
  <c r="M1009" i="1" l="1"/>
  <c r="H1010" i="1" s="1"/>
  <c r="J1010" i="1" s="1"/>
  <c r="E1010" i="1"/>
  <c r="F1010" i="1"/>
  <c r="I1010" i="1" l="1"/>
  <c r="K1010" i="1" s="1"/>
  <c r="L1010" i="1" s="1"/>
  <c r="G1011" i="1" s="1"/>
  <c r="E1011" i="1"/>
  <c r="M1010" i="1"/>
  <c r="H1011" i="1" s="1"/>
  <c r="I1011" i="1" l="1"/>
  <c r="K1011" i="1" s="1"/>
  <c r="J1011" i="1"/>
  <c r="F1011" i="1"/>
  <c r="L1011" i="1" l="1"/>
  <c r="G1012" i="1" s="1"/>
  <c r="E1012" i="1"/>
  <c r="M1011" i="1"/>
  <c r="H1012" i="1" s="1"/>
  <c r="J1012" i="1" s="1"/>
  <c r="I1012" i="1" l="1"/>
  <c r="K1012" i="1" s="1"/>
  <c r="L1012" i="1"/>
  <c r="G1013" i="1" s="1"/>
  <c r="M1012" i="1"/>
  <c r="H1013" i="1" s="1"/>
  <c r="F1012" i="1"/>
  <c r="J1013" i="1" l="1"/>
  <c r="I1013" i="1"/>
  <c r="K1013" i="1" s="1"/>
  <c r="E1013" i="1"/>
  <c r="F1013" i="1"/>
  <c r="E1014" i="1" l="1"/>
  <c r="L1013" i="1"/>
  <c r="G1014" i="1" s="1"/>
  <c r="M1013" i="1"/>
  <c r="H1014" i="1" s="1"/>
  <c r="J1014" i="1" s="1"/>
  <c r="I1014" i="1" l="1"/>
  <c r="K1014" i="1" s="1"/>
  <c r="M1014" i="1"/>
  <c r="H1015" i="1" s="1"/>
  <c r="L1014" i="1"/>
  <c r="G1015" i="1" s="1"/>
  <c r="F1014" i="1"/>
  <c r="E1015" i="1" l="1"/>
  <c r="F1015" i="1"/>
  <c r="J1015" i="1"/>
  <c r="I1015" i="1"/>
  <c r="K1015" i="1" s="1"/>
  <c r="M1015" i="1" l="1"/>
  <c r="H1016" i="1" s="1"/>
  <c r="L1015" i="1"/>
  <c r="G1016" i="1" s="1"/>
  <c r="E1016" i="1"/>
  <c r="F1016" i="1" l="1"/>
  <c r="I1016" i="1"/>
  <c r="K1016" i="1" s="1"/>
  <c r="J1016" i="1"/>
  <c r="M1016" i="1" l="1"/>
  <c r="H1017" i="1" s="1"/>
  <c r="F1017" i="1"/>
  <c r="E1017" i="1"/>
  <c r="L1016" i="1"/>
  <c r="G1017" i="1" s="1"/>
  <c r="J1017" i="1" l="1"/>
  <c r="I1017" i="1"/>
  <c r="K1017" i="1" s="1"/>
  <c r="E1018" i="1"/>
  <c r="M1017" i="1" l="1"/>
  <c r="L1017" i="1"/>
  <c r="G1018" i="1" s="1"/>
  <c r="H1018" i="1" l="1"/>
  <c r="J1018" i="1" s="1"/>
  <c r="F1018" i="1"/>
  <c r="I1018" i="1" l="1"/>
  <c r="K1018" i="1" s="1"/>
  <c r="M1018" i="1" s="1"/>
  <c r="H1019" i="1" s="1"/>
  <c r="E1019" i="1"/>
  <c r="L1018" i="1" l="1"/>
  <c r="G1019" i="1" s="1"/>
  <c r="J1019" i="1"/>
  <c r="I1019" i="1"/>
  <c r="K1019" i="1" s="1"/>
  <c r="F1019" i="1"/>
  <c r="E1020" i="1" l="1"/>
  <c r="L1019" i="1"/>
  <c r="G1020" i="1" s="1"/>
  <c r="M1019" i="1"/>
  <c r="H1020" i="1" s="1"/>
  <c r="I1020" i="1" l="1"/>
  <c r="K1020" i="1" s="1"/>
  <c r="J1020" i="1"/>
  <c r="F1020" i="1"/>
  <c r="L1020" i="1" l="1"/>
  <c r="G1021" i="1" s="1"/>
  <c r="M1020" i="1"/>
  <c r="H1021" i="1" s="1"/>
  <c r="E1021" i="1"/>
  <c r="J1021" i="1" l="1"/>
  <c r="F1021" i="1"/>
  <c r="I1021" i="1"/>
  <c r="K1021" i="1" s="1"/>
  <c r="M1021" i="1" s="1"/>
  <c r="H1022" i="1" s="1"/>
  <c r="L1021" i="1" l="1"/>
  <c r="G1022" i="1" s="1"/>
  <c r="E1022" i="1"/>
  <c r="F1022" i="1"/>
  <c r="J1022" i="1" l="1"/>
  <c r="I1022" i="1"/>
  <c r="K1022" i="1" s="1"/>
  <c r="E1023" i="1"/>
  <c r="L1022" i="1" l="1"/>
  <c r="G1023" i="1" s="1"/>
  <c r="M1022" i="1"/>
  <c r="H1023" i="1" l="1"/>
  <c r="J1023" i="1" s="1"/>
  <c r="F1023" i="1"/>
  <c r="I1023" i="1" l="1"/>
  <c r="K1023" i="1" s="1"/>
  <c r="M1023" i="1" s="1"/>
  <c r="H1024" i="1" s="1"/>
  <c r="L1023" i="1"/>
  <c r="G1024" i="1" s="1"/>
  <c r="E1024" i="1"/>
  <c r="F1024" i="1" l="1"/>
  <c r="J1024" i="1"/>
  <c r="I1024" i="1"/>
  <c r="K1024" i="1" s="1"/>
  <c r="L1024" i="1" l="1"/>
  <c r="G1025" i="1" s="1"/>
  <c r="M1024" i="1"/>
  <c r="H1025" i="1" s="1"/>
  <c r="E1025" i="1"/>
  <c r="J1025" i="1" l="1"/>
  <c r="F1025" i="1"/>
  <c r="I1025" i="1"/>
  <c r="K1025" i="1" s="1"/>
  <c r="E1026" i="1" l="1"/>
  <c r="L1025" i="1"/>
  <c r="G1026" i="1" s="1"/>
  <c r="M1025" i="1"/>
  <c r="H1026" i="1" s="1"/>
  <c r="I1026" i="1" l="1"/>
  <c r="K1026" i="1" s="1"/>
  <c r="J1026" i="1"/>
  <c r="F1026" i="1"/>
  <c r="E1027" i="1" l="1"/>
  <c r="L1026" i="1"/>
  <c r="G1027" i="1" s="1"/>
  <c r="M1026" i="1"/>
  <c r="H1027" i="1" s="1"/>
  <c r="J1027" i="1" l="1"/>
  <c r="I1027" i="1"/>
  <c r="K1027" i="1" s="1"/>
  <c r="F1027" i="1"/>
  <c r="E1028" i="1" s="1"/>
  <c r="L1027" i="1" l="1"/>
  <c r="G1028" i="1" s="1"/>
  <c r="M1027" i="1"/>
  <c r="F1028" i="1" l="1"/>
  <c r="E1029" i="1" s="1"/>
  <c r="H1028" i="1"/>
  <c r="I1028" i="1" s="1"/>
  <c r="K1028" i="1" s="1"/>
  <c r="J1028" i="1" l="1"/>
  <c r="L1028" i="1" s="1"/>
  <c r="G1029" i="1" s="1"/>
  <c r="M1028" i="1" l="1"/>
  <c r="F1029" i="1" s="1"/>
  <c r="E1030" i="1" s="1"/>
  <c r="H1029" i="1" l="1"/>
  <c r="J1029" i="1" s="1"/>
  <c r="I1029" i="1" l="1"/>
  <c r="K1029" i="1" s="1"/>
  <c r="L1029" i="1" s="1"/>
  <c r="G1030" i="1" s="1"/>
  <c r="M1029" i="1" l="1"/>
  <c r="F1030" i="1" s="1"/>
  <c r="H1030" i="1" l="1"/>
  <c r="J1030" i="1" s="1"/>
  <c r="E1031" i="1"/>
  <c r="I1030" i="1" l="1"/>
  <c r="K1030" i="1" s="1"/>
  <c r="M1030" i="1" s="1"/>
  <c r="L1030" i="1"/>
  <c r="G1031" i="1" s="1"/>
  <c r="F1031" i="1" l="1"/>
  <c r="H1031" i="1"/>
  <c r="I1031" i="1" s="1"/>
  <c r="K1031" i="1" s="1"/>
  <c r="J1031" i="1"/>
  <c r="M1031" i="1" l="1"/>
  <c r="E1032" i="1"/>
  <c r="F1032" i="1"/>
  <c r="L1031" i="1"/>
  <c r="G1032" i="1" s="1"/>
  <c r="H1032" i="1"/>
  <c r="I1032" i="1" l="1"/>
  <c r="K1032" i="1" s="1"/>
  <c r="J1032" i="1"/>
  <c r="E1033" i="1"/>
  <c r="M1032" i="1" l="1"/>
  <c r="L1032" i="1"/>
  <c r="G1033" i="1" s="1"/>
  <c r="H1033" i="1" l="1"/>
  <c r="I1033" i="1" s="1"/>
  <c r="K1033" i="1" s="1"/>
  <c r="F1033" i="1"/>
  <c r="J1033" i="1" l="1"/>
  <c r="L1033" i="1" s="1"/>
  <c r="G1034" i="1" s="1"/>
  <c r="E1034" i="1"/>
  <c r="M1033" i="1" l="1"/>
  <c r="H1034" i="1" s="1"/>
  <c r="J1034" i="1" s="1"/>
  <c r="F1034" i="1" l="1"/>
  <c r="I1034" i="1"/>
  <c r="K1034" i="1" s="1"/>
  <c r="M1034" i="1" s="1"/>
  <c r="H1035" i="1" s="1"/>
  <c r="E1035" i="1"/>
  <c r="L1034" i="1" l="1"/>
  <c r="G1035" i="1" s="1"/>
  <c r="I1035" i="1"/>
  <c r="K1035" i="1" s="1"/>
  <c r="J1035" i="1"/>
  <c r="F1035" i="1"/>
  <c r="M1035" i="1" l="1"/>
  <c r="H1036" i="1" s="1"/>
  <c r="L1035" i="1"/>
  <c r="G1036" i="1" s="1"/>
  <c r="E1036" i="1"/>
  <c r="F1036" i="1" l="1"/>
  <c r="I1036" i="1"/>
  <c r="K1036" i="1" s="1"/>
  <c r="J1036" i="1"/>
  <c r="L1036" i="1" l="1"/>
  <c r="G1037" i="1" s="1"/>
  <c r="M1036" i="1"/>
  <c r="H1037" i="1" s="1"/>
  <c r="E1037" i="1"/>
  <c r="I1037" i="1" l="1"/>
  <c r="K1037" i="1" s="1"/>
  <c r="J1037" i="1"/>
  <c r="F1037" i="1"/>
  <c r="E1038" i="1" s="1"/>
  <c r="B27" i="1" s="1"/>
  <c r="H24" i="6" s="1"/>
  <c r="N1041" i="3" s="1"/>
  <c r="M1037" i="1" l="1"/>
  <c r="L1037" i="1"/>
  <c r="G1038" i="1" s="1"/>
  <c r="F1038" i="1" l="1"/>
  <c r="H1038" i="1"/>
  <c r="J1038" i="1" s="1"/>
  <c r="I1038" i="1" l="1"/>
  <c r="K1038" i="1" s="1"/>
  <c r="L1038" i="1"/>
  <c r="M1038" i="1"/>
</calcChain>
</file>

<file path=xl/sharedStrings.xml><?xml version="1.0" encoding="utf-8"?>
<sst xmlns="http://schemas.openxmlformats.org/spreadsheetml/2006/main" count="247" uniqueCount="166">
  <si>
    <t>dt: simulation timestep</t>
    <phoneticPr fontId="6" type="noConversion"/>
  </si>
  <si>
    <t>Initial x-y components</t>
    <phoneticPr fontId="6" type="noConversion"/>
  </si>
  <si>
    <t>v</t>
    <phoneticPr fontId="6" type="noConversion"/>
  </si>
  <si>
    <t>V1: initial velocity (m/s)</t>
    <phoneticPr fontId="6" type="noConversion"/>
  </si>
  <si>
    <t>theta1: launch angle (deg)</t>
    <phoneticPr fontId="6" type="noConversion"/>
  </si>
  <si>
    <t>theta1 (rad)</t>
    <phoneticPr fontId="6" type="noConversion"/>
  </si>
  <si>
    <t>INITIAL CONDITIONS (AFTER THRUST PHASE)</t>
    <phoneticPr fontId="6" type="noConversion"/>
  </si>
  <si>
    <t>CONSTANTS</t>
    <phoneticPr fontId="6" type="noConversion"/>
  </si>
  <si>
    <t>TUBE THRUST PHASE</t>
  </si>
  <si>
    <t>CONSTANTS</t>
  </si>
  <si>
    <t>INITIAL CONDITIONS</t>
  </si>
  <si>
    <r>
      <t>g</t>
    </r>
    <r>
      <rPr>
        <sz val="10"/>
        <rFont val="Verdana"/>
        <family val="2"/>
      </rPr>
      <t>: adiabatic index for air</t>
    </r>
  </si>
  <si>
    <t>Time</t>
  </si>
  <si>
    <r>
      <t>m</t>
    </r>
    <r>
      <rPr>
        <b/>
        <vertAlign val="subscript"/>
        <sz val="10"/>
        <rFont val="Verdana"/>
        <family val="2"/>
      </rPr>
      <t>system</t>
    </r>
  </si>
  <si>
    <r>
      <t>P</t>
    </r>
    <r>
      <rPr>
        <b/>
        <vertAlign val="subscript"/>
        <sz val="10"/>
        <rFont val="Verdana"/>
        <family val="2"/>
      </rPr>
      <t>system</t>
    </r>
  </si>
  <si>
    <r>
      <t>v</t>
    </r>
    <r>
      <rPr>
        <b/>
        <vertAlign val="subscript"/>
        <sz val="10"/>
        <rFont val="Verdana"/>
        <family val="2"/>
      </rPr>
      <t>water/system</t>
    </r>
  </si>
  <si>
    <r>
      <t>a</t>
    </r>
    <r>
      <rPr>
        <b/>
        <vertAlign val="subscript"/>
        <sz val="10"/>
        <rFont val="Verdana"/>
        <family val="2"/>
      </rPr>
      <t>sys</t>
    </r>
  </si>
  <si>
    <r>
      <t>v</t>
    </r>
    <r>
      <rPr>
        <b/>
        <vertAlign val="subscript"/>
        <sz val="10"/>
        <rFont val="Verdana"/>
        <family val="2"/>
      </rPr>
      <t>sys</t>
    </r>
  </si>
  <si>
    <r>
      <t>V</t>
    </r>
    <r>
      <rPr>
        <b/>
        <vertAlign val="subscript"/>
        <sz val="10"/>
        <rFont val="Verdana"/>
        <family val="2"/>
      </rPr>
      <t>water</t>
    </r>
  </si>
  <si>
    <r>
      <t>m'</t>
    </r>
    <r>
      <rPr>
        <b/>
        <vertAlign val="subscript"/>
        <sz val="10"/>
        <rFont val="Verdana"/>
        <family val="2"/>
      </rPr>
      <t>out</t>
    </r>
  </si>
  <si>
    <r>
      <t>v</t>
    </r>
    <r>
      <rPr>
        <sz val="5"/>
        <rFont val="Verdana"/>
        <family val="2"/>
      </rPr>
      <t>1</t>
    </r>
    <r>
      <rPr>
        <sz val="10"/>
        <rFont val="Verdana"/>
        <family val="2"/>
      </rPr>
      <t>: velocity at end of tube</t>
    </r>
  </si>
  <si>
    <t xml:space="preserve">CONSTANTS MEASURED </t>
  </si>
  <si>
    <t>CONSTANTS GIVEN</t>
  </si>
  <si>
    <t>Input</t>
  </si>
  <si>
    <t>time step (s) Flight</t>
  </si>
  <si>
    <t>INPUTS</t>
  </si>
  <si>
    <t>OUTPUTS</t>
  </si>
  <si>
    <t>Displacement</t>
  </si>
  <si>
    <t>m</t>
  </si>
  <si>
    <t>Velocity after Phase 2</t>
  </si>
  <si>
    <t xml:space="preserve">Displacement </t>
  </si>
  <si>
    <t>m/s</t>
  </si>
  <si>
    <t>deg</t>
  </si>
  <si>
    <t>FINAL VALUES (HITS GROUND)</t>
  </si>
  <si>
    <t>Distance in flight</t>
  </si>
  <si>
    <t>TOTAL DISTANCE</t>
  </si>
  <si>
    <t>time step (s) Thrust</t>
  </si>
  <si>
    <t>Correction factor</t>
  </si>
  <si>
    <t>kg</t>
  </si>
  <si>
    <t>rad</t>
  </si>
  <si>
    <t>psi</t>
  </si>
  <si>
    <t>Pa</t>
  </si>
  <si>
    <t>ml</t>
  </si>
  <si>
    <r>
      <t>m</t>
    </r>
    <r>
      <rPr>
        <sz val="10"/>
        <rFont val="Calibri"/>
        <family val="2"/>
      </rPr>
      <t>³</t>
    </r>
  </si>
  <si>
    <t>Launch angle</t>
  </si>
  <si>
    <r>
      <t>I</t>
    </r>
    <r>
      <rPr>
        <sz val="10"/>
        <rFont val="Verdana"/>
        <family val="2"/>
      </rPr>
      <t>nitial volume of air inside rocket</t>
    </r>
  </si>
  <si>
    <t>Length of tube</t>
  </si>
  <si>
    <t>Initial gauge pressure of bottle</t>
  </si>
  <si>
    <t xml:space="preserve">Bottle capacity </t>
  </si>
  <si>
    <r>
      <t>P</t>
    </r>
    <r>
      <rPr>
        <vertAlign val="subscript"/>
        <sz val="10"/>
        <rFont val="Verdana"/>
        <family val="2"/>
      </rPr>
      <t>atm</t>
    </r>
    <r>
      <rPr>
        <sz val="10"/>
        <rFont val="Verdana"/>
        <family val="2"/>
      </rPr>
      <t>: atmospheric pressure</t>
    </r>
  </si>
  <si>
    <t>kg/m³</t>
  </si>
  <si>
    <t>[]</t>
  </si>
  <si>
    <r>
      <t>r</t>
    </r>
    <r>
      <rPr>
        <vertAlign val="subscript"/>
        <sz val="10"/>
        <rFont val="Verdana"/>
        <family val="2"/>
      </rPr>
      <t>w</t>
    </r>
    <r>
      <rPr>
        <sz val="10"/>
        <rFont val="Verdana"/>
        <family val="2"/>
      </rPr>
      <t>: density of water</t>
    </r>
  </si>
  <si>
    <t xml:space="preserve">r: nozzle radius </t>
  </si>
  <si>
    <t>Initial mass of empty rocket</t>
  </si>
  <si>
    <r>
      <t>m/s</t>
    </r>
    <r>
      <rPr>
        <sz val="10"/>
        <rFont val="Calibri"/>
        <family val="2"/>
      </rPr>
      <t>²</t>
    </r>
  </si>
  <si>
    <t>s</t>
  </si>
  <si>
    <t>time step</t>
  </si>
  <si>
    <t>FINAL VALUES AFTER PHASE 2</t>
  </si>
  <si>
    <t>Assumptions</t>
  </si>
  <si>
    <t>Thrust stage continues at launch angle</t>
  </si>
  <si>
    <t>Ignore Gravity in thrust</t>
  </si>
  <si>
    <t>g: local gravity</t>
  </si>
  <si>
    <t xml:space="preserve">m: rocket mass, empty </t>
  </si>
  <si>
    <t>X1</t>
  </si>
  <si>
    <t>Y1</t>
  </si>
  <si>
    <t>V1y</t>
  </si>
  <si>
    <t>V1x</t>
  </si>
  <si>
    <t>Use 'goal seek' on the correction factor to solve a drag coefficient for a flight distance</t>
  </si>
  <si>
    <t>EULER</t>
  </si>
  <si>
    <t>Velocity</t>
  </si>
  <si>
    <t>AFTER PHASE 1</t>
  </si>
  <si>
    <t xml:space="preserve">Both at </t>
  </si>
  <si>
    <r>
      <t>s</t>
    </r>
    <r>
      <rPr>
        <b/>
        <vertAlign val="subscript"/>
        <sz val="10"/>
        <rFont val="Verdana"/>
        <family val="2"/>
      </rPr>
      <t>x</t>
    </r>
  </si>
  <si>
    <r>
      <t>s</t>
    </r>
    <r>
      <rPr>
        <b/>
        <vertAlign val="subscript"/>
        <sz val="10"/>
        <rFont val="Verdana"/>
        <family val="2"/>
      </rPr>
      <t>y</t>
    </r>
  </si>
  <si>
    <r>
      <t>v</t>
    </r>
    <r>
      <rPr>
        <b/>
        <vertAlign val="subscript"/>
        <sz val="10"/>
        <rFont val="Verdana"/>
        <family val="2"/>
      </rPr>
      <t>x</t>
    </r>
  </si>
  <si>
    <r>
      <t>v</t>
    </r>
    <r>
      <rPr>
        <b/>
        <vertAlign val="subscript"/>
        <sz val="10"/>
        <rFont val="Verdana"/>
        <family val="2"/>
      </rPr>
      <t>y</t>
    </r>
  </si>
  <si>
    <t>θ</t>
  </si>
  <si>
    <r>
      <t>F</t>
    </r>
    <r>
      <rPr>
        <b/>
        <vertAlign val="subscript"/>
        <sz val="10"/>
        <rFont val="Verdana"/>
        <family val="2"/>
      </rPr>
      <t>d</t>
    </r>
  </si>
  <si>
    <r>
      <t>a</t>
    </r>
    <r>
      <rPr>
        <b/>
        <vertAlign val="subscript"/>
        <sz val="10"/>
        <rFont val="Verdana"/>
        <family val="2"/>
      </rPr>
      <t>x</t>
    </r>
  </si>
  <si>
    <r>
      <t>a</t>
    </r>
    <r>
      <rPr>
        <b/>
        <vertAlign val="subscript"/>
        <sz val="10"/>
        <rFont val="Verdana"/>
        <family val="2"/>
      </rPr>
      <t>y</t>
    </r>
  </si>
  <si>
    <t>t</t>
  </si>
  <si>
    <r>
      <t>m</t>
    </r>
    <r>
      <rPr>
        <b/>
        <vertAlign val="subscript"/>
        <sz val="10"/>
        <rFont val="Verdana"/>
        <family val="2"/>
      </rPr>
      <t>water</t>
    </r>
  </si>
  <si>
    <r>
      <t>s</t>
    </r>
    <r>
      <rPr>
        <b/>
        <vertAlign val="subscript"/>
        <sz val="10"/>
        <rFont val="Verdana"/>
        <family val="2"/>
      </rPr>
      <t>sys</t>
    </r>
  </si>
  <si>
    <t xml:space="preserve">g: local gravity </t>
  </si>
  <si>
    <t>etc</t>
  </si>
  <si>
    <t>Initial absolute pressure of rocket</t>
  </si>
  <si>
    <t>AFTER PHASE 2</t>
  </si>
  <si>
    <t>Initial volume of water</t>
  </si>
  <si>
    <t>Ok</t>
  </si>
  <si>
    <t>Spreadsheet developed by Michael Storey (2012)</t>
  </si>
  <si>
    <t>From CP</t>
  </si>
  <si>
    <t>Output</t>
  </si>
  <si>
    <t>Equation</t>
  </si>
  <si>
    <t>Spreadsheet modified by Phillip Barnes (2014)</t>
  </si>
  <si>
    <t>From Thrust</t>
  </si>
  <si>
    <t xml:space="preserve">initial displacement </t>
  </si>
  <si>
    <t>C: drag constant</t>
  </si>
  <si>
    <r>
      <t>C</t>
    </r>
    <r>
      <rPr>
        <sz val="10"/>
        <rFont val="Verdana"/>
        <family val="2"/>
      </rPr>
      <t>: drag constant</t>
    </r>
  </si>
  <si>
    <r>
      <t>C</t>
    </r>
    <r>
      <rPr>
        <vertAlign val="subscript"/>
        <sz val="10"/>
        <rFont val="Verdana"/>
        <family val="2"/>
      </rPr>
      <t>D</t>
    </r>
    <r>
      <rPr>
        <sz val="10"/>
        <rFont val="Verdana"/>
        <family val="2"/>
      </rPr>
      <t xml:space="preserve">: drag coefficient </t>
    </r>
  </si>
  <si>
    <r>
      <t>OR change C</t>
    </r>
    <r>
      <rPr>
        <vertAlign val="subscript"/>
        <sz val="10"/>
        <rFont val="Verdana"/>
        <family val="2"/>
      </rPr>
      <t>D</t>
    </r>
    <r>
      <rPr>
        <sz val="10"/>
        <rFont val="Verdana"/>
        <family val="2"/>
      </rPr>
      <t xml:space="preserve"> manually until prediction matches measurement.</t>
    </r>
  </si>
  <si>
    <t>kg/m</t>
  </si>
  <si>
    <t>Spreadsheet modified by Blake Klyen (2015)</t>
  </si>
  <si>
    <t>Rocket length (L)</t>
  </si>
  <si>
    <t>Rocket diameter (D)</t>
  </si>
  <si>
    <r>
      <t>r</t>
    </r>
    <r>
      <rPr>
        <sz val="10"/>
        <rFont val="Verdana"/>
        <family val="2"/>
      </rPr>
      <t>: air density</t>
    </r>
  </si>
  <si>
    <t>Actual rocket C: drag constant</t>
  </si>
  <si>
    <t>F</t>
  </si>
  <si>
    <t>Q (m^3/s)</t>
  </si>
  <si>
    <t>Average flow rate:</t>
  </si>
  <si>
    <t>E</t>
  </si>
  <si>
    <t>D</t>
  </si>
  <si>
    <t>C</t>
  </si>
  <si>
    <t>B</t>
  </si>
  <si>
    <t>A</t>
  </si>
  <si>
    <t>Velocity v=Q/A (m/s)</t>
  </si>
  <si>
    <t>Static Head P/pg (m)</t>
  </si>
  <si>
    <t>Duct area A (m^2)</t>
  </si>
  <si>
    <t>Radius (m)</t>
  </si>
  <si>
    <t>Distance into duct (m)</t>
  </si>
  <si>
    <t>Flow rate Q (m^3/s)</t>
  </si>
  <si>
    <t>Time to Collect (s)</t>
  </si>
  <si>
    <t>Vol collected (mL)</t>
  </si>
  <si>
    <t>SLOW</t>
  </si>
  <si>
    <t>FAST</t>
  </si>
  <si>
    <t>gravity</t>
  </si>
  <si>
    <t>Total Head = Dyn + Static) (m)</t>
  </si>
  <si>
    <t>Dyn head v^2/2g (m)</t>
  </si>
  <si>
    <t>Our G Value</t>
  </si>
  <si>
    <t>Slope</t>
  </si>
  <si>
    <t>Max Error</t>
  </si>
  <si>
    <t>Distance Error (m)</t>
  </si>
  <si>
    <t>Time Error (s)</t>
  </si>
  <si>
    <t>Expected G</t>
  </si>
  <si>
    <t>L1*T^2</t>
  </si>
  <si>
    <t>Period T</t>
  </si>
  <si>
    <t>Error</t>
  </si>
  <si>
    <t>(L1)^2</t>
  </si>
  <si>
    <t>Mean Time T (s)</t>
  </si>
  <si>
    <t>T 3</t>
  </si>
  <si>
    <t>T 2</t>
  </si>
  <si>
    <t>T 1</t>
  </si>
  <si>
    <t>Position L1 (m)</t>
  </si>
  <si>
    <t>Time for 20 cycles (s)</t>
  </si>
  <si>
    <t>1.54*10^-5</t>
  </si>
  <si>
    <t>25°</t>
  </si>
  <si>
    <t>1.5*10^-5</t>
  </si>
  <si>
    <t>20°</t>
  </si>
  <si>
    <t xml:space="preserve">Viscosity </t>
  </si>
  <si>
    <t xml:space="preserve">Density </t>
  </si>
  <si>
    <t>Density of Air (p) [kg/m^3]</t>
  </si>
  <si>
    <t>Length of Rocket/ Diameter of Rocket (l/d)</t>
  </si>
  <si>
    <t>Theoredical Drag Coefficient (Cd)</t>
  </si>
  <si>
    <t>Static Length of the Spring (Lo) [mm]</t>
  </si>
  <si>
    <t>C Average</t>
  </si>
  <si>
    <t>Diameter of rocket (mm)</t>
  </si>
  <si>
    <t>Fd Using C Average (Fd=(C Ave*V^2)+0.2345)</t>
  </si>
  <si>
    <t>V^2</t>
  </si>
  <si>
    <t>Experimental Drag Coefficeint (Cd)</t>
  </si>
  <si>
    <t>Reynolds Number</t>
  </si>
  <si>
    <t>C (C=Fd/V^2)</t>
  </si>
  <si>
    <t>Fd (N)</t>
  </si>
  <si>
    <t>Delta L=L-Lo (mm)</t>
  </si>
  <si>
    <t>Spring length (mm)</t>
  </si>
  <si>
    <t>Air Speed (m/s)</t>
  </si>
  <si>
    <t>Motor Speed F (Hz)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</si>
</sst>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0.000"/>
    <numFmt numFmtId="166" formatCode="0.0000"/>
    <numFmt numFmtId="167" formatCode="0.00000"/>
    <numFmt numFmtId="168" formatCode="0.000000000"/>
  </numFmts>
  <fonts count="29">
    <font>
      <sz val="10"/>
      <name val="Verdana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Verdana"/>
      <family val="2"/>
    </font>
    <font>
      <sz val="10"/>
      <name val="Verdana"/>
      <family val="2"/>
    </font>
    <font>
      <sz val="8"/>
      <name val="Verdana"/>
      <family val="2"/>
    </font>
    <font>
      <vertAlign val="subscript"/>
      <sz val="10"/>
      <name val="Verdana"/>
      <family val="2"/>
    </font>
    <font>
      <sz val="10"/>
      <name val="Symbol"/>
      <family val="1"/>
      <charset val="2"/>
    </font>
    <font>
      <b/>
      <vertAlign val="subscript"/>
      <sz val="10"/>
      <name val="Verdana"/>
      <family val="2"/>
    </font>
    <font>
      <sz val="5"/>
      <name val="Verdana"/>
      <family val="2"/>
    </font>
    <font>
      <b/>
      <sz val="10"/>
      <name val="Verdana"/>
      <family val="2"/>
    </font>
    <font>
      <sz val="10"/>
      <name val="Verdana"/>
      <family val="2"/>
    </font>
    <font>
      <b/>
      <sz val="18"/>
      <name val="Verdana"/>
      <family val="2"/>
    </font>
    <font>
      <sz val="10"/>
      <name val="Calibri"/>
      <family val="2"/>
    </font>
    <font>
      <b/>
      <sz val="12"/>
      <name val="Verdana"/>
      <family val="2"/>
    </font>
    <font>
      <b/>
      <sz val="10"/>
      <name val="Calibri"/>
      <family val="2"/>
    </font>
    <font>
      <sz val="10"/>
      <color theme="0"/>
      <name val="Verdana"/>
      <family val="2"/>
    </font>
    <font>
      <sz val="12"/>
      <color theme="1"/>
      <name val="Calibri"/>
      <family val="2"/>
      <scheme val="minor"/>
    </font>
    <font>
      <u/>
      <sz val="10"/>
      <color theme="10"/>
      <name val="Verdana"/>
      <family val="2"/>
    </font>
    <font>
      <u/>
      <sz val="10"/>
      <color theme="11"/>
      <name val="Verdana"/>
      <family val="2"/>
    </font>
    <font>
      <b/>
      <sz val="16"/>
      <color rgb="FFFF0000"/>
      <name val="Verdana"/>
      <family val="2"/>
    </font>
    <font>
      <b/>
      <sz val="14"/>
      <color rgb="FFFF0000"/>
      <name val="Verdana"/>
      <family val="2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Helvetica Neue"/>
    </font>
    <font>
      <b/>
      <sz val="10"/>
      <color rgb="FF000000"/>
      <name val="Helvetica Neue"/>
    </font>
    <font>
      <sz val="12"/>
      <color rgb="FF000000"/>
      <name val="Helvetica Neue"/>
    </font>
    <font>
      <sz val="10"/>
      <color theme="0"/>
      <name val="Helvetica Neue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/>
      </patternFill>
    </fill>
    <fill>
      <patternFill patternType="solid">
        <fgColor rgb="FFFFC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BBB59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rgb="FFBDC0BF"/>
      </patternFill>
    </fill>
    <fill>
      <patternFill patternType="solid">
        <fgColor theme="0"/>
        <bgColor rgb="FFB7B7B7"/>
      </patternFill>
    </fill>
  </fills>
  <borders count="31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30">
    <xf numFmtId="0" fontId="0" fillId="0" borderId="0"/>
    <xf numFmtId="0" fontId="18" fillId="0" borderId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3" fillId="6" borderId="0" applyNumberFormat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" fillId="0" borderId="0"/>
    <xf numFmtId="0" fontId="1" fillId="0" borderId="0"/>
    <xf numFmtId="0" fontId="25" fillId="0" borderId="0"/>
  </cellStyleXfs>
  <cellXfs count="182">
    <xf numFmtId="0" fontId="0" fillId="0" borderId="0" xfId="0"/>
    <xf numFmtId="0" fontId="0" fillId="2" borderId="0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10" xfId="0" applyFill="1" applyBorder="1"/>
    <xf numFmtId="0" fontId="0" fillId="2" borderId="5" xfId="0" applyFill="1" applyBorder="1"/>
    <xf numFmtId="0" fontId="0" fillId="2" borderId="0" xfId="0" applyFill="1"/>
    <xf numFmtId="0" fontId="4" fillId="2" borderId="0" xfId="0" applyFont="1" applyFill="1"/>
    <xf numFmtId="0" fontId="0" fillId="2" borderId="0" xfId="0" applyNumberFormat="1" applyFill="1"/>
    <xf numFmtId="0" fontId="5" fillId="2" borderId="0" xfId="0" applyFont="1" applyFill="1"/>
    <xf numFmtId="0" fontId="12" fillId="2" borderId="0" xfId="0" applyFont="1" applyFill="1"/>
    <xf numFmtId="0" fontId="11" fillId="2" borderId="0" xfId="0" applyFont="1" applyFill="1"/>
    <xf numFmtId="0" fontId="4" fillId="3" borderId="4" xfId="0" applyFont="1" applyFill="1" applyBorder="1"/>
    <xf numFmtId="0" fontId="4" fillId="3" borderId="5" xfId="0" applyFont="1" applyFill="1" applyBorder="1"/>
    <xf numFmtId="0" fontId="0" fillId="3" borderId="6" xfId="0" applyNumberFormat="1" applyFill="1" applyBorder="1"/>
    <xf numFmtId="0" fontId="0" fillId="3" borderId="2" xfId="0" applyNumberFormat="1" applyFill="1" applyBorder="1"/>
    <xf numFmtId="0" fontId="0" fillId="3" borderId="7" xfId="0" applyNumberFormat="1" applyFill="1" applyBorder="1"/>
    <xf numFmtId="0" fontId="5" fillId="2" borderId="3" xfId="0" applyFont="1" applyFill="1" applyBorder="1"/>
    <xf numFmtId="0" fontId="5" fillId="2" borderId="6" xfId="0" applyFont="1" applyFill="1" applyBorder="1"/>
    <xf numFmtId="0" fontId="5" fillId="2" borderId="8" xfId="0" applyFont="1" applyFill="1" applyBorder="1"/>
    <xf numFmtId="0" fontId="0" fillId="2" borderId="3" xfId="0" applyFill="1" applyBorder="1"/>
    <xf numFmtId="0" fontId="5" fillId="2" borderId="5" xfId="0" applyFont="1" applyFill="1" applyBorder="1"/>
    <xf numFmtId="0" fontId="5" fillId="2" borderId="7" xfId="0" applyFont="1" applyFill="1" applyBorder="1"/>
    <xf numFmtId="0" fontId="5" fillId="0" borderId="6" xfId="0" applyFont="1" applyBorder="1"/>
    <xf numFmtId="0" fontId="8" fillId="0" borderId="6" xfId="0" applyFont="1" applyBorder="1"/>
    <xf numFmtId="0" fontId="12" fillId="0" borderId="3" xfId="0" applyFont="1" applyBorder="1"/>
    <xf numFmtId="0" fontId="12" fillId="0" borderId="8" xfId="0" applyFont="1" applyBorder="1"/>
    <xf numFmtId="0" fontId="5" fillId="2" borderId="10" xfId="0" applyFont="1" applyFill="1" applyBorder="1"/>
    <xf numFmtId="0" fontId="5" fillId="2" borderId="12" xfId="0" applyFont="1" applyFill="1" applyBorder="1"/>
    <xf numFmtId="0" fontId="12" fillId="2" borderId="0" xfId="0" applyFont="1" applyFill="1" applyBorder="1"/>
    <xf numFmtId="165" fontId="0" fillId="3" borderId="2" xfId="0" applyNumberFormat="1" applyFill="1" applyBorder="1"/>
    <xf numFmtId="0" fontId="0" fillId="3" borderId="2" xfId="0" applyFill="1" applyBorder="1"/>
    <xf numFmtId="0" fontId="0" fillId="3" borderId="7" xfId="0" applyFill="1" applyBorder="1"/>
    <xf numFmtId="0" fontId="4" fillId="2" borderId="11" xfId="0" applyFont="1" applyFill="1" applyBorder="1"/>
    <xf numFmtId="165" fontId="0" fillId="2" borderId="0" xfId="0" applyNumberFormat="1" applyFill="1"/>
    <xf numFmtId="0" fontId="0" fillId="2" borderId="0" xfId="0" applyNumberFormat="1" applyFill="1" applyAlignment="1">
      <alignment horizontal="left"/>
    </xf>
    <xf numFmtId="165" fontId="0" fillId="2" borderId="0" xfId="0" applyNumberFormat="1" applyFill="1" applyAlignment="1">
      <alignment horizontal="left"/>
    </xf>
    <xf numFmtId="164" fontId="0" fillId="2" borderId="0" xfId="0" applyNumberFormat="1" applyFill="1" applyAlignment="1">
      <alignment horizontal="left"/>
    </xf>
    <xf numFmtId="0" fontId="12" fillId="4" borderId="0" xfId="0" applyFont="1" applyFill="1"/>
    <xf numFmtId="0" fontId="0" fillId="4" borderId="2" xfId="0" applyFill="1" applyBorder="1"/>
    <xf numFmtId="0" fontId="0" fillId="4" borderId="4" xfId="0" applyFill="1" applyBorder="1"/>
    <xf numFmtId="0" fontId="0" fillId="4" borderId="9" xfId="0" applyFill="1" applyBorder="1"/>
    <xf numFmtId="0" fontId="8" fillId="2" borderId="6" xfId="0" applyFont="1" applyFill="1" applyBorder="1"/>
    <xf numFmtId="0" fontId="12" fillId="2" borderId="8" xfId="0" applyFont="1" applyFill="1" applyBorder="1"/>
    <xf numFmtId="0" fontId="15" fillId="2" borderId="0" xfId="0" applyFont="1" applyFill="1"/>
    <xf numFmtId="0" fontId="0" fillId="2" borderId="12" xfId="0" applyFill="1" applyBorder="1"/>
    <xf numFmtId="0" fontId="12" fillId="2" borderId="5" xfId="0" applyFont="1" applyFill="1" applyBorder="1"/>
    <xf numFmtId="0" fontId="12" fillId="2" borderId="10" xfId="0" applyFont="1" applyFill="1" applyBorder="1"/>
    <xf numFmtId="0" fontId="16" fillId="3" borderId="4" xfId="0" applyFont="1" applyFill="1" applyBorder="1"/>
    <xf numFmtId="0" fontId="0" fillId="2" borderId="0" xfId="0" applyFill="1" applyAlignment="1">
      <alignment horizontal="right"/>
    </xf>
    <xf numFmtId="0" fontId="0" fillId="2" borderId="0" xfId="0" applyFill="1" applyAlignment="1">
      <alignment horizontal="center"/>
    </xf>
    <xf numFmtId="0" fontId="5" fillId="2" borderId="15" xfId="0" applyFont="1" applyFill="1" applyBorder="1"/>
    <xf numFmtId="0" fontId="5" fillId="2" borderId="16" xfId="0" applyFont="1" applyFill="1" applyBorder="1"/>
    <xf numFmtId="0" fontId="5" fillId="0" borderId="16" xfId="0" applyFont="1" applyBorder="1"/>
    <xf numFmtId="0" fontId="5" fillId="2" borderId="17" xfId="0" applyFont="1" applyFill="1" applyBorder="1"/>
    <xf numFmtId="0" fontId="5" fillId="2" borderId="18" xfId="0" applyFont="1" applyFill="1" applyBorder="1"/>
    <xf numFmtId="0" fontId="5" fillId="2" borderId="19" xfId="0" applyFont="1" applyFill="1" applyBorder="1"/>
    <xf numFmtId="0" fontId="0" fillId="3" borderId="20" xfId="0" applyFill="1" applyBorder="1"/>
    <xf numFmtId="0" fontId="0" fillId="3" borderId="0" xfId="0" applyFill="1" applyBorder="1"/>
    <xf numFmtId="0" fontId="0" fillId="3" borderId="1" xfId="0" applyFill="1" applyBorder="1"/>
    <xf numFmtId="0" fontId="0" fillId="3" borderId="21" xfId="0" applyNumberFormat="1" applyFill="1" applyBorder="1"/>
    <xf numFmtId="0" fontId="0" fillId="3" borderId="22" xfId="0" applyNumberFormat="1" applyFill="1" applyBorder="1"/>
    <xf numFmtId="0" fontId="0" fillId="3" borderId="23" xfId="0" applyNumberFormat="1" applyFill="1" applyBorder="1"/>
    <xf numFmtId="0" fontId="4" fillId="3" borderId="12" xfId="0" applyFont="1" applyFill="1" applyBorder="1"/>
    <xf numFmtId="0" fontId="4" fillId="3" borderId="13" xfId="0" applyFont="1" applyFill="1" applyBorder="1"/>
    <xf numFmtId="0" fontId="4" fillId="3" borderId="14" xfId="0" applyFont="1" applyFill="1" applyBorder="1"/>
    <xf numFmtId="0" fontId="0" fillId="2" borderId="3" xfId="0" applyFont="1" applyFill="1" applyBorder="1"/>
    <xf numFmtId="11" fontId="5" fillId="2" borderId="5" xfId="0" applyNumberFormat="1" applyFont="1" applyFill="1" applyBorder="1"/>
    <xf numFmtId="11" fontId="5" fillId="2" borderId="7" xfId="0" applyNumberFormat="1" applyFont="1" applyFill="1" applyBorder="1"/>
    <xf numFmtId="0" fontId="21" fillId="2" borderId="0" xfId="0" applyFont="1" applyFill="1"/>
    <xf numFmtId="0" fontId="22" fillId="2" borderId="0" xfId="0" applyFont="1" applyFill="1"/>
    <xf numFmtId="0" fontId="0" fillId="2" borderId="0" xfId="0" applyFont="1" applyFill="1"/>
    <xf numFmtId="2" fontId="24" fillId="6" borderId="4" xfId="18" applyNumberFormat="1" applyFont="1" applyBorder="1"/>
    <xf numFmtId="0" fontId="24" fillId="6" borderId="2" xfId="18" applyFont="1" applyBorder="1"/>
    <xf numFmtId="2" fontId="0" fillId="7" borderId="4" xfId="0" applyNumberFormat="1" applyFill="1" applyBorder="1" applyAlignment="1">
      <alignment horizontal="left"/>
    </xf>
    <xf numFmtId="166" fontId="0" fillId="7" borderId="9" xfId="0" applyNumberFormat="1" applyFill="1" applyBorder="1" applyAlignment="1">
      <alignment horizontal="left"/>
    </xf>
    <xf numFmtId="164" fontId="0" fillId="7" borderId="2" xfId="0" applyNumberFormat="1" applyFill="1" applyBorder="1" applyAlignment="1">
      <alignment horizontal="left"/>
    </xf>
    <xf numFmtId="165" fontId="0" fillId="7" borderId="2" xfId="0" applyNumberFormat="1" applyFill="1" applyBorder="1" applyAlignment="1">
      <alignment horizontal="left"/>
    </xf>
    <xf numFmtId="165" fontId="0" fillId="7" borderId="9" xfId="0" applyNumberFormat="1" applyFill="1" applyBorder="1" applyAlignment="1">
      <alignment horizontal="left"/>
    </xf>
    <xf numFmtId="2" fontId="0" fillId="7" borderId="4" xfId="0" applyNumberFormat="1" applyFill="1" applyBorder="1"/>
    <xf numFmtId="0" fontId="0" fillId="7" borderId="2" xfId="0" applyFill="1" applyBorder="1"/>
    <xf numFmtId="0" fontId="0" fillId="7" borderId="9" xfId="0" applyFill="1" applyBorder="1"/>
    <xf numFmtId="0" fontId="5" fillId="7" borderId="0" xfId="0" applyFont="1" applyFill="1"/>
    <xf numFmtId="0" fontId="17" fillId="5" borderId="0" xfId="0" applyFont="1" applyFill="1"/>
    <xf numFmtId="0" fontId="17" fillId="5" borderId="4" xfId="0" applyFont="1" applyFill="1" applyBorder="1"/>
    <xf numFmtId="0" fontId="17" fillId="5" borderId="9" xfId="0" applyFont="1" applyFill="1" applyBorder="1"/>
    <xf numFmtId="0" fontId="0" fillId="8" borderId="9" xfId="0" applyFill="1" applyBorder="1"/>
    <xf numFmtId="166" fontId="0" fillId="4" borderId="4" xfId="0" applyNumberFormat="1" applyFill="1" applyBorder="1" applyAlignment="1">
      <alignment horizontal="right"/>
    </xf>
    <xf numFmtId="0" fontId="0" fillId="2" borderId="16" xfId="0" applyFill="1" applyBorder="1"/>
    <xf numFmtId="0" fontId="0" fillId="2" borderId="17" xfId="0" applyFont="1" applyFill="1" applyBorder="1"/>
    <xf numFmtId="0" fontId="0" fillId="2" borderId="19" xfId="0" applyFill="1" applyBorder="1"/>
    <xf numFmtId="167" fontId="0" fillId="3" borderId="2" xfId="0" applyNumberFormat="1" applyFill="1" applyBorder="1"/>
    <xf numFmtId="0" fontId="0" fillId="7" borderId="4" xfId="0" applyFill="1" applyBorder="1"/>
    <xf numFmtId="11" fontId="0" fillId="7" borderId="2" xfId="0" applyNumberFormat="1" applyFill="1" applyBorder="1"/>
    <xf numFmtId="0" fontId="0" fillId="2" borderId="24" xfId="0" applyFill="1" applyBorder="1"/>
    <xf numFmtId="0" fontId="17" fillId="5" borderId="12" xfId="0" applyFont="1" applyFill="1" applyBorder="1"/>
    <xf numFmtId="0" fontId="5" fillId="9" borderId="0" xfId="0" applyFont="1" applyFill="1"/>
    <xf numFmtId="165" fontId="0" fillId="9" borderId="4" xfId="0" applyNumberFormat="1" applyFill="1" applyBorder="1" applyAlignment="1">
      <alignment horizontal="left"/>
    </xf>
    <xf numFmtId="0" fontId="0" fillId="8" borderId="4" xfId="0" applyFill="1" applyBorder="1"/>
    <xf numFmtId="0" fontId="0" fillId="8" borderId="13" xfId="0" applyFill="1" applyBorder="1"/>
    <xf numFmtId="165" fontId="0" fillId="8" borderId="4" xfId="0" applyNumberFormat="1" applyFill="1" applyBorder="1" applyAlignment="1">
      <alignment horizontal="left"/>
    </xf>
    <xf numFmtId="165" fontId="0" fillId="8" borderId="2" xfId="0" applyNumberFormat="1" applyFill="1" applyBorder="1" applyAlignment="1">
      <alignment horizontal="left"/>
    </xf>
    <xf numFmtId="165" fontId="0" fillId="8" borderId="9" xfId="0" applyNumberFormat="1" applyFill="1" applyBorder="1" applyAlignment="1">
      <alignment horizontal="left"/>
    </xf>
    <xf numFmtId="0" fontId="0" fillId="8" borderId="2" xfId="0" applyFill="1" applyBorder="1"/>
    <xf numFmtId="0" fontId="5" fillId="8" borderId="0" xfId="0" applyFont="1" applyFill="1"/>
    <xf numFmtId="11" fontId="0" fillId="8" borderId="2" xfId="0" applyNumberFormat="1" applyFont="1" applyFill="1" applyBorder="1"/>
    <xf numFmtId="0" fontId="5" fillId="2" borderId="25" xfId="0" applyFont="1" applyFill="1" applyBorder="1"/>
    <xf numFmtId="0" fontId="0" fillId="9" borderId="2" xfId="0" applyFill="1" applyBorder="1" applyAlignment="1">
      <alignment horizontal="left"/>
    </xf>
    <xf numFmtId="165" fontId="0" fillId="8" borderId="13" xfId="0" applyNumberFormat="1" applyFill="1" applyBorder="1"/>
    <xf numFmtId="0" fontId="5" fillId="4" borderId="4" xfId="0" applyFont="1" applyFill="1" applyBorder="1"/>
    <xf numFmtId="0" fontId="0" fillId="2" borderId="6" xfId="0" applyFont="1" applyFill="1" applyBorder="1"/>
    <xf numFmtId="165" fontId="0" fillId="4" borderId="2" xfId="0" applyNumberFormat="1" applyFill="1" applyBorder="1"/>
    <xf numFmtId="0" fontId="0" fillId="2" borderId="8" xfId="0" applyFont="1" applyFill="1" applyBorder="1"/>
    <xf numFmtId="165" fontId="0" fillId="10" borderId="9" xfId="0" applyNumberFormat="1" applyFill="1" applyBorder="1"/>
    <xf numFmtId="0" fontId="8" fillId="2" borderId="8" xfId="0" applyFont="1" applyFill="1" applyBorder="1"/>
    <xf numFmtId="0" fontId="0" fillId="2" borderId="10" xfId="0" applyFont="1" applyFill="1" applyBorder="1"/>
    <xf numFmtId="0" fontId="0" fillId="2" borderId="7" xfId="0" applyFont="1" applyFill="1" applyBorder="1"/>
    <xf numFmtId="0" fontId="0" fillId="0" borderId="16" xfId="0" applyFont="1" applyBorder="1"/>
    <xf numFmtId="168" fontId="0" fillId="7" borderId="2" xfId="0" applyNumberFormat="1" applyFill="1" applyBorder="1" applyAlignment="1">
      <alignment horizontal="left"/>
    </xf>
    <xf numFmtId="167" fontId="0" fillId="3" borderId="26" xfId="0" applyNumberFormat="1" applyFill="1" applyBorder="1"/>
    <xf numFmtId="0" fontId="5" fillId="0" borderId="27" xfId="0" applyFont="1" applyBorder="1"/>
    <xf numFmtId="11" fontId="0" fillId="8" borderId="9" xfId="0" applyNumberFormat="1" applyFill="1" applyBorder="1"/>
    <xf numFmtId="0" fontId="3" fillId="2" borderId="0" xfId="27" applyFill="1" applyBorder="1"/>
    <xf numFmtId="0" fontId="3" fillId="2" borderId="2" xfId="27" applyFill="1" applyBorder="1"/>
    <xf numFmtId="0" fontId="3" fillId="11" borderId="2" xfId="27" applyFill="1" applyBorder="1"/>
    <xf numFmtId="0" fontId="3" fillId="7" borderId="2" xfId="27" applyFill="1" applyBorder="1"/>
    <xf numFmtId="0" fontId="3" fillId="12" borderId="2" xfId="27" applyFill="1" applyBorder="1"/>
    <xf numFmtId="0" fontId="17" fillId="2" borderId="0" xfId="0" applyFont="1" applyFill="1"/>
    <xf numFmtId="0" fontId="2" fillId="2" borderId="2" xfId="27" applyFont="1" applyFill="1" applyBorder="1"/>
    <xf numFmtId="0" fontId="2" fillId="2" borderId="0" xfId="27" applyFont="1" applyFill="1" applyBorder="1"/>
    <xf numFmtId="0" fontId="3" fillId="13" borderId="2" xfId="27" applyFill="1" applyBorder="1"/>
    <xf numFmtId="0" fontId="1" fillId="0" borderId="0" xfId="28"/>
    <xf numFmtId="0" fontId="1" fillId="0" borderId="2" xfId="28" applyBorder="1" applyAlignment="1">
      <alignment horizontal="center"/>
    </xf>
    <xf numFmtId="0" fontId="1" fillId="0" borderId="0" xfId="28" applyAlignment="1">
      <alignment horizontal="center"/>
    </xf>
    <xf numFmtId="0" fontId="1" fillId="0" borderId="0" xfId="28" applyAlignment="1"/>
    <xf numFmtId="0" fontId="1" fillId="0" borderId="28" xfId="28" applyFill="1" applyBorder="1" applyAlignment="1">
      <alignment horizontal="center" vertical="center"/>
    </xf>
    <xf numFmtId="0" fontId="1" fillId="0" borderId="0" xfId="28" applyFill="1" applyBorder="1" applyAlignment="1">
      <alignment horizontal="center" vertical="center"/>
    </xf>
    <xf numFmtId="0" fontId="1" fillId="7" borderId="2" xfId="28" applyFill="1" applyBorder="1" applyAlignment="1">
      <alignment horizontal="center"/>
    </xf>
    <xf numFmtId="0" fontId="1" fillId="0" borderId="2" xfId="28" applyBorder="1"/>
    <xf numFmtId="0" fontId="1" fillId="2" borderId="2" xfId="28" applyFill="1" applyBorder="1" applyAlignment="1">
      <alignment horizontal="center"/>
    </xf>
    <xf numFmtId="0" fontId="1" fillId="2" borderId="0" xfId="28" applyFill="1"/>
    <xf numFmtId="0" fontId="1" fillId="0" borderId="2" xfId="28" applyFill="1" applyBorder="1" applyAlignment="1">
      <alignment horizontal="center"/>
    </xf>
    <xf numFmtId="0" fontId="1" fillId="0" borderId="0" xfId="28" applyFill="1"/>
    <xf numFmtId="0" fontId="1" fillId="0" borderId="0" xfId="28" applyFill="1" applyBorder="1" applyAlignment="1">
      <alignment horizontal="center"/>
    </xf>
    <xf numFmtId="0" fontId="1" fillId="0" borderId="0" xfId="28" applyFill="1" applyBorder="1"/>
    <xf numFmtId="0" fontId="1" fillId="0" borderId="0" xfId="28" applyFill="1" applyBorder="1" applyAlignment="1"/>
    <xf numFmtId="0" fontId="1" fillId="2" borderId="2" xfId="28" applyFill="1" applyBorder="1"/>
    <xf numFmtId="0" fontId="1" fillId="2" borderId="2" xfId="28" applyFill="1" applyBorder="1" applyAlignment="1">
      <alignment horizontal="center" vertical="center"/>
    </xf>
    <xf numFmtId="0" fontId="1" fillId="12" borderId="2" xfId="28" applyFill="1" applyBorder="1" applyAlignment="1">
      <alignment horizontal="center"/>
    </xf>
    <xf numFmtId="0" fontId="1" fillId="11" borderId="2" xfId="28" applyFill="1" applyBorder="1" applyAlignment="1">
      <alignment horizontal="center" vertical="center"/>
    </xf>
    <xf numFmtId="0" fontId="1" fillId="12" borderId="2" xfId="28" applyFill="1" applyBorder="1" applyAlignment="1">
      <alignment horizontal="center" vertical="center"/>
    </xf>
    <xf numFmtId="0" fontId="1" fillId="12" borderId="16" xfId="28" applyFill="1" applyBorder="1" applyAlignment="1">
      <alignment horizontal="center" vertical="center"/>
    </xf>
    <xf numFmtId="0" fontId="1" fillId="0" borderId="11" xfId="28" applyFill="1" applyBorder="1" applyAlignment="1">
      <alignment horizontal="center"/>
    </xf>
    <xf numFmtId="0" fontId="12" fillId="0" borderId="0" xfId="0" applyFont="1" applyFill="1"/>
    <xf numFmtId="0" fontId="5" fillId="0" borderId="0" xfId="0" applyFont="1" applyFill="1"/>
    <xf numFmtId="0" fontId="17" fillId="0" borderId="0" xfId="0" applyFont="1" applyFill="1"/>
    <xf numFmtId="0" fontId="24" fillId="11" borderId="2" xfId="28" applyFont="1" applyFill="1" applyBorder="1" applyAlignment="1">
      <alignment horizontal="center" vertical="center"/>
    </xf>
    <xf numFmtId="0" fontId="25" fillId="0" borderId="0" xfId="29" applyFont="1" applyAlignment="1">
      <alignment vertical="top" wrapText="1"/>
    </xf>
    <xf numFmtId="0" fontId="25" fillId="0" borderId="0" xfId="29" applyFont="1" applyBorder="1" applyAlignment="1">
      <alignment horizontal="center" vertical="center" wrapText="1"/>
    </xf>
    <xf numFmtId="0" fontId="26" fillId="0" borderId="0" xfId="29" applyFont="1" applyAlignment="1">
      <alignment vertical="top" wrapText="1"/>
    </xf>
    <xf numFmtId="0" fontId="26" fillId="2" borderId="0" xfId="29" applyFont="1" applyFill="1" applyBorder="1" applyAlignment="1">
      <alignment horizontal="center" vertical="center" wrapText="1"/>
    </xf>
    <xf numFmtId="0" fontId="27" fillId="0" borderId="0" xfId="29" applyFont="1" applyAlignment="1">
      <alignment vertical="center"/>
    </xf>
    <xf numFmtId="49" fontId="26" fillId="14" borderId="29" xfId="29" applyNumberFormat="1" applyFont="1" applyFill="1" applyBorder="1" applyAlignment="1">
      <alignment horizontal="center" vertical="center" wrapText="1"/>
    </xf>
    <xf numFmtId="49" fontId="26" fillId="15" borderId="29" xfId="29" applyNumberFormat="1" applyFont="1" applyFill="1" applyBorder="1" applyAlignment="1">
      <alignment horizontal="center" vertical="center" wrapText="1"/>
    </xf>
    <xf numFmtId="0" fontId="26" fillId="15" borderId="29" xfId="29" applyFont="1" applyFill="1" applyBorder="1" applyAlignment="1">
      <alignment horizontal="center" vertical="center" wrapText="1"/>
    </xf>
    <xf numFmtId="0" fontId="26" fillId="15" borderId="30" xfId="29" applyFont="1" applyFill="1" applyBorder="1" applyAlignment="1">
      <alignment horizontal="center" vertical="center" wrapText="1"/>
    </xf>
    <xf numFmtId="0" fontId="26" fillId="2" borderId="2" xfId="29" applyFont="1" applyFill="1" applyBorder="1" applyAlignment="1">
      <alignment horizontal="center" vertical="center" wrapText="1"/>
    </xf>
    <xf numFmtId="0" fontId="25" fillId="2" borderId="0" xfId="29" applyFont="1" applyFill="1" applyAlignment="1">
      <alignment vertical="top" wrapText="1"/>
    </xf>
    <xf numFmtId="0" fontId="25" fillId="2" borderId="0" xfId="29" applyFont="1" applyFill="1" applyAlignment="1">
      <alignment horizontal="center" vertical="top" wrapText="1"/>
    </xf>
    <xf numFmtId="49" fontId="26" fillId="2" borderId="29" xfId="29" applyNumberFormat="1" applyFont="1" applyFill="1" applyBorder="1" applyAlignment="1">
      <alignment horizontal="center" vertical="center" wrapText="1"/>
    </xf>
    <xf numFmtId="0" fontId="25" fillId="11" borderId="29" xfId="29" applyFont="1" applyFill="1" applyBorder="1" applyAlignment="1">
      <alignment horizontal="center" vertical="center" wrapText="1"/>
    </xf>
    <xf numFmtId="0" fontId="25" fillId="12" borderId="29" xfId="29" applyFont="1" applyFill="1" applyBorder="1" applyAlignment="1">
      <alignment horizontal="center" vertical="center" wrapText="1"/>
    </xf>
    <xf numFmtId="0" fontId="25" fillId="12" borderId="30" xfId="29" applyFont="1" applyFill="1" applyBorder="1" applyAlignment="1">
      <alignment horizontal="center" vertical="center" wrapText="1"/>
    </xf>
    <xf numFmtId="0" fontId="25" fillId="12" borderId="2" xfId="29" applyFont="1" applyFill="1" applyBorder="1" applyAlignment="1">
      <alignment horizontal="center" vertical="center" wrapText="1"/>
    </xf>
    <xf numFmtId="0" fontId="25" fillId="7" borderId="29" xfId="29" applyNumberFormat="1" applyFont="1" applyFill="1" applyBorder="1" applyAlignment="1">
      <alignment horizontal="center" vertical="center" wrapText="1"/>
    </xf>
    <xf numFmtId="0" fontId="25" fillId="7" borderId="29" xfId="29" applyFont="1" applyFill="1" applyBorder="1" applyAlignment="1">
      <alignment horizontal="center" vertical="center" wrapText="1"/>
    </xf>
    <xf numFmtId="0" fontId="28" fillId="13" borderId="2" xfId="29" applyFont="1" applyFill="1" applyBorder="1" applyAlignment="1">
      <alignment horizontal="center" vertical="center" wrapText="1"/>
    </xf>
    <xf numFmtId="49" fontId="25" fillId="7" borderId="29" xfId="29" applyNumberFormat="1" applyFont="1" applyFill="1" applyBorder="1" applyAlignment="1">
      <alignment horizontal="center" vertical="center" wrapText="1"/>
    </xf>
    <xf numFmtId="0" fontId="13" fillId="2" borderId="0" xfId="0" applyFont="1" applyFill="1" applyAlignment="1">
      <alignment horizontal="center" vertical="center"/>
    </xf>
    <xf numFmtId="0" fontId="1" fillId="2" borderId="2" xfId="28" applyFill="1" applyBorder="1" applyAlignment="1">
      <alignment horizontal="center"/>
    </xf>
    <xf numFmtId="0" fontId="1" fillId="2" borderId="0" xfId="28" applyFill="1" applyAlignment="1">
      <alignment horizontal="center"/>
    </xf>
  </cellXfs>
  <cellStyles count="30">
    <cellStyle name="Accent3" xfId="18" builtinId="37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Normal" xfId="0" builtinId="0"/>
    <cellStyle name="Normal 2" xfId="1" xr:uid="{00000000-0005-0000-0000-00001A000000}"/>
    <cellStyle name="Normal 3" xfId="27" xr:uid="{57086868-04F3-4A0A-BF28-6A1FD0731011}"/>
    <cellStyle name="Normal 4" xfId="28" xr:uid="{8A7D5D1F-14E8-4FCB-A5AF-442AE2F51DE9}"/>
    <cellStyle name="Normal 5" xfId="29" xr:uid="{1A423BEA-B5A2-4116-846B-6EAF6D284D03}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 rtl="1"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AU"/>
              <a:t>Path of projectile and Pressure Profile</a:t>
            </a:r>
          </a:p>
        </c:rich>
      </c:tx>
      <c:layout>
        <c:manualLayout>
          <c:xMode val="edge"/>
          <c:yMode val="edge"/>
          <c:x val="0.29135442011354401"/>
          <c:y val="2.919708029197079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854396325459301"/>
          <c:y val="0.24351851851851899"/>
          <c:w val="0.70766325423510301"/>
          <c:h val="0.55747591895840598"/>
        </c:manualLayout>
      </c:layout>
      <c:scatterChart>
        <c:scatterStyle val="lineMarker"/>
        <c:varyColors val="0"/>
        <c:ser>
          <c:idx val="0"/>
          <c:order val="0"/>
          <c:tx>
            <c:v>Rocket Path</c:v>
          </c:tx>
          <c:spPr>
            <a:ln w="381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'Free Flight'!$E$2:$E$1038</c:f>
              <c:numCache>
                <c:formatCode>0.000</c:formatCode>
                <c:ptCount val="1037"/>
                <c:pt idx="0">
                  <c:v>0.23814164706062252</c:v>
                </c:pt>
                <c:pt idx="1">
                  <c:v>0.4226658261710533</c:v>
                </c:pt>
                <c:pt idx="2">
                  <c:v>0.60476493228563832</c:v>
                </c:pt>
                <c:pt idx="3">
                  <c:v>0.78450386365969027</c:v>
                </c:pt>
                <c:pt idx="4">
                  <c:v>0.96194495736556074</c:v>
                </c:pt>
                <c:pt idx="5">
                  <c:v>1.1371481227266047</c:v>
                </c:pt>
                <c:pt idx="6">
                  <c:v>1.3101709661511076</c:v>
                </c:pt>
                <c:pt idx="7">
                  <c:v>1.4810689080242134</c:v>
                </c:pt>
                <c:pt idx="8">
                  <c:v>1.6498952922577899</c:v>
                </c:pt>
                <c:pt idx="9">
                  <c:v>1.8167014890458608</c:v>
                </c:pt>
                <c:pt idx="10">
                  <c:v>1.9815369913260823</c:v>
                </c:pt>
                <c:pt idx="11">
                  <c:v>2.1444495054051846</c:v>
                </c:pt>
                <c:pt idx="12">
                  <c:v>2.3054850361678323</c:v>
                </c:pt>
                <c:pt idx="13">
                  <c:v>2.4646879672535364</c:v>
                </c:pt>
                <c:pt idx="14">
                  <c:v>2.6221011365547184</c:v>
                </c:pt>
                <c:pt idx="15">
                  <c:v>2.7777659073603989</c:v>
                </c:pt>
                <c:pt idx="16">
                  <c:v>2.9317222354439894</c:v>
                </c:pt>
                <c:pt idx="17">
                  <c:v>3.0840087323700374</c:v>
                </c:pt>
                <c:pt idx="18">
                  <c:v>3.2346627252732412</c:v>
                </c:pt>
                <c:pt idx="19">
                  <c:v>3.3837203133434492</c:v>
                </c:pt>
                <c:pt idx="20">
                  <c:v>3.5312164212324624</c:v>
                </c:pt>
                <c:pt idx="21">
                  <c:v>3.6771848495821091</c:v>
                </c:pt>
                <c:pt idx="22">
                  <c:v>3.821658322858128</c:v>
                </c:pt>
                <c:pt idx="23">
                  <c:v>3.9646685346607153</c:v>
                </c:pt>
                <c:pt idx="24">
                  <c:v>4.1062461906700642</c:v>
                </c:pt>
                <c:pt idx="25">
                  <c:v>4.2464210493737404</c:v>
                </c:pt>
                <c:pt idx="26">
                  <c:v>4.3852219607121983</c:v>
                </c:pt>
                <c:pt idx="27">
                  <c:v>4.522676902769037</c:v>
                </c:pt>
                <c:pt idx="28">
                  <c:v>4.6588130166237232</c:v>
                </c:pt>
                <c:pt idx="29">
                  <c:v>4.7936566394762714</c:v>
                </c:pt>
                <c:pt idx="30">
                  <c:v>4.9272333361458625</c:v>
                </c:pt>
                <c:pt idx="31">
                  <c:v>5.0595679290383835</c:v>
                </c:pt>
                <c:pt idx="32">
                  <c:v>5.1906845266714825</c:v>
                </c:pt>
                <c:pt idx="33">
                  <c:v>5.3206065508397744</c:v>
                </c:pt>
                <c:pt idx="34">
                  <c:v>5.4493567624973842</c:v>
                </c:pt>
                <c:pt idx="35">
                  <c:v>5.5769572864299137</c:v>
                </c:pt>
                <c:pt idx="36">
                  <c:v>5.703429634783248</c:v>
                </c:pt>
                <c:pt idx="37">
                  <c:v>5.8287947295122731</c:v>
                </c:pt>
                <c:pt idx="38">
                  <c:v>5.9530729238085343</c:v>
                </c:pt>
                <c:pt idx="39">
                  <c:v>6.0762840225621444</c:v>
                </c:pt>
                <c:pt idx="40">
                  <c:v>6.1984473019097743</c:v>
                </c:pt>
                <c:pt idx="41">
                  <c:v>6.3195815279173422</c:v>
                </c:pt>
                <c:pt idx="42">
                  <c:v>6.4397049744430142</c:v>
                </c:pt>
                <c:pt idx="43">
                  <c:v>6.558835440223362</c:v>
                </c:pt>
                <c:pt idx="44">
                  <c:v>6.6769902652229121</c:v>
                </c:pt>
                <c:pt idx="45">
                  <c:v>6.7941863462849161</c:v>
                </c:pt>
                <c:pt idx="46">
                  <c:v>6.9104401521189223</c:v>
                </c:pt>
                <c:pt idx="47">
                  <c:v>7.0257677376586258</c:v>
                </c:pt>
                <c:pt idx="48">
                  <c:v>7.1401847578215243</c:v>
                </c:pt>
                <c:pt idx="49">
                  <c:v>7.2537064807000702</c:v>
                </c:pt>
                <c:pt idx="50">
                  <c:v>7.366347800212302</c:v>
                </c:pt>
                <c:pt idx="51">
                  <c:v>7.4781232482383571</c:v>
                </c:pt>
                <c:pt idx="52">
                  <c:v>7.589047006267748</c:v>
                </c:pt>
                <c:pt idx="53">
                  <c:v>7.699132916580921</c:v>
                </c:pt>
                <c:pt idx="54">
                  <c:v>7.8083944929872704</c:v>
                </c:pt>
                <c:pt idx="55">
                  <c:v>7.9168449311405915</c:v>
                </c:pt>
                <c:pt idx="56">
                  <c:v>8.0244971184517802</c:v>
                </c:pt>
                <c:pt idx="57">
                  <c:v>8.1313636436175223</c:v>
                </c:pt>
                <c:pt idx="58">
                  <c:v>8.2374568057827116</c:v>
                </c:pt>
                <c:pt idx="59">
                  <c:v>8.342788623353357</c:v>
                </c:pt>
                <c:pt idx="60">
                  <c:v>8.4473708424759035</c:v>
                </c:pt>
                <c:pt idx="61">
                  <c:v>8.5512149451979784</c:v>
                </c:pt>
                <c:pt idx="62">
                  <c:v>8.6543321573248644</c:v>
                </c:pt>
                <c:pt idx="63">
                  <c:v>8.756733455985195</c:v>
                </c:pt>
                <c:pt idx="64">
                  <c:v>8.8584295769187236</c:v>
                </c:pt>
                <c:pt idx="65">
                  <c:v>8.9594310214983253</c:v>
                </c:pt>
                <c:pt idx="66">
                  <c:v>9.0597480634977856</c:v>
                </c:pt>
                <c:pt idx="67">
                  <c:v>9.1593907556163465</c:v>
                </c:pt>
                <c:pt idx="68">
                  <c:v>9.2583689357704433</c:v>
                </c:pt>
                <c:pt idx="69">
                  <c:v>9.3566922331625122</c:v>
                </c:pt>
                <c:pt idx="70">
                  <c:v>9.4543700741363139</c:v>
                </c:pt>
                <c:pt idx="71">
                  <c:v>9.5514116878277004</c:v>
                </c:pt>
                <c:pt idx="72">
                  <c:v>9.64782611161937</c:v>
                </c:pt>
                <c:pt idx="73">
                  <c:v>9.743622196407685</c:v>
                </c:pt>
                <c:pt idx="74">
                  <c:v>9.8388086116893003</c:v>
                </c:pt>
                <c:pt idx="75">
                  <c:v>9.9333938504749408</c:v>
                </c:pt>
                <c:pt idx="76">
                  <c:v>10.027386234037332</c:v>
                </c:pt>
                <c:pt idx="77">
                  <c:v>10.120793916499943</c:v>
                </c:pt>
                <c:pt idx="78">
                  <c:v>10.213624889272937</c:v>
                </c:pt>
                <c:pt idx="79">
                  <c:v>10.30588698534236</c:v>
                </c:pt>
                <c:pt idx="80">
                  <c:v>10.397587883418375</c:v>
                </c:pt>
                <c:pt idx="81">
                  <c:v>10.488735111948065</c:v>
                </c:pt>
                <c:pt idx="82">
                  <c:v>10.579336052998066</c:v>
                </c:pt>
                <c:pt idx="83">
                  <c:v>10.66939794601207</c:v>
                </c:pt>
                <c:pt idx="84">
                  <c:v>10.758927891448005</c:v>
                </c:pt>
                <c:pt idx="85">
                  <c:v>10.847932854299478</c:v>
                </c:pt>
                <c:pt idx="86">
                  <c:v>10.936419667505888</c:v>
                </c:pt>
                <c:pt idx="87">
                  <c:v>11.024395035255381</c:v>
                </c:pt>
                <c:pt idx="88">
                  <c:v>11.111865536184686</c:v>
                </c:pt>
                <c:pt idx="89">
                  <c:v>11.198837626479637</c:v>
                </c:pt>
                <c:pt idx="90">
                  <c:v>11.285317642880093</c:v>
                </c:pt>
                <c:pt idx="91">
                  <c:v>11.37131180559274</c:v>
                </c:pt>
                <c:pt idx="92">
                  <c:v>11.456826221115151</c:v>
                </c:pt>
                <c:pt idx="93">
                  <c:v>11.541866884974327</c:v>
                </c:pt>
                <c:pt idx="94">
                  <c:v>11.626439684382806</c:v>
                </c:pt>
                <c:pt idx="95">
                  <c:v>11.710550400815283</c:v>
                </c:pt>
                <c:pt idx="96">
                  <c:v>11.794204712508602</c:v>
                </c:pt>
                <c:pt idx="97">
                  <c:v>11.877408196887808</c:v>
                </c:pt>
                <c:pt idx="98">
                  <c:v>11.960166332920876</c:v>
                </c:pt>
                <c:pt idx="99">
                  <c:v>12.042484503404623</c:v>
                </c:pt>
                <c:pt idx="100">
                  <c:v>12.124367997184182</c:v>
                </c:pt>
                <c:pt idx="101">
                  <c:v>12.205822011308351</c:v>
                </c:pt>
                <c:pt idx="102">
                  <c:v>12.286851653123019</c:v>
                </c:pt>
                <c:pt idx="103">
                  <c:v>12.36746194230478</c:v>
                </c:pt>
                <c:pt idx="104">
                  <c:v>12.447657812836789</c:v>
                </c:pt>
                <c:pt idx="105">
                  <c:v>12.527444114928798</c:v>
                </c:pt>
                <c:pt idx="106">
                  <c:v>12.606825616883247</c:v>
                </c:pt>
                <c:pt idx="107">
                  <c:v>12.685807006909229</c:v>
                </c:pt>
                <c:pt idx="108">
                  <c:v>12.764392894886047</c:v>
                </c:pt>
                <c:pt idx="109">
                  <c:v>12.842587814078048</c:v>
                </c:pt>
                <c:pt idx="110">
                  <c:v>12.920396222802308</c:v>
                </c:pt>
                <c:pt idx="111">
                  <c:v>12.997822506050749</c:v>
                </c:pt>
                <c:pt idx="112">
                  <c:v>13.074870977068128</c:v>
                </c:pt>
                <c:pt idx="113">
                  <c:v>13.15154587888736</c:v>
                </c:pt>
                <c:pt idx="114">
                  <c:v>13.227851385823527</c:v>
                </c:pt>
                <c:pt idx="115">
                  <c:v>13.303791604927907</c:v>
                </c:pt>
                <c:pt idx="116">
                  <c:v>13.379370577403286</c:v>
                </c:pt>
                <c:pt idx="117">
                  <c:v>13.454592279981778</c:v>
                </c:pt>
                <c:pt idx="118">
                  <c:v>13.529460626266358</c:v>
                </c:pt>
                <c:pt idx="119">
                  <c:v>13.603979468037195</c:v>
                </c:pt>
                <c:pt idx="120">
                  <c:v>13.678152596523946</c:v>
                </c:pt>
                <c:pt idx="121">
                  <c:v>13.751983743644995</c:v>
                </c:pt>
                <c:pt idx="122">
                  <c:v>13.825476583214732</c:v>
                </c:pt>
                <c:pt idx="123">
                  <c:v>13.898634732119779</c:v>
                </c:pt>
                <c:pt idx="124">
                  <c:v>13.971461751465167</c:v>
                </c:pt>
                <c:pt idx="125">
                  <c:v>14.043961147691343</c:v>
                </c:pt>
                <c:pt idx="126">
                  <c:v>14.116136373662904</c:v>
                </c:pt>
                <c:pt idx="127">
                  <c:v>14.187990829729902</c:v>
                </c:pt>
                <c:pt idx="128">
                  <c:v>14.259527864762539</c:v>
                </c:pt>
                <c:pt idx="129">
                  <c:v>14.330750777160047</c:v>
                </c:pt>
                <c:pt idx="130">
                  <c:v>14.401662815834515</c:v>
                </c:pt>
                <c:pt idx="131">
                  <c:v>14.472267181170405</c:v>
                </c:pt>
                <c:pt idx="132">
                  <c:v>14.542567025960457</c:v>
                </c:pt>
                <c:pt idx="133">
                  <c:v>14.612565456318686</c:v>
                </c:pt>
                <c:pt idx="134">
                  <c:v>14.682265532571137</c:v>
                </c:pt>
                <c:pt idx="135">
                  <c:v>14.751670270125015</c:v>
                </c:pt>
                <c:pt idx="136">
                  <c:v>14.820782640316848</c:v>
                </c:pt>
                <c:pt idx="137">
                  <c:v>14.889605571240258</c:v>
                </c:pt>
                <c:pt idx="138">
                  <c:v>14.958141948553921</c:v>
                </c:pt>
                <c:pt idx="139">
                  <c:v>15.026394616270288</c:v>
                </c:pt>
                <c:pt idx="140">
                  <c:v>15.094366377525606</c:v>
                </c:pt>
                <c:pt idx="141">
                  <c:v>15.162059995331763</c:v>
                </c:pt>
                <c:pt idx="142">
                  <c:v>15.229478193310451</c:v>
                </c:pt>
                <c:pt idx="143">
                  <c:v>15.296623656410167</c:v>
                </c:pt>
                <c:pt idx="144">
                  <c:v>15.363499031606503</c:v>
                </c:pt>
                <c:pt idx="145">
                  <c:v>15.430106928586191</c:v>
                </c:pt>
                <c:pt idx="146">
                  <c:v>15.496449920415351</c:v>
                </c:pt>
                <c:pt idx="147">
                  <c:v>15.562530544192374</c:v>
                </c:pt>
                <c:pt idx="148">
                  <c:v>15.628351301685854</c:v>
                </c:pt>
                <c:pt idx="149">
                  <c:v>15.693914659957974</c:v>
                </c:pt>
                <c:pt idx="150">
                  <c:v>15.759223051973741</c:v>
                </c:pt>
                <c:pt idx="151">
                  <c:v>15.824278877196443</c:v>
                </c:pt>
                <c:pt idx="152">
                  <c:v>15.889084502169693</c:v>
                </c:pt>
                <c:pt idx="153">
                  <c:v>15.953642261086433</c:v>
                </c:pt>
                <c:pt idx="154">
                  <c:v>16.01795445634523</c:v>
                </c:pt>
                <c:pt idx="155">
                  <c:v>16.08202335909418</c:v>
                </c:pt>
                <c:pt idx="156">
                  <c:v>16.1458512097628</c:v>
                </c:pt>
                <c:pt idx="157">
                  <c:v>16.209440218582159</c:v>
                </c:pt>
                <c:pt idx="158">
                  <c:v>16.272792566093582</c:v>
                </c:pt>
                <c:pt idx="159">
                  <c:v>16.335910403646238</c:v>
                </c:pt>
                <c:pt idx="160">
                  <c:v>16.398795853883861</c:v>
                </c:pt>
                <c:pt idx="161">
                  <c:v>16.46145101122092</c:v>
                </c:pt>
                <c:pt idx="162">
                  <c:v>16.523877942308484</c:v>
                </c:pt>
                <c:pt idx="163">
                  <c:v>16.586078686490055</c:v>
                </c:pt>
                <c:pt idx="164">
                  <c:v>16.648055256247609</c:v>
                </c:pt>
                <c:pt idx="165">
                  <c:v>16.709809637638109</c:v>
                </c:pt>
                <c:pt idx="166">
                  <c:v>16.771343790720728</c:v>
                </c:pt>
                <c:pt idx="167">
                  <c:v>16.832659649975</c:v>
                </c:pt>
                <c:pt idx="168">
                  <c:v>16.893759124710144</c:v>
                </c:pt>
                <c:pt idx="169">
                  <c:v>16.954644099465753</c:v>
                </c:pt>
                <c:pt idx="170">
                  <c:v>17.015316434404106</c:v>
                </c:pt>
                <c:pt idx="171">
                  <c:v>17.075777965694254</c:v>
                </c:pt>
                <c:pt idx="172">
                  <c:v>17.136030505888122</c:v>
                </c:pt>
                <c:pt idx="173">
                  <c:v>17.196075844288824</c:v>
                </c:pt>
                <c:pt idx="174">
                  <c:v>17.255915747311345</c:v>
                </c:pt>
                <c:pt idx="175">
                  <c:v>17.315551958835805</c:v>
                </c:pt>
                <c:pt idx="176">
                  <c:v>17.374986200553479</c:v>
                </c:pt>
                <c:pt idx="177">
                  <c:v>17.43422017230575</c:v>
                </c:pt>
                <c:pt idx="178">
                  <c:v>17.493255552416144</c:v>
                </c:pt>
                <c:pt idx="179">
                  <c:v>17.552093998015636</c:v>
                </c:pt>
                <c:pt idx="180">
                  <c:v>17.610737145361387</c:v>
                </c:pt>
                <c:pt idx="181">
                  <c:v>17.669186610149058</c:v>
                </c:pt>
                <c:pt idx="182">
                  <c:v>17.727443987818827</c:v>
                </c:pt>
                <c:pt idx="183">
                  <c:v>17.785510853855332</c:v>
                </c:pt>
                <c:pt idx="184">
                  <c:v>17.843388764081602</c:v>
                </c:pt>
                <c:pt idx="185">
                  <c:v>17.90107925494717</c:v>
                </c:pt>
                <c:pt idx="186">
                  <c:v>17.958583843810455</c:v>
                </c:pt>
                <c:pt idx="187">
                  <c:v>18.01590402921563</c:v>
                </c:pt>
                <c:pt idx="188">
                  <c:v>18.073041291163992</c:v>
                </c:pt>
                <c:pt idx="189">
                  <c:v>18.129997091380059</c:v>
                </c:pt>
                <c:pt idx="190">
                  <c:v>18.186772873572458</c:v>
                </c:pt>
                <c:pt idx="191">
                  <c:v>18.243370063689749</c:v>
                </c:pt>
                <c:pt idx="192">
                  <c:v>18.299790070171294</c:v>
                </c:pt>
                <c:pt idx="193">
                  <c:v>18.356034284193274</c:v>
                </c:pt>
                <c:pt idx="194">
                  <c:v>18.412104079909987</c:v>
                </c:pt>
                <c:pt idx="195">
                  <c:v>18.468000814690519</c:v>
                </c:pt>
                <c:pt idx="196">
                  <c:v>18.523725829350891</c:v>
                </c:pt>
                <c:pt idx="197">
                  <c:v>18.579280448381795</c:v>
                </c:pt>
                <c:pt idx="198">
                  <c:v>18.634665980172002</c:v>
                </c:pt>
                <c:pt idx="199">
                  <c:v>18.68988371722758</c:v>
                </c:pt>
                <c:pt idx="200">
                  <c:v>18.744934936386944</c:v>
                </c:pt>
                <c:pt idx="201">
                  <c:v>18.799820899031904</c:v>
                </c:pt>
                <c:pt idx="202">
                  <c:v>18.854542851294759</c:v>
                </c:pt>
                <c:pt idx="203">
                  <c:v>18.909102024261546</c:v>
                </c:pt>
                <c:pt idx="204">
                  <c:v>18.963499634171505</c:v>
                </c:pt>
                <c:pt idx="205">
                  <c:v>19.017736882612862</c:v>
                </c:pt>
                <c:pt idx="206">
                  <c:v>19.071814956715031</c:v>
                </c:pt>
                <c:pt idx="207">
                  <c:v>19.125735029337267</c:v>
                </c:pt>
                <c:pt idx="208">
                  <c:v>19.179498259253876</c:v>
                </c:pt>
                <c:pt idx="209">
                  <c:v>19.233105791336072</c:v>
                </c:pt>
                <c:pt idx="210">
                  <c:v>19.286558756730521</c:v>
                </c:pt>
                <c:pt idx="211">
                  <c:v>19.339858273034679</c:v>
                </c:pt>
                <c:pt idx="212">
                  <c:v>19.393005444468962</c:v>
                </c:pt>
                <c:pt idx="213">
                  <c:v>19.446001362045845</c:v>
                </c:pt>
                <c:pt idx="214">
                  <c:v>19.498847103735944</c:v>
                </c:pt>
                <c:pt idx="215">
                  <c:v>19.551543734631146</c:v>
                </c:pt>
                <c:pt idx="216">
                  <c:v>19.604092307104857</c:v>
                </c:pt>
                <c:pt idx="217">
                  <c:v>19.656493860969437</c:v>
                </c:pt>
                <c:pt idx="218">
                  <c:v>19.708749423630852</c:v>
                </c:pt>
                <c:pt idx="219">
                  <c:v>19.760860010240663</c:v>
                </c:pt>
                <c:pt idx="220">
                  <c:v>19.812826623845343</c:v>
                </c:pt>
                <c:pt idx="221">
                  <c:v>19.864650255533032</c:v>
                </c:pt>
                <c:pt idx="222">
                  <c:v>19.916331884577758</c:v>
                </c:pt>
                <c:pt idx="223">
                  <c:v>19.967872478581189</c:v>
                </c:pt>
                <c:pt idx="224">
                  <c:v>20.019272993611963</c:v>
                </c:pt>
                <c:pt idx="225">
                  <c:v>20.070534374342682</c:v>
                </c:pt>
                <c:pt idx="226">
                  <c:v>20.121657554184548</c:v>
                </c:pt>
                <c:pt idx="227">
                  <c:v>20.172643455419784</c:v>
                </c:pt>
                <c:pt idx="228">
                  <c:v>20.22349298933181</c:v>
                </c:pt>
                <c:pt idx="229">
                  <c:v>20.274207056333282</c:v>
                </c:pt>
                <c:pt idx="230">
                  <c:v>20.324786546091993</c:v>
                </c:pt>
                <c:pt idx="231">
                  <c:v>20.375232337654715</c:v>
                </c:pt>
                <c:pt idx="232">
                  <c:v>20.425545299569034</c:v>
                </c:pt>
                <c:pt idx="233">
                  <c:v>20.475726290003173</c:v>
                </c:pt>
                <c:pt idx="234">
                  <c:v>20.525776156863913</c:v>
                </c:pt>
                <c:pt idx="235">
                  <c:v>20.575695737912586</c:v>
                </c:pt>
                <c:pt idx="236">
                  <c:v>20.625485860879269</c:v>
                </c:pt>
                <c:pt idx="237">
                  <c:v>20.675147343575116</c:v>
                </c:pt>
                <c:pt idx="238">
                  <c:v>20.724680994002945</c:v>
                </c:pt>
                <c:pt idx="239">
                  <c:v>20.774087610466108</c:v>
                </c:pt>
                <c:pt idx="240">
                  <c:v>20.823367981675645</c:v>
                </c:pt>
                <c:pt idx="241">
                  <c:v>20.872522886855805</c:v>
                </c:pt>
                <c:pt idx="242">
                  <c:v>20.921553095847941</c:v>
                </c:pt>
                <c:pt idx="243">
                  <c:v>20.970459369212822</c:v>
                </c:pt>
                <c:pt idx="244">
                  <c:v>21.019242458331423</c:v>
                </c:pt>
                <c:pt idx="245">
                  <c:v>21.067903105504172</c:v>
                </c:pt>
                <c:pt idx="246">
                  <c:v>21.116442044048757</c:v>
                </c:pt>
                <c:pt idx="247">
                  <c:v>21.164859998396476</c:v>
                </c:pt>
                <c:pt idx="248">
                  <c:v>21.21315768418717</c:v>
                </c:pt>
                <c:pt idx="249">
                  <c:v>21.261335808362798</c:v>
                </c:pt>
                <c:pt idx="250">
                  <c:v>21.309395069259669</c:v>
                </c:pt>
                <c:pt idx="251">
                  <c:v>21.357336156699343</c:v>
                </c:pt>
                <c:pt idx="252">
                  <c:v>21.405159752078262</c:v>
                </c:pt>
                <c:pt idx="253">
                  <c:v>21.452866528456134</c:v>
                </c:pt>
                <c:pt idx="254">
                  <c:v>21.50045715064309</c:v>
                </c:pt>
                <c:pt idx="255">
                  <c:v>21.547932275285632</c:v>
                </c:pt>
                <c:pt idx="256">
                  <c:v>21.595292550951445</c:v>
                </c:pt>
                <c:pt idx="257">
                  <c:v>21.642538618213031</c:v>
                </c:pt>
                <c:pt idx="258">
                  <c:v>21.689671109730277</c:v>
                </c:pt>
                <c:pt idx="259">
                  <c:v>21.736690650331909</c:v>
                </c:pt>
                <c:pt idx="260">
                  <c:v>21.783597857095881</c:v>
                </c:pt>
                <c:pt idx="261">
                  <c:v>21.830393339428763</c:v>
                </c:pt>
                <c:pt idx="262">
                  <c:v>21.877077699144088</c:v>
                </c:pt>
                <c:pt idx="263">
                  <c:v>21.923651530539736</c:v>
                </c:pt>
                <c:pt idx="264">
                  <c:v>21.970115420474343</c:v>
                </c:pt>
                <c:pt idx="265">
                  <c:v>22.016469948442797</c:v>
                </c:pt>
                <c:pt idx="266">
                  <c:v>22.06271568665079</c:v>
                </c:pt>
                <c:pt idx="267">
                  <c:v>22.108853200088511</c:v>
                </c:pt>
                <c:pt idx="268">
                  <c:v>22.154883046603437</c:v>
                </c:pt>
                <c:pt idx="269">
                  <c:v>22.200805776972324</c:v>
                </c:pt>
                <c:pt idx="270">
                  <c:v>22.246621934972318</c:v>
                </c:pt>
                <c:pt idx="271">
                  <c:v>22.292332057451297</c:v>
                </c:pt>
                <c:pt idx="272">
                  <c:v>22.337936674397429</c:v>
                </c:pt>
                <c:pt idx="273">
                  <c:v>22.383436309007955</c:v>
                </c:pt>
                <c:pt idx="274">
                  <c:v>22.42883147775721</c:v>
                </c:pt>
                <c:pt idx="275">
                  <c:v>22.474122690463972</c:v>
                </c:pt>
                <c:pt idx="276">
                  <c:v>22.519310450358038</c:v>
                </c:pt>
                <c:pt idx="277">
                  <c:v>22.564395254146156</c:v>
                </c:pt>
                <c:pt idx="278">
                  <c:v>22.609377592077276</c:v>
                </c:pt>
                <c:pt idx="279">
                  <c:v>22.654257948007135</c:v>
                </c:pt>
                <c:pt idx="280">
                  <c:v>22.699036799462224</c:v>
                </c:pt>
                <c:pt idx="281">
                  <c:v>22.743714617703116</c:v>
                </c:pt>
                <c:pt idx="282">
                  <c:v>22.788291867787212</c:v>
                </c:pt>
                <c:pt idx="283">
                  <c:v>22.832769008630873</c:v>
                </c:pt>
                <c:pt idx="284">
                  <c:v>22.877146493071002</c:v>
                </c:pt>
                <c:pt idx="285">
                  <c:v>22.921424767926059</c:v>
                </c:pt>
                <c:pt idx="286">
                  <c:v>22.965604274056528</c:v>
                </c:pt>
                <c:pt idx="287">
                  <c:v>23.009685446424861</c:v>
                </c:pt>
                <c:pt idx="288">
                  <c:v>23.053668714154924</c:v>
                </c:pt>
                <c:pt idx="289">
                  <c:v>23.097554500590899</c:v>
                </c:pt>
                <c:pt idx="290">
                  <c:v>23.141343223355747</c:v>
                </c:pt>
                <c:pt idx="291">
                  <c:v>23.185035294409165</c:v>
                </c:pt>
                <c:pt idx="292">
                  <c:v>23.228631120105085</c:v>
                </c:pt>
                <c:pt idx="293">
                  <c:v>23.272131101248725</c:v>
                </c:pt>
                <c:pt idx="294">
                  <c:v>23.315535633153207</c:v>
                </c:pt>
                <c:pt idx="295">
                  <c:v>23.35884510569575</c:v>
                </c:pt>
                <c:pt idx="296">
                  <c:v>23.402059903373413</c:v>
                </c:pt>
                <c:pt idx="297">
                  <c:v>23.445180405358489</c:v>
                </c:pt>
                <c:pt idx="298">
                  <c:v>23.488206985553454</c:v>
                </c:pt>
                <c:pt idx="299">
                  <c:v>23.531140012645544</c:v>
                </c:pt>
                <c:pt idx="300">
                  <c:v>23.573979850160981</c:v>
                </c:pt>
                <c:pt idx="301">
                  <c:v>23.616726856518795</c:v>
                </c:pt>
                <c:pt idx="302">
                  <c:v>23.659381385084309</c:v>
                </c:pt>
                <c:pt idx="303">
                  <c:v>23.701943784222276</c:v>
                </c:pt>
                <c:pt idx="304">
                  <c:v>23.744414397349672</c:v>
                </c:pt>
                <c:pt idx="305">
                  <c:v>23.786793562988152</c:v>
                </c:pt>
                <c:pt idx="306">
                  <c:v>23.829081614816182</c:v>
                </c:pt>
                <c:pt idx="307">
                  <c:v>23.871278881720865</c:v>
                </c:pt>
                <c:pt idx="308">
                  <c:v>23.913385687849445</c:v>
                </c:pt>
                <c:pt idx="309">
                  <c:v>23.955402352660499</c:v>
                </c:pt>
                <c:pt idx="310">
                  <c:v>23.997329190974863</c:v>
                </c:pt>
                <c:pt idx="311">
                  <c:v>24.039166513026238</c:v>
                </c:pt>
                <c:pt idx="312">
                  <c:v>24.080914624511518</c:v>
                </c:pt>
                <c:pt idx="313">
                  <c:v>24.122573826640842</c:v>
                </c:pt>
                <c:pt idx="314">
                  <c:v>24.164144416187376</c:v>
                </c:pt>
                <c:pt idx="315">
                  <c:v>24.205626685536824</c:v>
                </c:pt>
                <c:pt idx="316">
                  <c:v>24.24702092273666</c:v>
                </c:pt>
                <c:pt idx="317">
                  <c:v>24.288327411545126</c:v>
                </c:pt>
                <c:pt idx="318">
                  <c:v>24.329546431479951</c:v>
                </c:pt>
                <c:pt idx="319">
                  <c:v>24.370678257866842</c:v>
                </c:pt>
                <c:pt idx="320">
                  <c:v>24.4117231618877</c:v>
                </c:pt>
                <c:pt idx="321">
                  <c:v>24.452681410628614</c:v>
                </c:pt>
                <c:pt idx="322">
                  <c:v>24.493553267127609</c:v>
                </c:pt>
                <c:pt idx="323">
                  <c:v>24.534338990422153</c:v>
                </c:pt>
                <c:pt idx="324">
                  <c:v>24.575038835596416</c:v>
                </c:pt>
                <c:pt idx="325">
                  <c:v>24.615653053828336</c:v>
                </c:pt>
                <c:pt idx="326">
                  <c:v>24.656181892436404</c:v>
                </c:pt>
                <c:pt idx="327">
                  <c:v>24.696625594926264</c:v>
                </c:pt>
                <c:pt idx="328">
                  <c:v>24.736984401037056</c:v>
                </c:pt>
                <c:pt idx="329">
                  <c:v>24.777258546787561</c:v>
                </c:pt>
                <c:pt idx="330">
                  <c:v>24.817448264522103</c:v>
                </c:pt>
                <c:pt idx="331">
                  <c:v>24.857553782956234</c:v>
                </c:pt>
                <c:pt idx="332">
                  <c:v>24.89757532722221</c:v>
                </c:pt>
                <c:pt idx="333">
                  <c:v>24.937513118914225</c:v>
                </c:pt>
                <c:pt idx="334">
                  <c:v>24.977367376133454</c:v>
                </c:pt>
                <c:pt idx="335">
                  <c:v>25.017138313532858</c:v>
                </c:pt>
                <c:pt idx="336">
                  <c:v>25.056826142361775</c:v>
                </c:pt>
                <c:pt idx="337">
                  <c:v>25.096431070510299</c:v>
                </c:pt>
                <c:pt idx="338">
                  <c:v>25.135953302553439</c:v>
                </c:pt>
                <c:pt idx="339">
                  <c:v>25.175393039795061</c:v>
                </c:pt>
                <c:pt idx="340">
                  <c:v>25.214750480311615</c:v>
                </c:pt>
                <c:pt idx="341">
                  <c:v>25.254025818995633</c:v>
                </c:pt>
                <c:pt idx="342">
                  <c:v>25.293219247599026</c:v>
                </c:pt>
                <c:pt idx="343">
                  <c:v>25.33233095477615</c:v>
                </c:pt>
                <c:pt idx="344">
                  <c:v>25.371361126126658</c:v>
                </c:pt>
                <c:pt idx="345">
                  <c:v>25.410309944238133</c:v>
                </c:pt>
                <c:pt idx="346">
                  <c:v>25.449177588728496</c:v>
                </c:pt>
                <c:pt idx="347">
                  <c:v>25.487964236288189</c:v>
                </c:pt>
                <c:pt idx="348">
                  <c:v>25.52667006072215</c:v>
                </c:pt>
                <c:pt idx="349">
                  <c:v>25.565295232991552</c:v>
                </c:pt>
                <c:pt idx="350">
                  <c:v>25.603839921255314</c:v>
                </c:pt>
                <c:pt idx="351">
                  <c:v>25.64230429091139</c:v>
                </c:pt>
                <c:pt idx="352">
                  <c:v>25.680688504637839</c:v>
                </c:pt>
                <c:pt idx="353">
                  <c:v>25.718992722433647</c:v>
                </c:pt>
                <c:pt idx="354">
                  <c:v>25.757217101659332</c:v>
                </c:pt>
                <c:pt idx="355">
                  <c:v>25.795361797077316</c:v>
                </c:pt>
                <c:pt idx="356">
                  <c:v>25.833426960892051</c:v>
                </c:pt>
                <c:pt idx="357">
                  <c:v>25.871412742789929</c:v>
                </c:pt>
                <c:pt idx="358">
                  <c:v>25.909319289978935</c:v>
                </c:pt>
                <c:pt idx="359">
                  <c:v>25.947146747228071</c:v>
                </c:pt>
                <c:pt idx="360">
                  <c:v>25.984895256906537</c:v>
                </c:pt>
                <c:pt idx="361">
                  <c:v>26.02256495902267</c:v>
                </c:pt>
                <c:pt idx="362">
                  <c:v>26.06015599126264</c:v>
                </c:pt>
                <c:pt idx="363">
                  <c:v>26.097668489028891</c:v>
                </c:pt>
                <c:pt idx="364">
                  <c:v>26.135102585478347</c:v>
                </c:pt>
                <c:pt idx="365">
                  <c:v>26.17245841156036</c:v>
                </c:pt>
                <c:pt idx="366">
                  <c:v>26.20973609605441</c:v>
                </c:pt>
                <c:pt idx="367">
                  <c:v>26.246935765607539</c:v>
                </c:pt>
                <c:pt idx="368">
                  <c:v>26.284057544771546</c:v>
                </c:pt>
                <c:pt idx="369">
                  <c:v>26.32110155603992</c:v>
                </c:pt>
                <c:pt idx="370">
                  <c:v>26.358067919884505</c:v>
                </c:pt>
                <c:pt idx="371">
                  <c:v>26.39495675479191</c:v>
                </c:pt>
                <c:pt idx="372">
                  <c:v>26.43176817729967</c:v>
                </c:pt>
                <c:pt idx="373">
                  <c:v>26.468502302032107</c:v>
                </c:pt>
                <c:pt idx="374">
                  <c:v>26.505159241735964</c:v>
                </c:pt>
                <c:pt idx="375">
                  <c:v>26.541739107315742</c:v>
                </c:pt>
                <c:pt idx="376">
                  <c:v>26.578242007868784</c:v>
                </c:pt>
                <c:pt idx="377">
                  <c:v>26.614668050720081</c:v>
                </c:pt>
                <c:pt idx="378">
                  <c:v>26.651017341456797</c:v>
                </c:pt>
                <c:pt idx="379">
                  <c:v>26.687289983962543</c:v>
                </c:pt>
                <c:pt idx="380">
                  <c:v>26.723486080451348</c:v>
                </c:pt>
                <c:pt idx="381">
                  <c:v>26.75960573150136</c:v>
                </c:pt>
                <c:pt idx="382">
                  <c:v>26.795649036088282</c:v>
                </c:pt>
                <c:pt idx="383">
                  <c:v>26.831616091618507</c:v>
                </c:pt>
                <c:pt idx="384">
                  <c:v>26.867506993961989</c:v>
                </c:pt>
                <c:pt idx="385">
                  <c:v>26.90332183748481</c:v>
                </c:pt>
                <c:pt idx="386">
                  <c:v>26.939060715081478</c:v>
                </c:pt>
                <c:pt idx="387">
                  <c:v>26.974723718206938</c:v>
                </c:pt>
                <c:pt idx="388">
                  <c:v>27.01031093690829</c:v>
                </c:pt>
                <c:pt idx="389">
                  <c:v>27.045822459856218</c:v>
                </c:pt>
                <c:pt idx="390">
                  <c:v>27.081258374376137</c:v>
                </c:pt>
                <c:pt idx="391">
                  <c:v>27.116618766479039</c:v>
                </c:pt>
                <c:pt idx="392">
                  <c:v>27.151903720892058</c:v>
                </c:pt>
                <c:pt idx="393">
                  <c:v>27.187113321088738</c:v>
                </c:pt>
                <c:pt idx="394">
                  <c:v>27.222247649319002</c:v>
                </c:pt>
                <c:pt idx="395">
                  <c:v>27.257306786638843</c:v>
                </c:pt>
                <c:pt idx="396">
                  <c:v>27.292290812939704</c:v>
                </c:pt>
                <c:pt idx="397">
                  <c:v>27.327199806977571</c:v>
                </c:pt>
                <c:pt idx="398">
                  <c:v>27.362033846401758</c:v>
                </c:pt>
                <c:pt idx="399">
                  <c:v>27.396793007783426</c:v>
                </c:pt>
                <c:pt idx="400">
                  <c:v>27.431477366643762</c:v>
                </c:pt>
                <c:pt idx="401">
                  <c:v>27.466086997481895</c:v>
                </c:pt>
                <c:pt idx="402">
                  <c:v>27.500621973802506</c:v>
                </c:pt>
                <c:pt idx="403">
                  <c:v>27.535082368143126</c:v>
                </c:pt>
                <c:pt idx="404">
                  <c:v>27.569468252101153</c:v>
                </c:pt>
                <c:pt idx="405">
                  <c:v>27.603779696360554</c:v>
                </c:pt>
                <c:pt idx="406">
                  <c:v>27.638016770718295</c:v>
                </c:pt>
                <c:pt idx="407">
                  <c:v>27.672179544110438</c:v>
                </c:pt>
                <c:pt idx="408">
                  <c:v>27.706268084637966</c:v>
                </c:pt>
                <c:pt idx="409">
                  <c:v>27.74028245959229</c:v>
                </c:pt>
                <c:pt idx="410">
                  <c:v>27.774222735480482</c:v>
                </c:pt>
                <c:pt idx="411">
                  <c:v>27.808088978050183</c:v>
                </c:pt>
                <c:pt idx="412">
                  <c:v>27.841881252314231</c:v>
                </c:pt>
                <c:pt idx="413">
                  <c:v>27.875599622574988</c:v>
                </c:pt>
                <c:pt idx="414">
                  <c:v>27.909244152448355</c:v>
                </c:pt>
                <c:pt idx="415">
                  <c:v>27.942814904887513</c:v>
                </c:pt>
                <c:pt idx="416">
                  <c:v>27.976311942206355</c:v>
                </c:pt>
                <c:pt idx="417">
                  <c:v>28.009735326102621</c:v>
                </c:pt>
                <c:pt idx="418">
                  <c:v>28.043085117680743</c:v>
                </c:pt>
                <c:pt idx="419">
                  <c:v>28.076361377474388</c:v>
                </c:pt>
                <c:pt idx="420">
                  <c:v>28.109564165468715</c:v>
                </c:pt>
                <c:pt idx="421">
                  <c:v>28.142693541122338</c:v>
                </c:pt>
                <c:pt idx="422">
                  <c:v>28.17574956338898</c:v>
                </c:pt>
                <c:pt idx="423">
                  <c:v>28.208732290738869</c:v>
                </c:pt>
                <c:pt idx="424">
                  <c:v>28.241641781179805</c:v>
                </c:pt>
                <c:pt idx="425">
                  <c:v>28.274478092277967</c:v>
                </c:pt>
                <c:pt idx="426">
                  <c:v>28.307241281178413</c:v>
                </c:pt>
                <c:pt idx="427">
                  <c:v>28.339931404625297</c:v>
                </c:pt>
                <c:pt idx="428">
                  <c:v>28.372548518981812</c:v>
                </c:pt>
                <c:pt idx="429">
                  <c:v>28.405092680249819</c:v>
                </c:pt>
                <c:pt idx="430">
                  <c:v>28.437563944089217</c:v>
                </c:pt>
                <c:pt idx="431">
                  <c:v>28.469962365837024</c:v>
                </c:pt>
                <c:pt idx="432">
                  <c:v>28.502288000526171</c:v>
                </c:pt>
                <c:pt idx="433">
                  <c:v>28.534540902904013</c:v>
                </c:pt>
                <c:pt idx="434">
                  <c:v>28.566721127450563</c:v>
                </c:pt>
                <c:pt idx="435">
                  <c:v>28.598828728396455</c:v>
                </c:pt>
                <c:pt idx="436">
                  <c:v>28.630863759740631</c:v>
                </c:pt>
                <c:pt idx="437">
                  <c:v>28.662826275267729</c:v>
                </c:pt>
                <c:pt idx="438">
                  <c:v>28.694716328565228</c:v>
                </c:pt>
                <c:pt idx="439">
                  <c:v>28.726533973040297</c:v>
                </c:pt>
                <c:pt idx="440">
                  <c:v>28.758279261936398</c:v>
                </c:pt>
                <c:pt idx="441">
                  <c:v>28.789952248349593</c:v>
                </c:pt>
                <c:pt idx="442">
                  <c:v>28.821552985244594</c:v>
                </c:pt>
                <c:pt idx="443">
                  <c:v>28.853081525470561</c:v>
                </c:pt>
                <c:pt idx="444">
                  <c:v>28.884537921776609</c:v>
                </c:pt>
                <c:pt idx="445">
                  <c:v>28.915922226827078</c:v>
                </c:pt>
                <c:pt idx="446">
                  <c:v>28.947234493216524</c:v>
                </c:pt>
                <c:pt idx="447">
                  <c:v>28.97847477348445</c:v>
                </c:pt>
                <c:pt idx="448">
                  <c:v>29.009643120129805</c:v>
                </c:pt>
                <c:pt idx="449">
                  <c:v>29.040739585625197</c:v>
                </c:pt>
                <c:pt idx="450">
                  <c:v>29.071764222430861</c:v>
                </c:pt>
                <c:pt idx="451">
                  <c:v>29.102717083008383</c:v>
                </c:pt>
                <c:pt idx="452">
                  <c:v>29.13359821983417</c:v>
                </c:pt>
                <c:pt idx="453">
                  <c:v>29.164407685412666</c:v>
                </c:pt>
                <c:pt idx="454">
                  <c:v>29.195145532289327</c:v>
                </c:pt>
                <c:pt idx="455">
                  <c:v>29.225811813063352</c:v>
                </c:pt>
                <c:pt idx="456">
                  <c:v>29.256406580400167</c:v>
                </c:pt>
                <c:pt idx="457">
                  <c:v>29.286929887043669</c:v>
                </c:pt>
                <c:pt idx="458">
                  <c:v>29.317381785828236</c:v>
                </c:pt>
                <c:pt idx="459">
                  <c:v>29.347762329690497</c:v>
                </c:pt>
                <c:pt idx="460">
                  <c:v>29.378071571680866</c:v>
                </c:pt>
                <c:pt idx="461">
                  <c:v>29.408309564974839</c:v>
                </c:pt>
                <c:pt idx="462">
                  <c:v>29.438476362884074</c:v>
                </c:pt>
                <c:pt idx="463">
                  <c:v>29.468572018867228</c:v>
                </c:pt>
                <c:pt idx="464">
                  <c:v>29.498596586540568</c:v>
                </c:pt>
                <c:pt idx="465">
                  <c:v>29.528550119688376</c:v>
                </c:pt>
                <c:pt idx="466">
                  <c:v>29.558432672273096</c:v>
                </c:pt>
                <c:pt idx="467">
                  <c:v>29.588244298445307</c:v>
                </c:pt>
                <c:pt idx="468">
                  <c:v>29.617985052553429</c:v>
                </c:pt>
                <c:pt idx="469">
                  <c:v>29.647654989153239</c:v>
                </c:pt>
                <c:pt idx="470">
                  <c:v>29.677254163017178</c:v>
                </c:pt>
                <c:pt idx="471">
                  <c:v>29.706782629143429</c:v>
                </c:pt>
                <c:pt idx="472">
                  <c:v>29.736240442764785</c:v>
                </c:pt>
                <c:pt idx="473">
                  <c:v>29.765627659357335</c:v>
                </c:pt>
                <c:pt idx="474">
                  <c:v>29.794944334648896</c:v>
                </c:pt>
                <c:pt idx="475">
                  <c:v>29.824190524627294</c:v>
                </c:pt>
                <c:pt idx="476">
                  <c:v>29.853366285548404</c:v>
                </c:pt>
                <c:pt idx="477">
                  <c:v>29.882471673944003</c:v>
                </c:pt>
                <c:pt idx="478">
                  <c:v>29.911506746629435</c:v>
                </c:pt>
                <c:pt idx="479">
                  <c:v>29.940471560711057</c:v>
                </c:pt>
                <c:pt idx="480">
                  <c:v>29.969366173593521</c:v>
                </c:pt>
                <c:pt idx="481">
                  <c:v>29.998190642986842</c:v>
                </c:pt>
                <c:pt idx="482">
                  <c:v>30.026945026913278</c:v>
                </c:pt>
                <c:pt idx="483">
                  <c:v>30.055629383714034</c:v>
                </c:pt>
                <c:pt idx="484">
                  <c:v>30.084243772055771</c:v>
                </c:pt>
                <c:pt idx="485">
                  <c:v>30.112788250936944</c:v>
                </c:pt>
                <c:pt idx="486">
                  <c:v>30.141262879693944</c:v>
                </c:pt>
                <c:pt idx="487">
                  <c:v>30.169667718007059</c:v>
                </c:pt>
                <c:pt idx="488">
                  <c:v>30.198002825906279</c:v>
                </c:pt>
                <c:pt idx="489">
                  <c:v>30.226268263776912</c:v>
                </c:pt>
                <c:pt idx="490">
                  <c:v>30.254464092365023</c:v>
                </c:pt>
                <c:pt idx="491">
                  <c:v>30.282590372782707</c:v>
                </c:pt>
                <c:pt idx="492">
                  <c:v>30.310647166513199</c:v>
                </c:pt>
                <c:pt idx="493">
                  <c:v>30.338634535415817</c:v>
                </c:pt>
                <c:pt idx="494">
                  <c:v>30.366552541730719</c:v>
                </c:pt>
                <c:pt idx="495">
                  <c:v>30.394401248083533</c:v>
                </c:pt>
                <c:pt idx="496">
                  <c:v>30.422180717489795</c:v>
                </c:pt>
                <c:pt idx="497">
                  <c:v>30.449891013359249</c:v>
                </c:pt>
                <c:pt idx="498">
                  <c:v>30.477532199499976</c:v>
                </c:pt>
                <c:pt idx="499">
                  <c:v>30.505104340122383</c:v>
                </c:pt>
                <c:pt idx="500">
                  <c:v>30.532607499843021</c:v>
                </c:pt>
                <c:pt idx="501">
                  <c:v>30.56004174368827</c:v>
                </c:pt>
                <c:pt idx="502">
                  <c:v>30.587407137097873</c:v>
                </c:pt>
                <c:pt idx="503">
                  <c:v>30.614703745928313</c:v>
                </c:pt>
                <c:pt idx="504">
                  <c:v>30.64193163645605</c:v>
                </c:pt>
                <c:pt idx="505">
                  <c:v>30.669090875380618</c:v>
                </c:pt>
                <c:pt idx="506">
                  <c:v>30.696181529827591</c:v>
                </c:pt>
                <c:pt idx="507">
                  <c:v>30.723203667351381</c:v>
                </c:pt>
                <c:pt idx="508">
                  <c:v>30.750157355937926</c:v>
                </c:pt>
                <c:pt idx="509">
                  <c:v>30.777042664007247</c:v>
                </c:pt>
                <c:pt idx="510">
                  <c:v>30.803859660415835</c:v>
                </c:pt>
                <c:pt idx="511">
                  <c:v>30.830608414458958</c:v>
                </c:pt>
                <c:pt idx="512">
                  <c:v>30.857288995872786</c:v>
                </c:pt>
                <c:pt idx="513">
                  <c:v>30.883901474836442</c:v>
                </c:pt>
                <c:pt idx="514">
                  <c:v>30.910445921973881</c:v>
                </c:pt>
                <c:pt idx="515">
                  <c:v>30.93692240835567</c:v>
                </c:pt>
                <c:pt idx="516">
                  <c:v>30.963331005500645</c:v>
                </c:pt>
                <c:pt idx="517">
                  <c:v>30.989671785377443</c:v>
                </c:pt>
                <c:pt idx="518">
                  <c:v>31.015944820405913</c:v>
                </c:pt>
                <c:pt idx="519">
                  <c:v>31.042150183458414</c:v>
                </c:pt>
                <c:pt idx="520">
                  <c:v>31.068287947861013</c:v>
                </c:pt>
                <c:pt idx="521">
                  <c:v>31.09435818739453</c:v>
                </c:pt>
                <c:pt idx="522">
                  <c:v>31.120360976295526</c:v>
                </c:pt>
                <c:pt idx="523">
                  <c:v>31.146296389257135</c:v>
                </c:pt>
                <c:pt idx="524">
                  <c:v>31.172164501429815</c:v>
                </c:pt>
                <c:pt idx="525">
                  <c:v>31.197965388421988</c:v>
                </c:pt>
                <c:pt idx="526">
                  <c:v>31.223699126300559</c:v>
                </c:pt>
                <c:pt idx="527">
                  <c:v>31.249365791591366</c:v>
                </c:pt>
                <c:pt idx="528">
                  <c:v>31.2749654612795</c:v>
                </c:pt>
                <c:pt idx="529">
                  <c:v>31.300498212809536</c:v>
                </c:pt>
                <c:pt idx="530">
                  <c:v>31.325964124085665</c:v>
                </c:pt>
                <c:pt idx="531">
                  <c:v>31.351363273471737</c:v>
                </c:pt>
                <c:pt idx="532">
                  <c:v>31.376695739791202</c:v>
                </c:pt>
                <c:pt idx="533">
                  <c:v>31.401961602326956</c:v>
                </c:pt>
                <c:pt idx="534">
                  <c:v>31.427160940821118</c:v>
                </c:pt>
                <c:pt idx="535">
                  <c:v>31.452293835474677</c:v>
                </c:pt>
                <c:pt idx="536">
                  <c:v>31.477360366947092</c:v>
                </c:pt>
                <c:pt idx="537">
                  <c:v>31.502360616355791</c:v>
                </c:pt>
                <c:pt idx="538">
                  <c:v>31.527294665275562</c:v>
                </c:pt>
                <c:pt idx="539">
                  <c:v>31.552162595737911</c:v>
                </c:pt>
                <c:pt idx="540">
                  <c:v>31.576964490230285</c:v>
                </c:pt>
                <c:pt idx="541">
                  <c:v>31.601700431695257</c:v>
                </c:pt>
                <c:pt idx="542">
                  <c:v>31.626370503529596</c:v>
                </c:pt>
                <c:pt idx="543">
                  <c:v>31.650974789583302</c:v>
                </c:pt>
                <c:pt idx="544">
                  <c:v>31.675513374158527</c:v>
                </c:pt>
                <c:pt idx="545">
                  <c:v>31.699986342008437</c:v>
                </c:pt>
                <c:pt idx="546">
                  <c:v>31.724393778336008</c:v>
                </c:pt>
                <c:pt idx="547">
                  <c:v>31.748735768792738</c:v>
                </c:pt>
                <c:pt idx="548">
                  <c:v>31.773012399477292</c:v>
                </c:pt>
                <c:pt idx="549">
                  <c:v>31.797223756934098</c:v>
                </c:pt>
                <c:pt idx="550">
                  <c:v>31.821369928151842</c:v>
                </c:pt>
                <c:pt idx="551">
                  <c:v>31.845451000561916</c:v>
                </c:pt>
                <c:pt idx="552">
                  <c:v>31.869467062036804</c:v>
                </c:pt>
                <c:pt idx="553">
                  <c:v>31.893418200888409</c:v>
                </c:pt>
                <c:pt idx="554">
                  <c:v>31.917304505866298</c:v>
                </c:pt>
                <c:pt idx="555">
                  <c:v>31.941126066155906</c:v>
                </c:pt>
                <c:pt idx="556">
                  <c:v>31.964882971376664</c:v>
                </c:pt>
                <c:pt idx="557">
                  <c:v>31.988575311580092</c:v>
                </c:pt>
                <c:pt idx="558">
                  <c:v>32.012203177247812</c:v>
                </c:pt>
                <c:pt idx="559">
                  <c:v>32.035766659289521</c:v>
                </c:pt>
                <c:pt idx="560">
                  <c:v>32.059265849040905</c:v>
                </c:pt>
                <c:pt idx="561">
                  <c:v>32.082700838261495</c:v>
                </c:pt>
                <c:pt idx="562">
                  <c:v>32.106071719132487</c:v>
                </c:pt>
                <c:pt idx="563">
                  <c:v>32.129378584254489</c:v>
                </c:pt>
                <c:pt idx="564">
                  <c:v>32.152621526645227</c:v>
                </c:pt>
                <c:pt idx="565">
                  <c:v>32.175800639737233</c:v>
                </c:pt>
                <c:pt idx="566">
                  <c:v>32.198916017375431</c:v>
                </c:pt>
                <c:pt idx="567">
                  <c:v>32.221967753814724</c:v>
                </c:pt>
                <c:pt idx="568">
                  <c:v>32.244955943717507</c:v>
                </c:pt>
                <c:pt idx="569">
                  <c:v>32.267880682151144</c:v>
                </c:pt>
                <c:pt idx="570">
                  <c:v>32.290742064585437</c:v>
                </c:pt>
                <c:pt idx="571">
                  <c:v>32.313540186889988</c:v>
                </c:pt>
                <c:pt idx="572">
                  <c:v>32.336275145331562</c:v>
                </c:pt>
                <c:pt idx="573">
                  <c:v>32.358947036571429</c:v>
                </c:pt>
                <c:pt idx="574">
                  <c:v>32.38155595766262</c:v>
                </c:pt>
                <c:pt idx="575">
                  <c:v>32.404102006047175</c:v>
                </c:pt>
                <c:pt idx="576">
                  <c:v>32.426585279553365</c:v>
                </c:pt>
                <c:pt idx="577">
                  <c:v>32.449005876392839</c:v>
                </c:pt>
                <c:pt idx="578">
                  <c:v>32.471363895157779</c:v>
                </c:pt>
                <c:pt idx="579">
                  <c:v>32.493659434817999</c:v>
                </c:pt>
                <c:pt idx="580">
                  <c:v>32.515892594718025</c:v>
                </c:pt>
                <c:pt idx="581">
                  <c:v>32.53806347457413</c:v>
                </c:pt>
                <c:pt idx="582">
                  <c:v>32.560172174471347</c:v>
                </c:pt>
                <c:pt idx="583">
                  <c:v>32.582218794860466</c:v>
                </c:pt>
                <c:pt idx="584">
                  <c:v>32.604203436554954</c:v>
                </c:pt>
                <c:pt idx="585">
                  <c:v>32.626126200727924</c:v>
                </c:pt>
                <c:pt idx="586">
                  <c:v>32.647987188909006</c:v>
                </c:pt>
                <c:pt idx="587">
                  <c:v>32.669786502981246</c:v>
                </c:pt>
                <c:pt idx="588">
                  <c:v>32.691524245177931</c:v>
                </c:pt>
                <c:pt idx="589">
                  <c:v>32.713200518079439</c:v>
                </c:pt>
                <c:pt idx="590">
                  <c:v>32.734815424610048</c:v>
                </c:pt>
                <c:pt idx="591">
                  <c:v>32.75636906803468</c:v>
                </c:pt>
                <c:pt idx="592">
                  <c:v>32.777861551955716</c:v>
                </c:pt>
                <c:pt idx="593">
                  <c:v>32.799292980309694</c:v>
                </c:pt>
                <c:pt idx="594">
                  <c:v>32.820663457364049</c:v>
                </c:pt>
                <c:pt idx="595">
                  <c:v>32.841973087713825</c:v>
                </c:pt>
                <c:pt idx="596">
                  <c:v>32.863221976278332</c:v>
                </c:pt>
                <c:pt idx="597">
                  <c:v>32.884410228297845</c:v>
                </c:pt>
                <c:pt idx="598">
                  <c:v>32.905537949330245</c:v>
                </c:pt>
                <c:pt idx="599">
                  <c:v>32.92660524524765</c:v>
                </c:pt>
                <c:pt idx="600">
                  <c:v>32.947612222233033</c:v>
                </c:pt>
                <c:pt idx="601">
                  <c:v>32.968558986776834</c:v>
                </c:pt>
                <c:pt idx="602">
                  <c:v>32.989445645673555</c:v>
                </c:pt>
                <c:pt idx="603">
                  <c:v>33.010272306018351</c:v>
                </c:pt>
                <c:pt idx="604">
                  <c:v>33.031039075203573</c:v>
                </c:pt>
                <c:pt idx="605">
                  <c:v>33.051746060915356</c:v>
                </c:pt>
                <c:pt idx="606">
                  <c:v>33.07239337113014</c:v>
                </c:pt>
                <c:pt idx="607">
                  <c:v>33.092981114111218</c:v>
                </c:pt>
                <c:pt idx="608">
                  <c:v>33.113509398405277</c:v>
                </c:pt>
                <c:pt idx="609">
                  <c:v>33.1339783328389</c:v>
                </c:pt>
                <c:pt idx="610">
                  <c:v>33.154388026515065</c:v>
                </c:pt>
                <c:pt idx="611">
                  <c:v>33.174738588809689</c:v>
                </c:pt>
                <c:pt idx="612">
                  <c:v>33.195030129368085</c:v>
                </c:pt>
                <c:pt idx="613">
                  <c:v>33.215262758101474</c:v>
                </c:pt>
                <c:pt idx="614">
                  <c:v>33.235436585183471</c:v>
                </c:pt>
                <c:pt idx="615">
                  <c:v>33.255551721046551</c:v>
                </c:pt>
                <c:pt idx="616">
                  <c:v>33.275608276378541</c:v>
                </c:pt>
                <c:pt idx="617">
                  <c:v>33.295606362119081</c:v>
                </c:pt>
                <c:pt idx="618">
                  <c:v>33.315546089456099</c:v>
                </c:pt>
                <c:pt idx="619">
                  <c:v>33.335427569822286</c:v>
                </c:pt>
                <c:pt idx="620">
                  <c:v>33.355250914891535</c:v>
                </c:pt>
                <c:pt idx="621">
                  <c:v>33.375016236575419</c:v>
                </c:pt>
                <c:pt idx="622">
                  <c:v>33.394723647019674</c:v>
                </c:pt>
                <c:pt idx="623">
                  <c:v>33.414373258600612</c:v>
                </c:pt>
                <c:pt idx="624">
                  <c:v>33.433965183921622</c:v>
                </c:pt>
                <c:pt idx="625">
                  <c:v>33.453499535809613</c:v>
                </c:pt>
                <c:pt idx="626">
                  <c:v>33.472976427311487</c:v>
                </c:pt>
                <c:pt idx="627">
                  <c:v>33.492395971690584</c:v>
                </c:pt>
                <c:pt idx="628">
                  <c:v>33.511758282423173</c:v>
                </c:pt>
                <c:pt idx="629">
                  <c:v>33.531063473194898</c:v>
                </c:pt>
                <c:pt idx="630">
                  <c:v>33.550311657897261</c:v>
                </c:pt>
                <c:pt idx="631">
                  <c:v>33.569502950624091</c:v>
                </c:pt>
                <c:pt idx="632">
                  <c:v>33.588637465668022</c:v>
                </c:pt>
                <c:pt idx="633">
                  <c:v>33.607715317516984</c:v>
                </c:pt>
                <c:pt idx="634">
                  <c:v>33.626736620850671</c:v>
                </c:pt>
                <c:pt idx="635">
                  <c:v>33.645701490537036</c:v>
                </c:pt>
                <c:pt idx="636">
                  <c:v>33.664610041628805</c:v>
                </c:pt>
                <c:pt idx="637">
                  <c:v>33.68346238935996</c:v>
                </c:pt>
                <c:pt idx="638">
                  <c:v>33.702258649142252</c:v>
                </c:pt>
                <c:pt idx="639">
                  <c:v>33.720998936561735</c:v>
                </c:pt>
                <c:pt idx="640">
                  <c:v>33.739683367375243</c:v>
                </c:pt>
                <c:pt idx="641">
                  <c:v>33.758312057506963</c:v>
                </c:pt>
                <c:pt idx="642">
                  <c:v>33.776885123044963</c:v>
                </c:pt>
                <c:pt idx="643">
                  <c:v>33.795402680237714</c:v>
                </c:pt>
                <c:pt idx="644">
                  <c:v>33.813864845490656</c:v>
                </c:pt>
                <c:pt idx="645">
                  <c:v>33.832271735362767</c:v>
                </c:pt>
                <c:pt idx="646">
                  <c:v>33.850623466563121</c:v>
                </c:pt>
                <c:pt idx="647">
                  <c:v>33.868920155947485</c:v>
                </c:pt>
                <c:pt idx="648">
                  <c:v>33.887161920514885</c:v>
                </c:pt>
                <c:pt idx="649">
                  <c:v>33.905348877404208</c:v>
                </c:pt>
                <c:pt idx="650">
                  <c:v>33.923481143890832</c:v>
                </c:pt>
                <c:pt idx="651">
                  <c:v>33.941558837383241</c:v>
                </c:pt>
                <c:pt idx="652">
                  <c:v>33.959582075419632</c:v>
                </c:pt>
                <c:pt idx="653">
                  <c:v>33.977550975664577</c:v>
                </c:pt>
                <c:pt idx="654">
                  <c:v>33.995465655905676</c:v>
                </c:pt>
                <c:pt idx="655">
                  <c:v>34.013326234050211</c:v>
                </c:pt>
                <c:pt idx="656">
                  <c:v>34.031132828121834</c:v>
                </c:pt>
                <c:pt idx="657">
                  <c:v>34.04888555625724</c:v>
                </c:pt>
                <c:pt idx="658">
                  <c:v>34.066584536702891</c:v>
                </c:pt>
                <c:pt idx="659">
                  <c:v>34.084229887811702</c:v>
                </c:pt>
                <c:pt idx="660">
                  <c:v>34.101821728039802</c:v>
                </c:pt>
                <c:pt idx="661">
                  <c:v>34.119360175943228</c:v>
                </c:pt>
                <c:pt idx="662">
                  <c:v>34.136845350174724</c:v>
                </c:pt>
                <c:pt idx="663">
                  <c:v>34.154277369480475</c:v>
                </c:pt>
                <c:pt idx="664">
                  <c:v>34.1716563526969</c:v>
                </c:pt>
                <c:pt idx="665">
                  <c:v>34.188982418747457</c:v>
                </c:pt>
                <c:pt idx="666">
                  <c:v>34.20625568663943</c:v>
                </c:pt>
                <c:pt idx="667">
                  <c:v>34.223476275460754</c:v>
                </c:pt>
                <c:pt idx="668">
                  <c:v>34.240644304376872</c:v>
                </c:pt>
                <c:pt idx="669">
                  <c:v>34.257759892627568</c:v>
                </c:pt>
                <c:pt idx="670">
                  <c:v>34.274823159523834</c:v>
                </c:pt>
                <c:pt idx="671">
                  <c:v>34.291834224444777</c:v>
                </c:pt>
                <c:pt idx="672">
                  <c:v>34.308793206834473</c:v>
                </c:pt>
                <c:pt idx="673">
                  <c:v>34.325700226198926</c:v>
                </c:pt>
                <c:pt idx="674">
                  <c:v>34.34255540210296</c:v>
                </c:pt>
                <c:pt idx="675">
                  <c:v>34.359358854167191</c:v>
                </c:pt>
                <c:pt idx="676">
                  <c:v>34.376110702064956</c:v>
                </c:pt>
                <c:pt idx="677">
                  <c:v>34.392811065519325</c:v>
                </c:pt>
                <c:pt idx="678">
                  <c:v>34.409460064300063</c:v>
                </c:pt>
                <c:pt idx="679">
                  <c:v>34.426057818220649</c:v>
                </c:pt>
                <c:pt idx="680">
                  <c:v>34.442604447135302</c:v>
                </c:pt>
                <c:pt idx="681">
                  <c:v>34.459100070936039</c:v>
                </c:pt>
                <c:pt idx="682">
                  <c:v>34.475544809549696</c:v>
                </c:pt>
                <c:pt idx="683">
                  <c:v>34.491938782935044</c:v>
                </c:pt>
                <c:pt idx="684">
                  <c:v>34.508282111079851</c:v>
                </c:pt>
                <c:pt idx="685">
                  <c:v>34.524574913997995</c:v>
                </c:pt>
                <c:pt idx="686">
                  <c:v>34.54081731172662</c:v>
                </c:pt>
                <c:pt idx="687">
                  <c:v>34.557009424323233</c:v>
                </c:pt>
                <c:pt idx="688">
                  <c:v>34.573151371862906</c:v>
                </c:pt>
                <c:pt idx="689">
                  <c:v>34.589243274435418</c:v>
                </c:pt>
                <c:pt idx="690">
                  <c:v>34.605285252142487</c:v>
                </c:pt>
                <c:pt idx="691">
                  <c:v>34.621277425094974</c:v>
                </c:pt>
                <c:pt idx="692">
                  <c:v>34.637219913410085</c:v>
                </c:pt>
                <c:pt idx="693">
                  <c:v>34.65311283720866</c:v>
                </c:pt>
                <c:pt idx="694">
                  <c:v>34.668956316612416</c:v>
                </c:pt>
                <c:pt idx="695">
                  <c:v>34.684750471741232</c:v>
                </c:pt>
                <c:pt idx="696">
                  <c:v>34.700495422710475</c:v>
                </c:pt>
                <c:pt idx="697">
                  <c:v>34.716191289628291</c:v>
                </c:pt>
                <c:pt idx="698">
                  <c:v>34.731838192592967</c:v>
                </c:pt>
                <c:pt idx="699">
                  <c:v>34.747436251690274</c:v>
                </c:pt>
                <c:pt idx="700">
                  <c:v>34.762985586990844</c:v>
                </c:pt>
                <c:pt idx="701">
                  <c:v>34.778486318547579</c:v>
                </c:pt>
                <c:pt idx="702">
                  <c:v>34.793938566393045</c:v>
                </c:pt>
                <c:pt idx="703">
                  <c:v>34.80934245053691</c:v>
                </c:pt>
                <c:pt idx="704">
                  <c:v>34.824698090963395</c:v>
                </c:pt>
                <c:pt idx="705">
                  <c:v>34.84000560762874</c:v>
                </c:pt>
                <c:pt idx="706">
                  <c:v>34.855265120458682</c:v>
                </c:pt>
                <c:pt idx="707">
                  <c:v>34.870476749345968</c:v>
                </c:pt>
                <c:pt idx="708">
                  <c:v>34.885640614147896</c:v>
                </c:pt>
                <c:pt idx="709">
                  <c:v>34.900756834683818</c:v>
                </c:pt>
                <c:pt idx="710">
                  <c:v>34.915825530732725</c:v>
                </c:pt>
                <c:pt idx="711">
                  <c:v>34.930846822030823</c:v>
                </c:pt>
                <c:pt idx="712">
                  <c:v>34.94582082826912</c:v>
                </c:pt>
                <c:pt idx="713">
                  <c:v>34.960747669091063</c:v>
                </c:pt>
                <c:pt idx="714">
                  <c:v>34.975627464090152</c:v>
                </c:pt>
                <c:pt idx="715">
                  <c:v>34.990460332807615</c:v>
                </c:pt>
                <c:pt idx="716">
                  <c:v>34.990460332807615</c:v>
                </c:pt>
                <c:pt idx="717">
                  <c:v>34.990460332807615</c:v>
                </c:pt>
                <c:pt idx="718">
                  <c:v>34.990460332807615</c:v>
                </c:pt>
                <c:pt idx="719">
                  <c:v>34.990460332807615</c:v>
                </c:pt>
                <c:pt idx="720">
                  <c:v>34.990460332807615</c:v>
                </c:pt>
                <c:pt idx="721">
                  <c:v>34.990460332807615</c:v>
                </c:pt>
                <c:pt idx="722">
                  <c:v>34.990460332807615</c:v>
                </c:pt>
                <c:pt idx="723">
                  <c:v>34.990460332807615</c:v>
                </c:pt>
                <c:pt idx="724">
                  <c:v>34.990460332807615</c:v>
                </c:pt>
                <c:pt idx="725">
                  <c:v>34.990460332807615</c:v>
                </c:pt>
                <c:pt idx="726">
                  <c:v>34.990460332807615</c:v>
                </c:pt>
                <c:pt idx="727">
                  <c:v>34.990460332807615</c:v>
                </c:pt>
                <c:pt idx="728">
                  <c:v>34.990460332807615</c:v>
                </c:pt>
                <c:pt idx="729">
                  <c:v>34.990460332807615</c:v>
                </c:pt>
                <c:pt idx="730">
                  <c:v>34.990460332807615</c:v>
                </c:pt>
                <c:pt idx="731">
                  <c:v>34.990460332807615</c:v>
                </c:pt>
                <c:pt idx="732">
                  <c:v>34.990460332807615</c:v>
                </c:pt>
                <c:pt idx="733">
                  <c:v>34.990460332807615</c:v>
                </c:pt>
                <c:pt idx="734">
                  <c:v>34.990460332807615</c:v>
                </c:pt>
                <c:pt idx="735">
                  <c:v>34.990460332807615</c:v>
                </c:pt>
                <c:pt idx="736">
                  <c:v>34.990460332807615</c:v>
                </c:pt>
                <c:pt idx="737">
                  <c:v>34.990460332807615</c:v>
                </c:pt>
                <c:pt idx="738">
                  <c:v>34.990460332807615</c:v>
                </c:pt>
                <c:pt idx="739">
                  <c:v>34.990460332807615</c:v>
                </c:pt>
                <c:pt idx="740">
                  <c:v>34.990460332807615</c:v>
                </c:pt>
                <c:pt idx="741">
                  <c:v>34.990460332807615</c:v>
                </c:pt>
                <c:pt idx="742">
                  <c:v>34.990460332807615</c:v>
                </c:pt>
                <c:pt idx="743">
                  <c:v>34.990460332807615</c:v>
                </c:pt>
                <c:pt idx="744">
                  <c:v>34.990460332807615</c:v>
                </c:pt>
                <c:pt idx="745">
                  <c:v>34.990460332807615</c:v>
                </c:pt>
                <c:pt idx="746">
                  <c:v>34.990460332807615</c:v>
                </c:pt>
                <c:pt idx="747">
                  <c:v>34.990460332807615</c:v>
                </c:pt>
                <c:pt idx="748">
                  <c:v>34.990460332807615</c:v>
                </c:pt>
                <c:pt idx="749">
                  <c:v>34.990460332807615</c:v>
                </c:pt>
                <c:pt idx="750">
                  <c:v>34.990460332807615</c:v>
                </c:pt>
                <c:pt idx="751">
                  <c:v>34.990460332807615</c:v>
                </c:pt>
                <c:pt idx="752">
                  <c:v>34.990460332807615</c:v>
                </c:pt>
                <c:pt idx="753">
                  <c:v>34.990460332807615</c:v>
                </c:pt>
                <c:pt idx="754">
                  <c:v>34.990460332807615</c:v>
                </c:pt>
                <c:pt idx="755">
                  <c:v>34.990460332807615</c:v>
                </c:pt>
                <c:pt idx="756">
                  <c:v>34.990460332807615</c:v>
                </c:pt>
                <c:pt idx="757">
                  <c:v>34.990460332807615</c:v>
                </c:pt>
                <c:pt idx="758">
                  <c:v>34.990460332807615</c:v>
                </c:pt>
                <c:pt idx="759">
                  <c:v>34.990460332807615</c:v>
                </c:pt>
                <c:pt idx="760">
                  <c:v>34.990460332807615</c:v>
                </c:pt>
                <c:pt idx="761">
                  <c:v>34.990460332807615</c:v>
                </c:pt>
                <c:pt idx="762">
                  <c:v>34.990460332807615</c:v>
                </c:pt>
                <c:pt idx="763">
                  <c:v>34.990460332807615</c:v>
                </c:pt>
                <c:pt idx="764">
                  <c:v>34.990460332807615</c:v>
                </c:pt>
                <c:pt idx="765">
                  <c:v>34.990460332807615</c:v>
                </c:pt>
                <c:pt idx="766">
                  <c:v>34.990460332807615</c:v>
                </c:pt>
                <c:pt idx="767">
                  <c:v>34.990460332807615</c:v>
                </c:pt>
                <c:pt idx="768">
                  <c:v>34.990460332807615</c:v>
                </c:pt>
                <c:pt idx="769">
                  <c:v>34.990460332807615</c:v>
                </c:pt>
                <c:pt idx="770">
                  <c:v>34.990460332807615</c:v>
                </c:pt>
                <c:pt idx="771">
                  <c:v>34.990460332807615</c:v>
                </c:pt>
                <c:pt idx="772">
                  <c:v>34.990460332807615</c:v>
                </c:pt>
                <c:pt idx="773">
                  <c:v>34.990460332807615</c:v>
                </c:pt>
                <c:pt idx="774">
                  <c:v>34.990460332807615</c:v>
                </c:pt>
                <c:pt idx="775">
                  <c:v>34.990460332807615</c:v>
                </c:pt>
                <c:pt idx="776">
                  <c:v>34.990460332807615</c:v>
                </c:pt>
                <c:pt idx="777">
                  <c:v>34.990460332807615</c:v>
                </c:pt>
                <c:pt idx="778">
                  <c:v>34.990460332807615</c:v>
                </c:pt>
                <c:pt idx="779">
                  <c:v>34.990460332807615</c:v>
                </c:pt>
                <c:pt idx="780">
                  <c:v>34.990460332807615</c:v>
                </c:pt>
                <c:pt idx="781">
                  <c:v>34.990460332807615</c:v>
                </c:pt>
                <c:pt idx="782">
                  <c:v>34.990460332807615</c:v>
                </c:pt>
                <c:pt idx="783">
                  <c:v>34.990460332807615</c:v>
                </c:pt>
                <c:pt idx="784">
                  <c:v>34.990460332807615</c:v>
                </c:pt>
                <c:pt idx="785">
                  <c:v>34.990460332807615</c:v>
                </c:pt>
                <c:pt idx="786">
                  <c:v>34.990460332807615</c:v>
                </c:pt>
                <c:pt idx="787">
                  <c:v>34.990460332807615</c:v>
                </c:pt>
                <c:pt idx="788">
                  <c:v>34.990460332807615</c:v>
                </c:pt>
                <c:pt idx="789">
                  <c:v>34.990460332807615</c:v>
                </c:pt>
                <c:pt idx="790">
                  <c:v>34.990460332807615</c:v>
                </c:pt>
                <c:pt idx="791">
                  <c:v>34.990460332807615</c:v>
                </c:pt>
                <c:pt idx="792">
                  <c:v>34.990460332807615</c:v>
                </c:pt>
                <c:pt idx="793">
                  <c:v>34.990460332807615</c:v>
                </c:pt>
                <c:pt idx="794">
                  <c:v>34.990460332807615</c:v>
                </c:pt>
                <c:pt idx="795">
                  <c:v>34.990460332807615</c:v>
                </c:pt>
                <c:pt idx="796">
                  <c:v>34.990460332807615</c:v>
                </c:pt>
                <c:pt idx="797">
                  <c:v>34.990460332807615</c:v>
                </c:pt>
                <c:pt idx="798">
                  <c:v>34.990460332807615</c:v>
                </c:pt>
                <c:pt idx="799">
                  <c:v>34.990460332807615</c:v>
                </c:pt>
                <c:pt idx="800">
                  <c:v>34.990460332807615</c:v>
                </c:pt>
                <c:pt idx="801">
                  <c:v>34.990460332807615</c:v>
                </c:pt>
                <c:pt idx="802">
                  <c:v>34.990460332807615</c:v>
                </c:pt>
                <c:pt idx="803">
                  <c:v>34.990460332807615</c:v>
                </c:pt>
                <c:pt idx="804">
                  <c:v>34.990460332807615</c:v>
                </c:pt>
                <c:pt idx="805">
                  <c:v>34.990460332807615</c:v>
                </c:pt>
                <c:pt idx="806">
                  <c:v>34.990460332807615</c:v>
                </c:pt>
                <c:pt idx="807">
                  <c:v>34.990460332807615</c:v>
                </c:pt>
                <c:pt idx="808">
                  <c:v>34.990460332807615</c:v>
                </c:pt>
                <c:pt idx="809">
                  <c:v>34.990460332807615</c:v>
                </c:pt>
                <c:pt idx="810">
                  <c:v>34.990460332807615</c:v>
                </c:pt>
                <c:pt idx="811">
                  <c:v>34.990460332807615</c:v>
                </c:pt>
                <c:pt idx="812">
                  <c:v>34.990460332807615</c:v>
                </c:pt>
                <c:pt idx="813">
                  <c:v>34.990460332807615</c:v>
                </c:pt>
                <c:pt idx="814">
                  <c:v>34.990460332807615</c:v>
                </c:pt>
                <c:pt idx="815">
                  <c:v>34.990460332807615</c:v>
                </c:pt>
                <c:pt idx="816">
                  <c:v>34.990460332807615</c:v>
                </c:pt>
                <c:pt idx="817">
                  <c:v>34.990460332807615</c:v>
                </c:pt>
                <c:pt idx="818">
                  <c:v>34.990460332807615</c:v>
                </c:pt>
                <c:pt idx="819">
                  <c:v>34.990460332807615</c:v>
                </c:pt>
                <c:pt idx="820">
                  <c:v>34.990460332807615</c:v>
                </c:pt>
                <c:pt idx="821">
                  <c:v>34.990460332807615</c:v>
                </c:pt>
                <c:pt idx="822">
                  <c:v>34.990460332807615</c:v>
                </c:pt>
                <c:pt idx="823">
                  <c:v>34.990460332807615</c:v>
                </c:pt>
                <c:pt idx="824">
                  <c:v>34.990460332807615</c:v>
                </c:pt>
                <c:pt idx="825">
                  <c:v>34.990460332807615</c:v>
                </c:pt>
                <c:pt idx="826">
                  <c:v>34.990460332807615</c:v>
                </c:pt>
                <c:pt idx="827">
                  <c:v>34.990460332807615</c:v>
                </c:pt>
                <c:pt idx="828">
                  <c:v>34.990460332807615</c:v>
                </c:pt>
                <c:pt idx="829">
                  <c:v>34.990460332807615</c:v>
                </c:pt>
                <c:pt idx="830">
                  <c:v>34.990460332807615</c:v>
                </c:pt>
                <c:pt idx="831">
                  <c:v>34.990460332807615</c:v>
                </c:pt>
                <c:pt idx="832">
                  <c:v>34.990460332807615</c:v>
                </c:pt>
                <c:pt idx="833">
                  <c:v>34.990460332807615</c:v>
                </c:pt>
                <c:pt idx="834">
                  <c:v>34.990460332807615</c:v>
                </c:pt>
                <c:pt idx="835">
                  <c:v>34.990460332807615</c:v>
                </c:pt>
                <c:pt idx="836">
                  <c:v>34.990460332807615</c:v>
                </c:pt>
                <c:pt idx="837">
                  <c:v>34.990460332807615</c:v>
                </c:pt>
                <c:pt idx="838">
                  <c:v>34.990460332807615</c:v>
                </c:pt>
                <c:pt idx="839">
                  <c:v>34.990460332807615</c:v>
                </c:pt>
                <c:pt idx="840">
                  <c:v>34.990460332807615</c:v>
                </c:pt>
                <c:pt idx="841">
                  <c:v>34.990460332807615</c:v>
                </c:pt>
                <c:pt idx="842">
                  <c:v>34.990460332807615</c:v>
                </c:pt>
                <c:pt idx="843">
                  <c:v>34.990460332807615</c:v>
                </c:pt>
                <c:pt idx="844">
                  <c:v>34.990460332807615</c:v>
                </c:pt>
                <c:pt idx="845">
                  <c:v>34.990460332807615</c:v>
                </c:pt>
                <c:pt idx="846">
                  <c:v>34.990460332807615</c:v>
                </c:pt>
                <c:pt idx="847">
                  <c:v>34.990460332807615</c:v>
                </c:pt>
                <c:pt idx="848">
                  <c:v>34.990460332807615</c:v>
                </c:pt>
                <c:pt idx="849">
                  <c:v>34.990460332807615</c:v>
                </c:pt>
                <c:pt idx="850">
                  <c:v>34.990460332807615</c:v>
                </c:pt>
                <c:pt idx="851">
                  <c:v>34.990460332807615</c:v>
                </c:pt>
                <c:pt idx="852">
                  <c:v>34.990460332807615</c:v>
                </c:pt>
                <c:pt idx="853">
                  <c:v>34.990460332807615</c:v>
                </c:pt>
                <c:pt idx="854">
                  <c:v>34.990460332807615</c:v>
                </c:pt>
                <c:pt idx="855">
                  <c:v>34.990460332807615</c:v>
                </c:pt>
                <c:pt idx="856">
                  <c:v>34.990460332807615</c:v>
                </c:pt>
                <c:pt idx="857">
                  <c:v>34.990460332807615</c:v>
                </c:pt>
                <c:pt idx="858">
                  <c:v>34.990460332807615</c:v>
                </c:pt>
                <c:pt idx="859">
                  <c:v>34.990460332807615</c:v>
                </c:pt>
                <c:pt idx="860">
                  <c:v>34.990460332807615</c:v>
                </c:pt>
                <c:pt idx="861">
                  <c:v>34.990460332807615</c:v>
                </c:pt>
                <c:pt idx="862">
                  <c:v>34.990460332807615</c:v>
                </c:pt>
                <c:pt idx="863">
                  <c:v>34.990460332807615</c:v>
                </c:pt>
                <c:pt idx="864">
                  <c:v>34.990460332807615</c:v>
                </c:pt>
                <c:pt idx="865">
                  <c:v>34.990460332807615</c:v>
                </c:pt>
                <c:pt idx="866">
                  <c:v>34.990460332807615</c:v>
                </c:pt>
                <c:pt idx="867">
                  <c:v>34.990460332807615</c:v>
                </c:pt>
                <c:pt idx="868">
                  <c:v>34.990460332807615</c:v>
                </c:pt>
                <c:pt idx="869">
                  <c:v>34.990460332807615</c:v>
                </c:pt>
                <c:pt idx="870">
                  <c:v>34.990460332807615</c:v>
                </c:pt>
                <c:pt idx="871">
                  <c:v>34.990460332807615</c:v>
                </c:pt>
                <c:pt idx="872">
                  <c:v>34.990460332807615</c:v>
                </c:pt>
                <c:pt idx="873">
                  <c:v>34.990460332807615</c:v>
                </c:pt>
                <c:pt idx="874">
                  <c:v>34.990460332807615</c:v>
                </c:pt>
                <c:pt idx="875">
                  <c:v>34.990460332807615</c:v>
                </c:pt>
                <c:pt idx="876">
                  <c:v>34.990460332807615</c:v>
                </c:pt>
                <c:pt idx="877">
                  <c:v>34.990460332807615</c:v>
                </c:pt>
                <c:pt idx="878">
                  <c:v>34.990460332807615</c:v>
                </c:pt>
                <c:pt idx="879">
                  <c:v>34.990460332807615</c:v>
                </c:pt>
                <c:pt idx="880">
                  <c:v>34.990460332807615</c:v>
                </c:pt>
                <c:pt idx="881">
                  <c:v>34.990460332807615</c:v>
                </c:pt>
                <c:pt idx="882">
                  <c:v>34.990460332807615</c:v>
                </c:pt>
                <c:pt idx="883">
                  <c:v>34.990460332807615</c:v>
                </c:pt>
                <c:pt idx="884">
                  <c:v>34.990460332807615</c:v>
                </c:pt>
                <c:pt idx="885">
                  <c:v>34.990460332807615</c:v>
                </c:pt>
                <c:pt idx="886">
                  <c:v>34.990460332807615</c:v>
                </c:pt>
                <c:pt idx="887">
                  <c:v>34.990460332807615</c:v>
                </c:pt>
                <c:pt idx="888">
                  <c:v>34.990460332807615</c:v>
                </c:pt>
                <c:pt idx="889">
                  <c:v>34.990460332807615</c:v>
                </c:pt>
                <c:pt idx="890">
                  <c:v>34.990460332807615</c:v>
                </c:pt>
                <c:pt idx="891">
                  <c:v>34.990460332807615</c:v>
                </c:pt>
                <c:pt idx="892">
                  <c:v>34.990460332807615</c:v>
                </c:pt>
                <c:pt idx="893">
                  <c:v>34.990460332807615</c:v>
                </c:pt>
                <c:pt idx="894">
                  <c:v>34.990460332807615</c:v>
                </c:pt>
                <c:pt idx="895">
                  <c:v>34.990460332807615</c:v>
                </c:pt>
                <c:pt idx="896">
                  <c:v>34.990460332807615</c:v>
                </c:pt>
                <c:pt idx="897">
                  <c:v>34.990460332807615</c:v>
                </c:pt>
                <c:pt idx="898">
                  <c:v>34.990460332807615</c:v>
                </c:pt>
                <c:pt idx="899">
                  <c:v>34.990460332807615</c:v>
                </c:pt>
                <c:pt idx="900">
                  <c:v>34.990460332807615</c:v>
                </c:pt>
                <c:pt idx="901">
                  <c:v>34.990460332807615</c:v>
                </c:pt>
                <c:pt idx="902">
                  <c:v>34.990460332807615</c:v>
                </c:pt>
                <c:pt idx="903">
                  <c:v>34.990460332807615</c:v>
                </c:pt>
                <c:pt idx="904">
                  <c:v>34.990460332807615</c:v>
                </c:pt>
                <c:pt idx="905">
                  <c:v>34.990460332807615</c:v>
                </c:pt>
                <c:pt idx="906">
                  <c:v>34.990460332807615</c:v>
                </c:pt>
                <c:pt idx="907">
                  <c:v>34.990460332807615</c:v>
                </c:pt>
                <c:pt idx="908">
                  <c:v>34.990460332807615</c:v>
                </c:pt>
                <c:pt idx="909">
                  <c:v>34.990460332807615</c:v>
                </c:pt>
                <c:pt idx="910">
                  <c:v>34.990460332807615</c:v>
                </c:pt>
                <c:pt idx="911">
                  <c:v>34.990460332807615</c:v>
                </c:pt>
                <c:pt idx="912">
                  <c:v>34.990460332807615</c:v>
                </c:pt>
                <c:pt idx="913">
                  <c:v>34.990460332807615</c:v>
                </c:pt>
                <c:pt idx="914">
                  <c:v>34.990460332807615</c:v>
                </c:pt>
                <c:pt idx="915">
                  <c:v>34.990460332807615</c:v>
                </c:pt>
                <c:pt idx="916">
                  <c:v>34.990460332807615</c:v>
                </c:pt>
                <c:pt idx="917">
                  <c:v>34.990460332807615</c:v>
                </c:pt>
                <c:pt idx="918">
                  <c:v>34.990460332807615</c:v>
                </c:pt>
                <c:pt idx="919">
                  <c:v>34.990460332807615</c:v>
                </c:pt>
                <c:pt idx="920">
                  <c:v>34.990460332807615</c:v>
                </c:pt>
                <c:pt idx="921">
                  <c:v>34.990460332807615</c:v>
                </c:pt>
                <c:pt idx="922">
                  <c:v>34.990460332807615</c:v>
                </c:pt>
                <c:pt idx="923">
                  <c:v>34.990460332807615</c:v>
                </c:pt>
                <c:pt idx="924">
                  <c:v>34.990460332807615</c:v>
                </c:pt>
                <c:pt idx="925">
                  <c:v>34.990460332807615</c:v>
                </c:pt>
                <c:pt idx="926">
                  <c:v>34.990460332807615</c:v>
                </c:pt>
                <c:pt idx="927">
                  <c:v>34.990460332807615</c:v>
                </c:pt>
                <c:pt idx="928">
                  <c:v>34.990460332807615</c:v>
                </c:pt>
                <c:pt idx="929">
                  <c:v>34.990460332807615</c:v>
                </c:pt>
                <c:pt idx="930">
                  <c:v>34.990460332807615</c:v>
                </c:pt>
                <c:pt idx="931">
                  <c:v>34.990460332807615</c:v>
                </c:pt>
                <c:pt idx="932">
                  <c:v>34.990460332807615</c:v>
                </c:pt>
                <c:pt idx="933">
                  <c:v>34.990460332807615</c:v>
                </c:pt>
                <c:pt idx="934">
                  <c:v>34.990460332807615</c:v>
                </c:pt>
                <c:pt idx="935">
                  <c:v>34.990460332807615</c:v>
                </c:pt>
                <c:pt idx="936">
                  <c:v>34.990460332807615</c:v>
                </c:pt>
                <c:pt idx="937">
                  <c:v>34.990460332807615</c:v>
                </c:pt>
                <c:pt idx="938">
                  <c:v>34.990460332807615</c:v>
                </c:pt>
                <c:pt idx="939">
                  <c:v>34.990460332807615</c:v>
                </c:pt>
                <c:pt idx="940">
                  <c:v>34.990460332807615</c:v>
                </c:pt>
                <c:pt idx="941">
                  <c:v>34.990460332807615</c:v>
                </c:pt>
                <c:pt idx="942">
                  <c:v>34.990460332807615</c:v>
                </c:pt>
                <c:pt idx="943">
                  <c:v>34.990460332807615</c:v>
                </c:pt>
                <c:pt idx="944">
                  <c:v>34.990460332807615</c:v>
                </c:pt>
                <c:pt idx="945">
                  <c:v>34.990460332807615</c:v>
                </c:pt>
                <c:pt idx="946">
                  <c:v>34.990460332807615</c:v>
                </c:pt>
                <c:pt idx="947">
                  <c:v>34.990460332807615</c:v>
                </c:pt>
                <c:pt idx="948">
                  <c:v>34.990460332807615</c:v>
                </c:pt>
                <c:pt idx="949">
                  <c:v>34.990460332807615</c:v>
                </c:pt>
                <c:pt idx="950">
                  <c:v>34.990460332807615</c:v>
                </c:pt>
                <c:pt idx="951">
                  <c:v>34.990460332807615</c:v>
                </c:pt>
                <c:pt idx="952">
                  <c:v>34.990460332807615</c:v>
                </c:pt>
                <c:pt idx="953">
                  <c:v>34.990460332807615</c:v>
                </c:pt>
                <c:pt idx="954">
                  <c:v>34.990460332807615</c:v>
                </c:pt>
                <c:pt idx="955">
                  <c:v>34.990460332807615</c:v>
                </c:pt>
                <c:pt idx="956">
                  <c:v>34.990460332807615</c:v>
                </c:pt>
                <c:pt idx="957">
                  <c:v>34.990460332807615</c:v>
                </c:pt>
                <c:pt idx="958">
                  <c:v>34.990460332807615</c:v>
                </c:pt>
                <c:pt idx="959">
                  <c:v>34.990460332807615</c:v>
                </c:pt>
                <c:pt idx="960">
                  <c:v>34.990460332807615</c:v>
                </c:pt>
                <c:pt idx="961">
                  <c:v>34.990460332807615</c:v>
                </c:pt>
                <c:pt idx="962">
                  <c:v>34.990460332807615</c:v>
                </c:pt>
                <c:pt idx="963">
                  <c:v>34.990460332807615</c:v>
                </c:pt>
                <c:pt idx="964">
                  <c:v>34.990460332807615</c:v>
                </c:pt>
                <c:pt idx="965">
                  <c:v>34.990460332807615</c:v>
                </c:pt>
                <c:pt idx="966">
                  <c:v>34.990460332807615</c:v>
                </c:pt>
                <c:pt idx="967">
                  <c:v>34.990460332807615</c:v>
                </c:pt>
                <c:pt idx="968">
                  <c:v>34.990460332807615</c:v>
                </c:pt>
                <c:pt idx="969">
                  <c:v>34.990460332807615</c:v>
                </c:pt>
                <c:pt idx="970">
                  <c:v>34.990460332807615</c:v>
                </c:pt>
                <c:pt idx="971">
                  <c:v>34.990460332807615</c:v>
                </c:pt>
                <c:pt idx="972">
                  <c:v>34.990460332807615</c:v>
                </c:pt>
                <c:pt idx="973">
                  <c:v>34.990460332807615</c:v>
                </c:pt>
                <c:pt idx="974">
                  <c:v>34.990460332807615</c:v>
                </c:pt>
                <c:pt idx="975">
                  <c:v>34.990460332807615</c:v>
                </c:pt>
                <c:pt idx="976">
                  <c:v>34.990460332807615</c:v>
                </c:pt>
                <c:pt idx="977">
                  <c:v>34.990460332807615</c:v>
                </c:pt>
                <c:pt idx="978">
                  <c:v>34.990460332807615</c:v>
                </c:pt>
                <c:pt idx="979">
                  <c:v>34.990460332807615</c:v>
                </c:pt>
                <c:pt idx="980">
                  <c:v>34.990460332807615</c:v>
                </c:pt>
                <c:pt idx="981">
                  <c:v>34.990460332807615</c:v>
                </c:pt>
                <c:pt idx="982">
                  <c:v>34.990460332807615</c:v>
                </c:pt>
                <c:pt idx="983">
                  <c:v>34.990460332807615</c:v>
                </c:pt>
                <c:pt idx="984">
                  <c:v>34.990460332807615</c:v>
                </c:pt>
                <c:pt idx="985">
                  <c:v>34.990460332807615</c:v>
                </c:pt>
                <c:pt idx="986">
                  <c:v>34.990460332807615</c:v>
                </c:pt>
                <c:pt idx="987">
                  <c:v>34.990460332807615</c:v>
                </c:pt>
                <c:pt idx="988">
                  <c:v>34.990460332807615</c:v>
                </c:pt>
                <c:pt idx="989">
                  <c:v>34.990460332807615</c:v>
                </c:pt>
                <c:pt idx="990">
                  <c:v>34.990460332807615</c:v>
                </c:pt>
                <c:pt idx="991">
                  <c:v>34.990460332807615</c:v>
                </c:pt>
                <c:pt idx="992">
                  <c:v>34.990460332807615</c:v>
                </c:pt>
                <c:pt idx="993">
                  <c:v>34.990460332807615</c:v>
                </c:pt>
                <c:pt idx="994">
                  <c:v>34.990460332807615</c:v>
                </c:pt>
                <c:pt idx="995">
                  <c:v>34.990460332807615</c:v>
                </c:pt>
                <c:pt idx="996">
                  <c:v>34.990460332807615</c:v>
                </c:pt>
                <c:pt idx="997">
                  <c:v>34.990460332807615</c:v>
                </c:pt>
                <c:pt idx="998">
                  <c:v>34.990460332807615</c:v>
                </c:pt>
                <c:pt idx="999">
                  <c:v>34.990460332807615</c:v>
                </c:pt>
                <c:pt idx="1000">
                  <c:v>34.990460332807615</c:v>
                </c:pt>
                <c:pt idx="1001">
                  <c:v>34.990460332807615</c:v>
                </c:pt>
                <c:pt idx="1002">
                  <c:v>34.990460332807615</c:v>
                </c:pt>
                <c:pt idx="1003">
                  <c:v>34.990460332807615</c:v>
                </c:pt>
                <c:pt idx="1004">
                  <c:v>34.990460332807615</c:v>
                </c:pt>
                <c:pt idx="1005">
                  <c:v>34.990460332807615</c:v>
                </c:pt>
                <c:pt idx="1006">
                  <c:v>34.990460332807615</c:v>
                </c:pt>
                <c:pt idx="1007">
                  <c:v>34.990460332807615</c:v>
                </c:pt>
                <c:pt idx="1008">
                  <c:v>34.990460332807615</c:v>
                </c:pt>
                <c:pt idx="1009">
                  <c:v>34.990460332807615</c:v>
                </c:pt>
                <c:pt idx="1010">
                  <c:v>34.990460332807615</c:v>
                </c:pt>
                <c:pt idx="1011">
                  <c:v>34.990460332807615</c:v>
                </c:pt>
                <c:pt idx="1012">
                  <c:v>34.990460332807615</c:v>
                </c:pt>
                <c:pt idx="1013">
                  <c:v>34.990460332807615</c:v>
                </c:pt>
                <c:pt idx="1014">
                  <c:v>34.990460332807615</c:v>
                </c:pt>
                <c:pt idx="1015">
                  <c:v>34.990460332807615</c:v>
                </c:pt>
                <c:pt idx="1016">
                  <c:v>34.990460332807615</c:v>
                </c:pt>
                <c:pt idx="1017">
                  <c:v>34.990460332807615</c:v>
                </c:pt>
                <c:pt idx="1018">
                  <c:v>34.990460332807615</c:v>
                </c:pt>
                <c:pt idx="1019">
                  <c:v>34.990460332807615</c:v>
                </c:pt>
                <c:pt idx="1020">
                  <c:v>34.990460332807615</c:v>
                </c:pt>
                <c:pt idx="1021">
                  <c:v>34.990460332807615</c:v>
                </c:pt>
                <c:pt idx="1022">
                  <c:v>34.990460332807615</c:v>
                </c:pt>
                <c:pt idx="1023">
                  <c:v>34.990460332807615</c:v>
                </c:pt>
                <c:pt idx="1024">
                  <c:v>34.990460332807615</c:v>
                </c:pt>
                <c:pt idx="1025">
                  <c:v>34.990460332807615</c:v>
                </c:pt>
                <c:pt idx="1026">
                  <c:v>34.990460332807615</c:v>
                </c:pt>
                <c:pt idx="1027">
                  <c:v>34.990460332807615</c:v>
                </c:pt>
                <c:pt idx="1028">
                  <c:v>34.990460332807615</c:v>
                </c:pt>
                <c:pt idx="1029">
                  <c:v>34.990460332807615</c:v>
                </c:pt>
                <c:pt idx="1030">
                  <c:v>34.990460332807615</c:v>
                </c:pt>
                <c:pt idx="1031">
                  <c:v>34.990460332807615</c:v>
                </c:pt>
                <c:pt idx="1032">
                  <c:v>34.990460332807615</c:v>
                </c:pt>
                <c:pt idx="1033">
                  <c:v>34.990460332807615</c:v>
                </c:pt>
                <c:pt idx="1034">
                  <c:v>34.990460332807615</c:v>
                </c:pt>
                <c:pt idx="1035">
                  <c:v>34.990460332807615</c:v>
                </c:pt>
                <c:pt idx="1036">
                  <c:v>34.990460332807615</c:v>
                </c:pt>
              </c:numCache>
            </c:numRef>
          </c:xVal>
          <c:yVal>
            <c:numRef>
              <c:f>'Free Flight'!$F$2:$F$1038</c:f>
              <c:numCache>
                <c:formatCode>0.000</c:formatCode>
                <c:ptCount val="1037"/>
                <c:pt idx="0">
                  <c:v>0.23814164706062249</c:v>
                </c:pt>
                <c:pt idx="1">
                  <c:v>0.42254457617105323</c:v>
                </c:pt>
                <c:pt idx="2">
                  <c:v>0.6042815145752628</c:v>
                </c:pt>
                <c:pt idx="3">
                  <c:v>0.78342046135251586</c:v>
                </c:pt>
                <c:pt idx="4">
                  <c:v>0.96002673021446749</c:v>
                </c:pt>
                <c:pt idx="5">
                  <c:v>1.134163089375495</c:v>
                </c:pt>
                <c:pt idx="6">
                  <c:v>1.3058898924085294</c:v>
                </c:pt>
                <c:pt idx="7">
                  <c:v>1.4752652007761258</c:v>
                </c:pt>
                <c:pt idx="8">
                  <c:v>1.6423448986656068</c:v>
                </c:pt>
                <c:pt idx="9">
                  <c:v>1.8071828007022945</c:v>
                </c:pt>
                <c:pt idx="10">
                  <c:v>1.9698307530654187</c:v>
                </c:pt>
                <c:pt idx="11">
                  <c:v>2.1303387284866844</c:v>
                </c:pt>
                <c:pt idx="12">
                  <c:v>2.2887549155711611</c:v>
                </c:pt>
                <c:pt idx="13">
                  <c:v>2.4451258028436627</c:v>
                </c:pt>
                <c:pt idx="14">
                  <c:v>2.5994962578907268</c:v>
                </c:pt>
                <c:pt idx="15">
                  <c:v>2.7519096019383062</c:v>
                </c:pt>
                <c:pt idx="16">
                  <c:v>2.9024076801780314</c:v>
                </c:pt>
                <c:pt idx="17">
                  <c:v>3.051030928130138</c:v>
                </c:pt>
                <c:pt idx="18">
                  <c:v>3.1978184343085863</c:v>
                </c:pt>
                <c:pt idx="19">
                  <c:v>3.3428079994333513</c:v>
                </c:pt>
                <c:pt idx="20">
                  <c:v>3.4860361924160959</c:v>
                </c:pt>
                <c:pt idx="21">
                  <c:v>3.6275384033283222</c:v>
                </c:pt>
                <c:pt idx="22">
                  <c:v>3.7673488935454191</c:v>
                </c:pt>
                <c:pt idx="23">
                  <c:v>3.9055008432457052</c:v>
                </c:pt>
                <c:pt idx="24">
                  <c:v>4.0420263964304244</c:v>
                </c:pt>
                <c:pt idx="25">
                  <c:v>4.1769567036186199</c:v>
                </c:pt>
                <c:pt idx="26">
                  <c:v>4.3103219623597449</c:v>
                </c:pt>
                <c:pt idx="27">
                  <c:v>4.442151455696747</c:v>
                </c:pt>
                <c:pt idx="28">
                  <c:v>4.5724735887029864</c:v>
                </c:pt>
                <c:pt idx="29">
                  <c:v>4.701315923207793</c:v>
                </c:pt>
                <c:pt idx="30">
                  <c:v>4.828705210817537</c:v>
                </c:pt>
                <c:pt idx="31">
                  <c:v>4.9546674243317872</c:v>
                </c:pt>
                <c:pt idx="32">
                  <c:v>5.0792277876474161</c:v>
                </c:pt>
                <c:pt idx="33">
                  <c:v>5.2024108042372834</c:v>
                </c:pt>
                <c:pt idx="34">
                  <c:v>5.3242402842843859</c:v>
                </c:pt>
                <c:pt idx="35">
                  <c:v>5.4447393705470581</c:v>
                </c:pt>
                <c:pt idx="36">
                  <c:v>5.5639305630258811</c:v>
                </c:pt>
                <c:pt idx="37">
                  <c:v>5.6818357424984045</c:v>
                </c:pt>
                <c:pt idx="38">
                  <c:v>5.7984761929835784</c:v>
                </c:pt>
                <c:pt idx="39">
                  <c:v>5.9138726231938517</c:v>
                </c:pt>
                <c:pt idx="40">
                  <c:v>6.0280451870292833</c:v>
                </c:pt>
                <c:pt idx="41">
                  <c:v>6.141013503164614</c:v>
                </c:pt>
                <c:pt idx="42">
                  <c:v>6.2527966737771372</c:v>
                </c:pt>
                <c:pt idx="43">
                  <c:v>6.3634133024602466</c:v>
                </c:pt>
                <c:pt idx="44">
                  <c:v>6.4728815113648608</c:v>
                </c:pt>
                <c:pt idx="45">
                  <c:v>6.5812189576083764</c:v>
                </c:pt>
                <c:pt idx="46">
                  <c:v>6.6884428489884407</c:v>
                </c:pt>
                <c:pt idx="47">
                  <c:v>6.7945699590366351</c:v>
                </c:pt>
                <c:pt idx="48">
                  <c:v>6.8996166414451281</c:v>
                </c:pt>
                <c:pt idx="49">
                  <c:v>7.0035988438974064</c:v>
                </c:pt>
                <c:pt idx="50">
                  <c:v>7.1065321213324371</c:v>
                </c:pt>
                <c:pt idx="51">
                  <c:v>7.2084316486699125</c:v>
                </c:pt>
                <c:pt idx="52">
                  <c:v>7.3093122330226903</c:v>
                </c:pt>
                <c:pt idx="53">
                  <c:v>7.4091883254210478</c:v>
                </c:pt>
                <c:pt idx="54">
                  <c:v>7.5080740320720327</c:v>
                </c:pt>
                <c:pt idx="55">
                  <c:v>7.6059831251758734</c:v>
                </c:pt>
                <c:pt idx="56">
                  <c:v>7.702929053320231</c:v>
                </c:pt>
                <c:pt idx="57">
                  <c:v>7.7989249514719416</c:v>
                </c:pt>
                <c:pt idx="58">
                  <c:v>7.89398365058483</c:v>
                </c:pt>
                <c:pt idx="59">
                  <c:v>7.9881176868411865</c:v>
                </c:pt>
                <c:pt idx="60">
                  <c:v>8.0813393105435747</c:v>
                </c:pt>
                <c:pt idx="61">
                  <c:v>8.1736604946727329</c:v>
                </c:pt>
                <c:pt idx="62">
                  <c:v>8.2650929431265379</c:v>
                </c:pt>
                <c:pt idx="63">
                  <c:v>8.3556480986542034</c:v>
                </c:pt>
                <c:pt idx="64">
                  <c:v>8.4453371504991583</c:v>
                </c:pt>
                <c:pt idx="65">
                  <c:v>8.5341710417633792</c:v>
                </c:pt>
                <c:pt idx="66">
                  <c:v>8.6221604765052557</c:v>
                </c:pt>
                <c:pt idx="67">
                  <c:v>8.70931592658253</c:v>
                </c:pt>
                <c:pt idx="68">
                  <c:v>8.7956476382512108</c:v>
                </c:pt>
                <c:pt idx="69">
                  <c:v>8.8811656385308524</c:v>
                </c:pt>
                <c:pt idx="70">
                  <c:v>8.9658797413460665</c:v>
                </c:pt>
                <c:pt idx="71">
                  <c:v>9.0497995534536582</c:v>
                </c:pt>
                <c:pt idx="72">
                  <c:v>9.1329344801643142</c:v>
                </c:pt>
                <c:pt idx="73">
                  <c:v>9.2152937308673444</c:v>
                </c:pt>
                <c:pt idx="74">
                  <c:v>9.2968863243665609</c:v>
                </c:pt>
                <c:pt idx="75">
                  <c:v>9.3777210940350155</c:v>
                </c:pt>
                <c:pt idx="76">
                  <c:v>9.4578066927959199</c:v>
                </c:pt>
                <c:pt idx="77">
                  <c:v>9.537151597936754</c:v>
                </c:pt>
                <c:pt idx="78">
                  <c:v>9.615764115763243</c:v>
                </c:pt>
                <c:pt idx="79">
                  <c:v>9.6936523860995294</c:v>
                </c:pt>
                <c:pt idx="80">
                  <c:v>9.770824386640653</c:v>
                </c:pt>
                <c:pt idx="81">
                  <c:v>9.8472879371630953</c:v>
                </c:pt>
                <c:pt idx="82">
                  <c:v>9.9230507035989213</c:v>
                </c:pt>
                <c:pt idx="83">
                  <c:v>9.9981202019788142</c:v>
                </c:pt>
                <c:pt idx="84">
                  <c:v>10.072503802249017</c:v>
                </c:pt>
                <c:pt idx="85">
                  <c:v>10.146208731967016</c:v>
                </c:pt>
                <c:pt idx="86">
                  <c:v>10.21924207988056</c:v>
                </c:pt>
                <c:pt idx="87">
                  <c:v>10.291610799394416</c:v>
                </c:pt>
                <c:pt idx="88">
                  <c:v>10.363321711929069</c:v>
                </c:pt>
                <c:pt idx="89">
                  <c:v>10.434381510175402</c:v>
                </c:pt>
                <c:pt idx="90">
                  <c:v>10.504796761249176</c:v>
                </c:pt>
                <c:pt idx="91">
                  <c:v>10.574573909749036</c:v>
                </c:pt>
                <c:pt idx="92">
                  <c:v>10.643719280721532</c:v>
                </c:pt>
                <c:pt idx="93">
                  <c:v>10.712239082536572</c:v>
                </c:pt>
                <c:pt idx="94">
                  <c:v>10.780139409676504</c:v>
                </c:pt>
                <c:pt idx="95">
                  <c:v>10.847426245441962</c:v>
                </c:pt>
                <c:pt idx="96">
                  <c:v>10.914105464577421</c:v>
                </c:pt>
                <c:pt idx="97">
                  <c:v>10.980182835819329</c:v>
                </c:pt>
                <c:pt idx="98">
                  <c:v>11.04566402436954</c:v>
                </c:pt>
                <c:pt idx="99">
                  <c:v>11.11055459429665</c:v>
                </c:pt>
                <c:pt idx="100">
                  <c:v>11.174860010867798</c:v>
                </c:pt>
                <c:pt idx="101">
                  <c:v>11.238585642813282</c:v>
                </c:pt>
                <c:pt idx="102">
                  <c:v>11.301736764526343</c:v>
                </c:pt>
                <c:pt idx="103">
                  <c:v>11.364318558200338</c:v>
                </c:pt>
                <c:pt idx="104">
                  <c:v>11.426336115905421</c:v>
                </c:pt>
                <c:pt idx="105">
                  <c:v>11.487794441606791</c:v>
                </c:pt>
                <c:pt idx="106">
                  <c:v>11.548698453126468</c:v>
                </c:pt>
                <c:pt idx="107">
                  <c:v>11.609052984050503</c:v>
                </c:pt>
                <c:pt idx="108">
                  <c:v>11.668862785583432</c:v>
                </c:pt>
                <c:pt idx="109">
                  <c:v>11.728132528351713</c:v>
                </c:pt>
                <c:pt idx="110">
                  <c:v>11.786866804157853</c:v>
                </c:pt>
                <c:pt idx="111">
                  <c:v>11.845070127686807</c:v>
                </c:pt>
                <c:pt idx="112">
                  <c:v>11.902746938166242</c:v>
                </c:pt>
                <c:pt idx="113">
                  <c:v>11.959901600982141</c:v>
                </c:pt>
                <c:pt idx="114">
                  <c:v>12.016538409251176</c:v>
                </c:pt>
                <c:pt idx="115">
                  <c:v>12.072661585351273</c:v>
                </c:pt>
                <c:pt idx="116">
                  <c:v>12.128275282411673</c:v>
                </c:pt>
                <c:pt idx="117">
                  <c:v>12.18338358576379</c:v>
                </c:pt>
                <c:pt idx="118">
                  <c:v>12.237990514354092</c:v>
                </c:pt>
                <c:pt idx="119">
                  <c:v>12.292100022120216</c:v>
                </c:pt>
                <c:pt idx="120">
                  <c:v>12.34571599933146</c:v>
                </c:pt>
                <c:pt idx="121">
                  <c:v>12.398842273894745</c:v>
                </c:pt>
                <c:pt idx="122">
                  <c:v>12.451482612627135</c:v>
                </c:pt>
                <c:pt idx="123">
                  <c:v>12.503640722495941</c:v>
                </c:pt>
                <c:pt idx="124">
                  <c:v>12.555320251827403</c:v>
                </c:pt>
                <c:pt idx="125">
                  <c:v>12.606524791484894</c:v>
                </c:pt>
                <c:pt idx="126">
                  <c:v>12.657257876017594</c:v>
                </c:pt>
                <c:pt idx="127">
                  <c:v>12.707522984780503</c:v>
                </c:pt>
                <c:pt idx="128">
                  <c:v>12.757323543026679</c:v>
                </c:pt>
                <c:pt idx="129">
                  <c:v>12.806662922972501</c:v>
                </c:pt>
                <c:pt idx="130">
                  <c:v>12.855544444836788</c:v>
                </c:pt>
                <c:pt idx="131">
                  <c:v>12.903971377854532</c:v>
                </c:pt>
                <c:pt idx="132">
                  <c:v>12.951946941266003</c:v>
                </c:pt>
                <c:pt idx="133">
                  <c:v>12.999474305281947</c:v>
                </c:pt>
                <c:pt idx="134">
                  <c:v>13.046556592025549</c:v>
                </c:pt>
                <c:pt idx="135">
                  <c:v>13.0931968764519</c:v>
                </c:pt>
                <c:pt idx="136">
                  <c:v>13.139398187245538</c:v>
                </c:pt>
                <c:pt idx="137">
                  <c:v>13.185163507696762</c:v>
                </c:pt>
                <c:pt idx="138">
                  <c:v>13.230495776557293</c:v>
                </c:pt>
                <c:pt idx="139">
                  <c:v>13.275397888875878</c:v>
                </c:pt>
                <c:pt idx="140">
                  <c:v>13.319872696814413</c:v>
                </c:pt>
                <c:pt idx="141">
                  <c:v>13.363923010445125</c:v>
                </c:pt>
                <c:pt idx="142">
                  <c:v>13.407551598529366</c:v>
                </c:pt>
                <c:pt idx="143">
                  <c:v>13.450761189278508</c:v>
                </c:pt>
                <c:pt idx="144">
                  <c:v>13.493554471097461</c:v>
                </c:pt>
                <c:pt idx="145">
                  <c:v>13.535934093311297</c:v>
                </c:pt>
                <c:pt idx="146">
                  <c:v>13.577902666875419</c:v>
                </c:pt>
                <c:pt idx="147">
                  <c:v>13.619462765069773</c:v>
                </c:pt>
                <c:pt idx="148">
                  <c:v>13.660616924177509</c:v>
                </c:pt>
                <c:pt idx="149">
                  <c:v>13.701367644148515</c:v>
                </c:pt>
                <c:pt idx="150">
                  <c:v>13.741717389248267</c:v>
                </c:pt>
                <c:pt idx="151">
                  <c:v>13.781668588692359</c:v>
                </c:pt>
                <c:pt idx="152">
                  <c:v>13.821223637267108</c:v>
                </c:pt>
                <c:pt idx="153">
                  <c:v>13.860384895936638</c:v>
                </c:pt>
                <c:pt idx="154">
                  <c:v>13.899154692436751</c:v>
                </c:pt>
                <c:pt idx="155">
                  <c:v>13.937535321855989</c:v>
                </c:pt>
                <c:pt idx="156">
                  <c:v>13.975529047204203</c:v>
                </c:pt>
                <c:pt idx="157">
                  <c:v>14.013138099968955</c:v>
                </c:pt>
                <c:pt idx="158">
                  <c:v>14.05036468066009</c:v>
                </c:pt>
                <c:pt idx="159">
                  <c:v>14.08721095934278</c:v>
                </c:pt>
                <c:pt idx="160">
                  <c:v>14.123679076159339</c:v>
                </c:pt>
                <c:pt idx="161">
                  <c:v>14.159771141840116</c:v>
                </c:pt>
                <c:pt idx="162">
                  <c:v>14.195489238203727</c:v>
                </c:pt>
                <c:pt idx="163">
                  <c:v>14.230835418646922</c:v>
                </c:pt>
                <c:pt idx="164">
                  <c:v>14.265811708624348</c:v>
                </c:pt>
                <c:pt idx="165">
                  <c:v>14.300420106118468</c:v>
                </c:pt>
                <c:pt idx="166">
                  <c:v>14.334662582099881</c:v>
                </c:pt>
                <c:pt idx="167">
                  <c:v>14.368541080978302</c:v>
                </c:pt>
                <c:pt idx="168">
                  <c:v>14.402057521044421</c:v>
                </c:pt>
                <c:pt idx="169">
                  <c:v>14.4352137949029</c:v>
                </c:pt>
                <c:pt idx="170">
                  <c:v>14.4680117698967</c:v>
                </c:pt>
                <c:pt idx="171">
                  <c:v>14.500453288522984</c:v>
                </c:pt>
                <c:pt idx="172">
                  <c:v>14.532540168840777</c:v>
                </c:pt>
                <c:pt idx="173">
                  <c:v>14.564274204870628</c:v>
                </c:pt>
                <c:pt idx="174">
                  <c:v>14.595657166986443</c:v>
                </c:pt>
                <c:pt idx="175">
                  <c:v>14.626690802299684</c:v>
                </c:pt>
                <c:pt idx="176">
                  <c:v>14.657376835036155</c:v>
                </c:pt>
                <c:pt idx="177">
                  <c:v>14.68771696690551</c:v>
                </c:pt>
                <c:pt idx="178">
                  <c:v>14.717712877463708</c:v>
                </c:pt>
                <c:pt idx="179">
                  <c:v>14.747366224468555</c:v>
                </c:pt>
                <c:pt idx="180">
                  <c:v>14.776678644228525</c:v>
                </c:pt>
                <c:pt idx="181">
                  <c:v>14.805651751945005</c:v>
                </c:pt>
                <c:pt idx="182">
                  <c:v>14.834287142048135</c:v>
                </c:pt>
                <c:pt idx="183">
                  <c:v>14.862586388526404</c:v>
                </c:pt>
                <c:pt idx="184">
                  <c:v>14.890551045250142</c:v>
                </c:pt>
                <c:pt idx="185">
                  <c:v>14.918182646289043</c:v>
                </c:pt>
                <c:pt idx="186">
                  <c:v>14.945482706223912</c:v>
                </c:pt>
                <c:pt idx="187">
                  <c:v>14.972452720452702</c:v>
                </c:pt>
                <c:pt idx="188">
                  <c:v>14.999094165491053</c:v>
                </c:pt>
                <c:pt idx="189">
                  <c:v>15.025408499267398</c:v>
                </c:pt>
                <c:pt idx="190">
                  <c:v>15.051397161412817</c:v>
                </c:pt>
                <c:pt idx="191">
                  <c:v>15.077061573545723</c:v>
                </c:pt>
                <c:pt idx="192">
                  <c:v>15.102403139551543</c:v>
                </c:pt>
                <c:pt idx="193">
                  <c:v>15.127423245857459</c:v>
                </c:pt>
                <c:pt idx="194">
                  <c:v>15.152123261702398</c:v>
                </c:pt>
                <c:pt idx="195">
                  <c:v>15.176504539402302</c:v>
                </c:pt>
                <c:pt idx="196">
                  <c:v>15.200568414610846</c:v>
                </c:pt>
                <c:pt idx="197">
                  <c:v>15.224316206575693</c:v>
                </c:pt>
                <c:pt idx="198">
                  <c:v>15.247749218390393</c:v>
                </c:pt>
                <c:pt idx="199">
                  <c:v>15.270868737242003</c:v>
                </c:pt>
                <c:pt idx="200">
                  <c:v>15.293676034654572</c:v>
                </c:pt>
                <c:pt idx="201">
                  <c:v>15.316172366728551</c:v>
                </c:pt>
                <c:pt idx="202">
                  <c:v>15.338358974376231</c:v>
                </c:pt>
                <c:pt idx="203">
                  <c:v>15.360237083553308</c:v>
                </c:pt>
                <c:pt idx="204">
                  <c:v>15.381807905486662</c:v>
                </c:pt>
                <c:pt idx="205">
                  <c:v>15.403072636898425</c:v>
                </c:pt>
                <c:pt idx="206">
                  <c:v>15.424032460226442</c:v>
                </c:pt>
                <c:pt idx="207">
                  <c:v>15.444688543841185</c:v>
                </c:pt>
                <c:pt idx="208">
                  <c:v>15.465042042259226</c:v>
                </c:pt>
                <c:pt idx="209">
                  <c:v>15.485094096353325</c:v>
                </c:pt>
                <c:pt idx="210">
                  <c:v>15.504845833559223</c:v>
                </c:pt>
                <c:pt idx="211">
                  <c:v>15.524298368079204</c:v>
                </c:pt>
                <c:pt idx="212">
                  <c:v>15.543452801082518</c:v>
                </c:pt>
                <c:pt idx="213">
                  <c:v>15.562310220902702</c:v>
                </c:pt>
                <c:pt idx="214">
                  <c:v>15.58087170323191</c:v>
                </c:pt>
                <c:pt idx="215">
                  <c:v>15.599138311312286</c:v>
                </c:pt>
                <c:pt idx="216">
                  <c:v>15.617111096124463</c:v>
                </c:pt>
                <c:pt idx="217">
                  <c:v>15.634791096573242</c:v>
                </c:pt>
                <c:pt idx="218">
                  <c:v>15.652179339670521</c:v>
                </c:pt>
                <c:pt idx="219">
                  <c:v>15.66927684071554</c:v>
                </c:pt>
                <c:pt idx="220">
                  <c:v>15.686084603472475</c:v>
                </c:pt>
                <c:pt idx="221">
                  <c:v>15.702603620345478</c:v>
                </c:pt>
                <c:pt idx="222">
                  <c:v>15.718834872551193</c:v>
                </c:pt>
                <c:pt idx="223">
                  <c:v>15.734779330288797</c:v>
                </c:pt>
                <c:pt idx="224">
                  <c:v>15.750437952907649</c:v>
                </c:pt>
                <c:pt idx="225">
                  <c:v>15.765811689072576</c:v>
                </c:pt>
                <c:pt idx="226">
                  <c:v>15.780901476926848</c:v>
                </c:pt>
                <c:pt idx="227">
                  <c:v>15.795708244252911</c:v>
                </c:pt>
                <c:pt idx="228">
                  <c:v>15.810232908630889</c:v>
                </c:pt>
                <c:pt idx="229">
                  <c:v>15.824476377594959</c:v>
                </c:pt>
                <c:pt idx="230">
                  <c:v>15.838439548787578</c:v>
                </c:pt>
                <c:pt idx="231">
                  <c:v>15.852123310111669</c:v>
                </c:pt>
                <c:pt idx="232">
                  <c:v>15.865528539880764</c:v>
                </c:pt>
                <c:pt idx="233">
                  <c:v>15.878656106967171</c:v>
                </c:pt>
                <c:pt idx="234">
                  <c:v>15.891506870948204</c:v>
                </c:pt>
                <c:pt idx="235">
                  <c:v>15.904081682250503</c:v>
                </c:pt>
                <c:pt idx="236">
                  <c:v>15.916381382292505</c:v>
                </c:pt>
                <c:pt idx="237">
                  <c:v>15.928406803625078</c:v>
                </c:pt>
                <c:pt idx="238">
                  <c:v>15.940158770070392</c:v>
                </c:pt>
                <c:pt idx="239">
                  <c:v>15.951638096859012</c:v>
                </c:pt>
                <c:pt idx="240">
                  <c:v>15.962845590765308</c:v>
                </c:pt>
                <c:pt idx="241">
                  <c:v>15.973782050241171</c:v>
                </c:pt>
                <c:pt idx="242">
                  <c:v>15.984448265548082</c:v>
                </c:pt>
                <c:pt idx="243">
                  <c:v>15.994845018887574</c:v>
                </c:pt>
                <c:pt idx="244">
                  <c:v>16.004973084530121</c:v>
                </c:pt>
                <c:pt idx="245">
                  <c:v>16.014833228942461</c:v>
                </c:pt>
                <c:pt idx="246">
                  <c:v>16.024426210913425</c:v>
                </c:pt>
                <c:pt idx="247">
                  <c:v>16.033752781678242</c:v>
                </c:pt>
                <c:pt idx="248">
                  <c:v>16.042813685041423</c:v>
                </c:pt>
                <c:pt idx="249">
                  <c:v>16.051609657498183</c:v>
                </c:pt>
                <c:pt idx="250">
                  <c:v>16.060141428354459</c:v>
                </c:pt>
                <c:pt idx="251">
                  <c:v>16.068409719845572</c:v>
                </c:pt>
                <c:pt idx="252">
                  <c:v>16.0764152472535</c:v>
                </c:pt>
                <c:pt idx="253">
                  <c:v>16.084158719022852</c:v>
                </c:pt>
                <c:pt idx="254">
                  <c:v>16.091640836875506</c:v>
                </c:pt>
                <c:pt idx="255">
                  <c:v>16.098862295923997</c:v>
                </c:pt>
                <c:pt idx="256">
                  <c:v>16.105823784783624</c:v>
                </c:pt>
                <c:pt idx="257">
                  <c:v>16.112525985683313</c:v>
                </c:pt>
                <c:pt idx="258">
                  <c:v>16.118969574575289</c:v>
                </c:pt>
                <c:pt idx="259">
                  <c:v>16.125155221243524</c:v>
                </c:pt>
                <c:pt idx="260">
                  <c:v>16.13108358941102</c:v>
                </c:pt>
                <c:pt idx="261">
                  <c:v>16.136755336845933</c:v>
                </c:pt>
                <c:pt idx="262">
                  <c:v>16.142171115466567</c:v>
                </c:pt>
                <c:pt idx="263">
                  <c:v>16.147331571445235</c:v>
                </c:pt>
                <c:pt idx="264">
                  <c:v>16.152237345311018</c:v>
                </c:pt>
                <c:pt idx="265">
                  <c:v>16.156889072051442</c:v>
                </c:pt>
                <c:pt idx="266">
                  <c:v>16.161287381213082</c:v>
                </c:pt>
                <c:pt idx="267">
                  <c:v>16.165432897001114</c:v>
                </c:pt>
                <c:pt idx="268">
                  <c:v>16.169326238377824</c:v>
                </c:pt>
                <c:pt idx="269">
                  <c:v>16.172968019160088</c:v>
                </c:pt>
                <c:pt idx="270">
                  <c:v>16.176358848115857</c:v>
                </c:pt>
                <c:pt idx="271">
                  <c:v>16.179499329059635</c:v>
                </c:pt>
                <c:pt idx="272">
                  <c:v>16.182390060946954</c:v>
                </c:pt>
                <c:pt idx="273">
                  <c:v>16.185031637967917</c:v>
                </c:pt>
                <c:pt idx="274">
                  <c:v>16.187424649639745</c:v>
                </c:pt>
                <c:pt idx="275">
                  <c:v>16.189569680898394</c:v>
                </c:pt>
                <c:pt idx="276">
                  <c:v>16.191467312189232</c:v>
                </c:pt>
                <c:pt idx="277">
                  <c:v>16.193118119556789</c:v>
                </c:pt>
                <c:pt idx="278">
                  <c:v>16.194522674733591</c:v>
                </c:pt>
                <c:pt idx="279">
                  <c:v>16.195681545228087</c:v>
                </c:pt>
                <c:pt idx="280">
                  <c:v>16.196595294411672</c:v>
                </c:pt>
                <c:pt idx="281">
                  <c:v>16.197264481604837</c:v>
                </c:pt>
                <c:pt idx="282">
                  <c:v>16.197689662162432</c:v>
                </c:pt>
                <c:pt idx="283">
                  <c:v>16.197871387558049</c:v>
                </c:pt>
                <c:pt idx="284">
                  <c:v>16.197810205467562</c:v>
                </c:pt>
                <c:pt idx="285">
                  <c:v>16.197506659851776</c:v>
                </c:pt>
                <c:pt idx="286">
                  <c:v>16.196961291038274</c:v>
                </c:pt>
                <c:pt idx="287">
                  <c:v>16.196174635802375</c:v>
                </c:pt>
                <c:pt idx="288">
                  <c:v>16.195147227447286</c:v>
                </c:pt>
                <c:pt idx="289">
                  <c:v>16.193879595883413</c:v>
                </c:pt>
                <c:pt idx="290">
                  <c:v>16.192372267706848</c:v>
                </c:pt>
                <c:pt idx="291">
                  <c:v>16.190625766277034</c:v>
                </c:pt>
                <c:pt idx="292">
                  <c:v>16.188640611793623</c:v>
                </c:pt>
                <c:pt idx="293">
                  <c:v>16.18641732137252</c:v>
                </c:pt>
                <c:pt idx="294">
                  <c:v>16.183956409121119</c:v>
                </c:pt>
                <c:pt idx="295">
                  <c:v>16.181258386212743</c:v>
                </c:pt>
                <c:pt idx="296">
                  <c:v>16.178323760960282</c:v>
                </c:pt>
                <c:pt idx="297">
                  <c:v>16.175153038889054</c:v>
                </c:pt>
                <c:pt idx="298">
                  <c:v>16.171746722808852</c:v>
                </c:pt>
                <c:pt idx="299">
                  <c:v>16.168105312885221</c:v>
                </c:pt>
                <c:pt idx="300">
                  <c:v>16.164229306709942</c:v>
                </c:pt>
                <c:pt idx="301">
                  <c:v>16.160119199370758</c:v>
                </c:pt>
                <c:pt idx="302">
                  <c:v>16.155775483520284</c:v>
                </c:pt>
                <c:pt idx="303">
                  <c:v>16.151198649444176</c:v>
                </c:pt>
                <c:pt idx="304">
                  <c:v>16.146389185128513</c:v>
                </c:pt>
                <c:pt idx="305">
                  <c:v>16.141347576326396</c:v>
                </c:pt>
                <c:pt idx="306">
                  <c:v>16.136074306623804</c:v>
                </c:pt>
                <c:pt idx="307">
                  <c:v>16.130569857504668</c:v>
                </c:pt>
                <c:pt idx="308">
                  <c:v>16.124834708415172</c:v>
                </c:pt>
                <c:pt idx="309">
                  <c:v>16.118869336827302</c:v>
                </c:pt>
                <c:pt idx="310">
                  <c:v>16.112674218301631</c:v>
                </c:pt>
                <c:pt idx="311">
                  <c:v>16.106249826549337</c:v>
                </c:pt>
                <c:pt idx="312">
                  <c:v>16.099596633493459</c:v>
                </c:pt>
                <c:pt idx="313">
                  <c:v>16.092715109329401</c:v>
                </c:pt>
                <c:pt idx="314">
                  <c:v>16.085605722584678</c:v>
                </c:pt>
                <c:pt idx="315">
                  <c:v>16.078268940177892</c:v>
                </c:pt>
                <c:pt idx="316">
                  <c:v>16.070705227476971</c:v>
                </c:pt>
                <c:pt idx="317">
                  <c:v>16.062915048356629</c:v>
                </c:pt>
                <c:pt idx="318">
                  <c:v>16.054898865255087</c:v>
                </c:pt>
                <c:pt idx="319">
                  <c:v>16.046657139230042</c:v>
                </c:pt>
                <c:pt idx="320">
                  <c:v>16.038190330013869</c:v>
                </c:pt>
                <c:pt idx="321">
                  <c:v>16.029498896068077</c:v>
                </c:pt>
                <c:pt idx="322">
                  <c:v>16.020583294637017</c:v>
                </c:pt>
                <c:pt idx="323">
                  <c:v>16.011443981800827</c:v>
                </c:pt>
                <c:pt idx="324">
                  <c:v>16.002081412527634</c:v>
                </c:pt>
                <c:pt idx="325">
                  <c:v>15.992496040725008</c:v>
                </c:pt>
                <c:pt idx="326">
                  <c:v>15.982688319290652</c:v>
                </c:pt>
                <c:pt idx="327">
                  <c:v>15.972658700162357</c:v>
                </c:pt>
                <c:pt idx="328">
                  <c:v>15.962407634367201</c:v>
                </c:pt>
                <c:pt idx="329">
                  <c:v>15.951935572070003</c:v>
                </c:pt>
                <c:pt idx="330">
                  <c:v>15.941242962621022</c:v>
                </c:pt>
                <c:pt idx="331">
                  <c:v>15.930330254602927</c:v>
                </c:pt>
                <c:pt idx="332">
                  <c:v>15.919197895877</c:v>
                </c:pt>
                <c:pt idx="333">
                  <c:v>15.907846333628601</c:v>
                </c:pt>
                <c:pt idx="334">
                  <c:v>15.896276014411903</c:v>
                </c:pt>
                <c:pt idx="335">
                  <c:v>15.884487384193859</c:v>
                </c:pt>
                <c:pt idx="336">
                  <c:v>15.872480888397449</c:v>
                </c:pt>
                <c:pt idx="337">
                  <c:v>15.860256971944175</c:v>
                </c:pt>
                <c:pt idx="338">
                  <c:v>15.847816079295818</c:v>
                </c:pt>
                <c:pt idx="339">
                  <c:v>15.835158654495459</c:v>
                </c:pt>
                <c:pt idx="340">
                  <c:v>15.822285141207756</c:v>
                </c:pt>
                <c:pt idx="341">
                  <c:v>15.809195982758496</c:v>
                </c:pt>
                <c:pt idx="342">
                  <c:v>15.795891622173405</c:v>
                </c:pt>
                <c:pt idx="343">
                  <c:v>15.782372502216234</c:v>
                </c:pt>
                <c:pt idx="344">
                  <c:v>15.768639065426097</c:v>
                </c:pt>
                <c:pt idx="345">
                  <c:v>15.754691754154104</c:v>
                </c:pt>
                <c:pt idx="346">
                  <c:v>15.740531010599248</c:v>
                </c:pt>
                <c:pt idx="347">
                  <c:v>15.72615727684358</c:v>
                </c:pt>
                <c:pt idx="348">
                  <c:v>15.71157099488665</c:v>
                </c:pt>
                <c:pt idx="349">
                  <c:v>15.696772606679239</c:v>
                </c:pt>
                <c:pt idx="350">
                  <c:v>15.68176255415637</c:v>
                </c:pt>
                <c:pt idx="351">
                  <c:v>15.666541279269595</c:v>
                </c:pt>
                <c:pt idx="352">
                  <c:v>15.651109224018583</c:v>
                </c:pt>
                <c:pt idx="353">
                  <c:v>15.635466830481988</c:v>
                </c:pt>
                <c:pt idx="354">
                  <c:v>15.619614540847618</c:v>
                </c:pt>
                <c:pt idx="355">
                  <c:v>15.603552797441887</c:v>
                </c:pt>
                <c:pt idx="356">
                  <c:v>15.587282042758588</c:v>
                </c:pt>
                <c:pt idx="357">
                  <c:v>15.570802719486943</c:v>
                </c:pt>
                <c:pt idx="358">
                  <c:v>15.554115270538977</c:v>
                </c:pt>
                <c:pt idx="359">
                  <c:v>15.537220139076199</c:v>
                </c:pt>
                <c:pt idx="360">
                  <c:v>15.520117768535581</c:v>
                </c:pt>
                <c:pt idx="361">
                  <c:v>15.502808602654873</c:v>
                </c:pt>
                <c:pt idx="362">
                  <c:v>15.485293085497231</c:v>
                </c:pt>
                <c:pt idx="363">
                  <c:v>15.46757166147516</c:v>
                </c:pt>
                <c:pt idx="364">
                  <c:v>15.449644775373804</c:v>
                </c:pt>
                <c:pt idx="365">
                  <c:v>15.431512872373544</c:v>
                </c:pt>
                <c:pt idx="366">
                  <c:v>15.413176398071959</c:v>
                </c:pt>
                <c:pt idx="367">
                  <c:v>15.394635798505112</c:v>
                </c:pt>
                <c:pt idx="368">
                  <c:v>15.37589152016818</c:v>
                </c:pt>
                <c:pt idx="369">
                  <c:v>15.356944010035448</c:v>
                </c:pt>
                <c:pt idx="370">
                  <c:v>15.337793715579641</c:v>
                </c:pt>
                <c:pt idx="371">
                  <c:v>15.318441084790633</c:v>
                </c:pt>
                <c:pt idx="372">
                  <c:v>15.298886566193501</c:v>
                </c:pt>
                <c:pt idx="373">
                  <c:v>15.279130608865966</c:v>
                </c:pt>
                <c:pt idx="374">
                  <c:v>15.259173662455206</c:v>
                </c:pt>
                <c:pt idx="375">
                  <c:v>15.239016177194038</c:v>
                </c:pt>
                <c:pt idx="376">
                  <c:v>15.218658603916499</c:v>
                </c:pt>
                <c:pt idx="377">
                  <c:v>15.198101394072799</c:v>
                </c:pt>
                <c:pt idx="378">
                  <c:v>15.177344999743701</c:v>
                </c:pt>
                <c:pt idx="379">
                  <c:v>15.15638987365427</c:v>
                </c:pt>
                <c:pt idx="380">
                  <c:v>15.135236469187049</c:v>
                </c:pt>
                <c:pt idx="381">
                  <c:v>15.113885240394641</c:v>
                </c:pt>
                <c:pt idx="382">
                  <c:v>15.092336642011716</c:v>
                </c:pt>
                <c:pt idx="383">
                  <c:v>15.070591129466434</c:v>
                </c:pt>
                <c:pt idx="384">
                  <c:v>15.048649158891305</c:v>
                </c:pt>
                <c:pt idx="385">
                  <c:v>15.026511187133483</c:v>
                </c:pt>
                <c:pt idx="386">
                  <c:v>15.004177671764509</c:v>
                </c:pt>
                <c:pt idx="387">
                  <c:v>14.981649071089491</c:v>
                </c:pt>
                <c:pt idx="388">
                  <c:v>14.958925844155749</c:v>
                </c:pt>
                <c:pt idx="389">
                  <c:v>14.936008450760927</c:v>
                </c:pt>
                <c:pt idx="390">
                  <c:v>14.912897351460552</c:v>
                </c:pt>
                <c:pt idx="391">
                  <c:v>14.889593007575089</c:v>
                </c:pt>
                <c:pt idx="392">
                  <c:v>14.866095881196461</c:v>
                </c:pt>
                <c:pt idx="393">
                  <c:v>14.842406435194073</c:v>
                </c:pt>
                <c:pt idx="394">
                  <c:v>14.818525133220311</c:v>
                </c:pt>
                <c:pt idx="395">
                  <c:v>14.794452439715545</c:v>
                </c:pt>
                <c:pt idx="396">
                  <c:v>14.770188819912663</c:v>
                </c:pt>
                <c:pt idx="397">
                  <c:v>14.745734739841076</c:v>
                </c:pt>
                <c:pt idx="398">
                  <c:v>14.721090666330278</c:v>
                </c:pt>
                <c:pt idx="399">
                  <c:v>14.696257067012924</c:v>
                </c:pt>
                <c:pt idx="400">
                  <c:v>14.671234410327425</c:v>
                </c:pt>
                <c:pt idx="401">
                  <c:v>14.646023165520107</c:v>
                </c:pt>
                <c:pt idx="402">
                  <c:v>14.620623802646904</c:v>
                </c:pt>
                <c:pt idx="403">
                  <c:v>14.595036792574598</c:v>
                </c:pt>
                <c:pt idx="404">
                  <c:v>14.569262606981644</c:v>
                </c:pt>
                <c:pt idx="405">
                  <c:v>14.54330171835853</c:v>
                </c:pt>
                <c:pt idx="406">
                  <c:v>14.517154600007734</c:v>
                </c:pt>
                <c:pt idx="407">
                  <c:v>14.490821726043256</c:v>
                </c:pt>
                <c:pt idx="408">
                  <c:v>14.464303571389737</c:v>
                </c:pt>
                <c:pt idx="409">
                  <c:v>14.437600611781161</c:v>
                </c:pt>
                <c:pt idx="410">
                  <c:v>14.410713323759182</c:v>
                </c:pt>
                <c:pt idx="411">
                  <c:v>14.383642184671045</c:v>
                </c:pt>
                <c:pt idx="412">
                  <c:v>14.356387672667106</c:v>
                </c:pt>
                <c:pt idx="413">
                  <c:v>14.328950266698012</c:v>
                </c:pt>
                <c:pt idx="414">
                  <c:v>14.301330446511471</c:v>
                </c:pt>
                <c:pt idx="415">
                  <c:v>14.273528692648679</c:v>
                </c:pt>
                <c:pt idx="416">
                  <c:v>14.245545486440381</c:v>
                </c:pt>
                <c:pt idx="417">
                  <c:v>14.217381310002587</c:v>
                </c:pt>
                <c:pt idx="418">
                  <c:v>14.189036646231932</c:v>
                </c:pt>
                <c:pt idx="419">
                  <c:v>14.160511978800708</c:v>
                </c:pt>
                <c:pt idx="420">
                  <c:v>14.131807792151559</c:v>
                </c:pt>
                <c:pt idx="421">
                  <c:v>14.102924571491851</c:v>
                </c:pt>
                <c:pt idx="422">
                  <c:v>14.073862802787733</c:v>
                </c:pt>
                <c:pt idx="423">
                  <c:v>14.044622972757871</c:v>
                </c:pt>
                <c:pt idx="424">
                  <c:v>14.015205568866884</c:v>
                </c:pt>
                <c:pt idx="425">
                  <c:v>13.985611079318488</c:v>
                </c:pt>
                <c:pt idx="426">
                  <c:v>13.95583999304834</c:v>
                </c:pt>
                <c:pt idx="427">
                  <c:v>13.925892799716594</c:v>
                </c:pt>
                <c:pt idx="428">
                  <c:v>13.895769989700186</c:v>
                </c:pt>
                <c:pt idx="429">
                  <c:v>13.865472054084838</c:v>
                </c:pt>
                <c:pt idx="430">
                  <c:v>13.834999484656802</c:v>
                </c:pt>
                <c:pt idx="431">
                  <c:v>13.804352773894337</c:v>
                </c:pt>
                <c:pt idx="432">
                  <c:v>13.77353241495894</c:v>
                </c:pt>
                <c:pt idx="433">
                  <c:v>13.742538901686322</c:v>
                </c:pt>
                <c:pt idx="434">
                  <c:v>13.711372728577144</c:v>
                </c:pt>
                <c:pt idx="435">
                  <c:v>13.680034390787519</c:v>
                </c:pt>
                <c:pt idx="436">
                  <c:v>13.64852438411928</c:v>
                </c:pt>
                <c:pt idx="437">
                  <c:v>13.616843205010039</c:v>
                </c:pt>
                <c:pt idx="438">
                  <c:v>13.584991350522996</c:v>
                </c:pt>
                <c:pt idx="439">
                  <c:v>13.552969318336581</c:v>
                </c:pt>
                <c:pt idx="440">
                  <c:v>13.520777606733851</c:v>
                </c:pt>
                <c:pt idx="441">
                  <c:v>13.488416714591708</c:v>
                </c:pt>
                <c:pt idx="442">
                  <c:v>13.455887141369914</c:v>
                </c:pt>
                <c:pt idx="443">
                  <c:v>13.423189387099921</c:v>
                </c:pt>
                <c:pt idx="444">
                  <c:v>13.390323952373521</c:v>
                </c:pt>
                <c:pt idx="445">
                  <c:v>13.357291338331311</c:v>
                </c:pt>
                <c:pt idx="446">
                  <c:v>13.324092046650996</c:v>
                </c:pt>
                <c:pt idx="447">
                  <c:v>13.290726579535511</c:v>
                </c:pt>
                <c:pt idx="448">
                  <c:v>13.257195439700997</c:v>
                </c:pt>
                <c:pt idx="449">
                  <c:v>13.223499130364615</c:v>
                </c:pt>
                <c:pt idx="450">
                  <c:v>13.18963815523221</c:v>
                </c:pt>
                <c:pt idx="451">
                  <c:v>13.155613018485825</c:v>
                </c:pt>
                <c:pt idx="452">
                  <c:v>13.12142422477109</c:v>
                </c:pt>
                <c:pt idx="453">
                  <c:v>13.08707227918446</c:v>
                </c:pt>
                <c:pt idx="454">
                  <c:v>13.052557687260331</c:v>
                </c:pt>
                <c:pt idx="455">
                  <c:v>13.017880954958033</c:v>
                </c:pt>
                <c:pt idx="456">
                  <c:v>12.983042588648697</c:v>
                </c:pt>
                <c:pt idx="457">
                  <c:v>12.948043095102019</c:v>
                </c:pt>
                <c:pt idx="458">
                  <c:v>12.912882981472899</c:v>
                </c:pt>
                <c:pt idx="459">
                  <c:v>12.877562755287983</c:v>
                </c:pt>
                <c:pt idx="460">
                  <c:v>12.842082924432109</c:v>
                </c:pt>
                <c:pt idx="461">
                  <c:v>12.806443997134652</c:v>
                </c:pt>
                <c:pt idx="462">
                  <c:v>12.770646481955772</c:v>
                </c:pt>
                <c:pt idx="463">
                  <c:v>12.73469088777259</c:v>
                </c:pt>
                <c:pt idx="464">
                  <c:v>12.698577723765268</c:v>
                </c:pt>
                <c:pt idx="465">
                  <c:v>12.66230749940302</c:v>
                </c:pt>
                <c:pt idx="466">
                  <c:v>12.625880724430047</c:v>
                </c:pt>
                <c:pt idx="467">
                  <c:v>12.589297908851401</c:v>
                </c:pt>
                <c:pt idx="468">
                  <c:v>12.552559562918793</c:v>
                </c:pt>
                <c:pt idx="469">
                  <c:v>12.515666197116323</c:v>
                </c:pt>
                <c:pt idx="470">
                  <c:v>12.478618322146168</c:v>
                </c:pt>
                <c:pt idx="471">
                  <c:v>12.441416448914223</c:v>
                </c:pt>
                <c:pt idx="472">
                  <c:v>12.404061088515672</c:v>
                </c:pt>
                <c:pt idx="473">
                  <c:v>12.366552752220532</c:v>
                </c:pt>
                <c:pt idx="474">
                  <c:v>12.328891951459152</c:v>
                </c:pt>
                <c:pt idx="475">
                  <c:v>12.291079197807678</c:v>
                </c:pt>
                <c:pt idx="476">
                  <c:v>12.253115002973471</c:v>
                </c:pt>
                <c:pt idx="477">
                  <c:v>12.214999878780519</c:v>
                </c:pt>
                <c:pt idx="478">
                  <c:v>12.176734337154803</c:v>
                </c:pt>
                <c:pt idx="479">
                  <c:v>12.13831889010965</c:v>
                </c:pt>
                <c:pt idx="480">
                  <c:v>12.099754049731068</c:v>
                </c:pt>
                <c:pt idx="481">
                  <c:v>12.06104032816306</c:v>
                </c:pt>
                <c:pt idx="482">
                  <c:v>12.022178237592936</c:v>
                </c:pt>
                <c:pt idx="483">
                  <c:v>11.983168290236605</c:v>
                </c:pt>
                <c:pt idx="484">
                  <c:v>11.944010998323876</c:v>
                </c:pt>
                <c:pt idx="485">
                  <c:v>11.904706874083736</c:v>
                </c:pt>
                <c:pt idx="486">
                  <c:v>11.865256429729657</c:v>
                </c:pt>
                <c:pt idx="487">
                  <c:v>11.825660177444879</c:v>
                </c:pt>
                <c:pt idx="488">
                  <c:v>11.785918629367728</c:v>
                </c:pt>
                <c:pt idx="489">
                  <c:v>11.746032297576919</c:v>
                </c:pt>
                <c:pt idx="490">
                  <c:v>11.706001694076893</c:v>
                </c:pt>
                <c:pt idx="491">
                  <c:v>11.665827330783157</c:v>
                </c:pt>
                <c:pt idx="492">
                  <c:v>11.625509719507654</c:v>
                </c:pt>
                <c:pt idx="493">
                  <c:v>11.585049371944139</c:v>
                </c:pt>
                <c:pt idx="494">
                  <c:v>11.544446799653597</c:v>
                </c:pt>
                <c:pt idx="495">
                  <c:v>11.503702514049685</c:v>
                </c:pt>
                <c:pt idx="496">
                  <c:v>11.46281702638419</c:v>
                </c:pt>
                <c:pt idx="497">
                  <c:v>11.421790847732538</c:v>
                </c:pt>
                <c:pt idx="498">
                  <c:v>11.380624488979331</c:v>
                </c:pt>
                <c:pt idx="499">
                  <c:v>11.339318460803915</c:v>
                </c:pt>
                <c:pt idx="500">
                  <c:v>11.297873273665996</c:v>
                </c:pt>
                <c:pt idx="501">
                  <c:v>11.256289437791301</c:v>
                </c:pt>
                <c:pt idx="502">
                  <c:v>11.214567463157275</c:v>
                </c:pt>
                <c:pt idx="503">
                  <c:v>11.172707859478834</c:v>
                </c:pt>
                <c:pt idx="504">
                  <c:v>11.130711136194154</c:v>
                </c:pt>
                <c:pt idx="505">
                  <c:v>11.08857780245053</c:v>
                </c:pt>
                <c:pt idx="506">
                  <c:v>11.046308367090273</c:v>
                </c:pt>
                <c:pt idx="507">
                  <c:v>11.00390333863667</c:v>
                </c:pt>
                <c:pt idx="508">
                  <c:v>10.961363225279998</c:v>
                </c:pt>
                <c:pt idx="509">
                  <c:v>10.918688534863605</c:v>
                </c:pt>
                <c:pt idx="510">
                  <c:v>10.875879774870043</c:v>
                </c:pt>
                <c:pt idx="511">
                  <c:v>10.832937452407267</c:v>
                </c:pt>
                <c:pt idx="512">
                  <c:v>10.789862074194907</c:v>
                </c:pt>
                <c:pt idx="513">
                  <c:v>10.746654146550599</c:v>
                </c:pt>
                <c:pt idx="514">
                  <c:v>10.703314175376384</c:v>
                </c:pt>
                <c:pt idx="515">
                  <c:v>10.659842666145188</c:v>
                </c:pt>
                <c:pt idx="516">
                  <c:v>10.61624012388736</c:v>
                </c:pt>
                <c:pt idx="517">
                  <c:v>10.572507053177292</c:v>
                </c:pt>
                <c:pt idx="518">
                  <c:v>10.528643958120119</c:v>
                </c:pt>
                <c:pt idx="519">
                  <c:v>10.484651342338482</c:v>
                </c:pt>
                <c:pt idx="520">
                  <c:v>10.44052970895939</c:v>
                </c:pt>
                <c:pt idx="521">
                  <c:v>10.396279560601139</c:v>
                </c:pt>
                <c:pt idx="522">
                  <c:v>10.351901399360322</c:v>
                </c:pt>
                <c:pt idx="523">
                  <c:v>10.307395726798937</c:v>
                </c:pt>
                <c:pt idx="524">
                  <c:v>10.26276304393155</c:v>
                </c:pt>
                <c:pt idx="525">
                  <c:v>10.218003851212567</c:v>
                </c:pt>
                <c:pt idx="526">
                  <c:v>10.173118648523584</c:v>
                </c:pt>
                <c:pt idx="527">
                  <c:v>10.128107935160822</c:v>
                </c:pt>
                <c:pt idx="528">
                  <c:v>10.082972209822652</c:v>
                </c:pt>
                <c:pt idx="529">
                  <c:v>10.03771197059722</c:v>
                </c:pt>
                <c:pt idx="530">
                  <c:v>9.9923277149501502</c:v>
                </c:pt>
                <c:pt idx="531">
                  <c:v>9.9468199397123414</c:v>
                </c:pt>
                <c:pt idx="532">
                  <c:v>9.9011891410678707</c:v>
                </c:pt>
                <c:pt idx="533">
                  <c:v>9.8554358145419769</c:v>
                </c:pt>
                <c:pt idx="534">
                  <c:v>9.8095604549891426</c:v>
                </c:pt>
                <c:pt idx="535">
                  <c:v>9.7635635565812784</c:v>
                </c:pt>
                <c:pt idx="536">
                  <c:v>9.7174456127959985</c:v>
                </c:pt>
                <c:pt idx="537">
                  <c:v>9.6712071164049931</c:v>
                </c:pt>
                <c:pt idx="538">
                  <c:v>9.6248485594625084</c:v>
                </c:pt>
                <c:pt idx="539">
                  <c:v>9.5783704332939106</c:v>
                </c:pt>
                <c:pt idx="540">
                  <c:v>9.5317732284843721</c:v>
                </c:pt>
                <c:pt idx="541">
                  <c:v>9.4850574348676364</c:v>
                </c:pt>
                <c:pt idx="542">
                  <c:v>9.4382235415148994</c:v>
                </c:pt>
                <c:pt idx="543">
                  <c:v>9.3912720367237874</c:v>
                </c:pt>
                <c:pt idx="544">
                  <c:v>9.3442034080074379</c:v>
                </c:pt>
                <c:pt idx="545">
                  <c:v>9.2970181420836902</c:v>
                </c:pt>
                <c:pt idx="546">
                  <c:v>9.2497167248643724</c:v>
                </c:pt>
                <c:pt idx="547">
                  <c:v>9.2022996414446965</c:v>
                </c:pt>
                <c:pt idx="548">
                  <c:v>9.1547673760927548</c:v>
                </c:pt>
                <c:pt idx="549">
                  <c:v>9.1071204122391336</c:v>
                </c:pt>
                <c:pt idx="550">
                  <c:v>9.0593592324666226</c:v>
                </c:pt>
                <c:pt idx="551">
                  <c:v>9.0114843185000311</c:v>
                </c:pt>
                <c:pt idx="552">
                  <c:v>8.9634961511961162</c:v>
                </c:pt>
                <c:pt idx="553">
                  <c:v>8.9153952105336156</c:v>
                </c:pt>
                <c:pt idx="554">
                  <c:v>8.8671819756033905</c:v>
                </c:pt>
                <c:pt idx="555">
                  <c:v>8.8188569245986717</c:v>
                </c:pt>
                <c:pt idx="556">
                  <c:v>8.7704205348054227</c:v>
                </c:pt>
                <c:pt idx="557">
                  <c:v>8.7218732825927994</c:v>
                </c:pt>
                <c:pt idx="558">
                  <c:v>8.6732156434037311</c:v>
                </c:pt>
                <c:pt idx="559">
                  <c:v>8.6244480917456023</c:v>
                </c:pt>
                <c:pt idx="560">
                  <c:v>8.5755711011810494</c:v>
                </c:pt>
                <c:pt idx="561">
                  <c:v>8.5265851443188616</c:v>
                </c:pt>
                <c:pt idx="562">
                  <c:v>8.4774906928049951</c:v>
                </c:pt>
                <c:pt idx="563">
                  <c:v>8.4282882173136962</c:v>
                </c:pt>
                <c:pt idx="564">
                  <c:v>8.3789781875387348</c:v>
                </c:pt>
                <c:pt idx="565">
                  <c:v>8.3295610721847453</c:v>
                </c:pt>
                <c:pt idx="566">
                  <c:v>8.2800373389586834</c:v>
                </c:pt>
                <c:pt idx="567">
                  <c:v>8.230407454561389</c:v>
                </c:pt>
                <c:pt idx="568">
                  <c:v>8.1806718846792528</c:v>
                </c:pt>
                <c:pt idx="569">
                  <c:v>8.1308310939760116</c:v>
                </c:pt>
                <c:pt idx="570">
                  <c:v>8.0808855460846338</c:v>
                </c:pt>
                <c:pt idx="571">
                  <c:v>8.0308357035993243</c:v>
                </c:pt>
                <c:pt idx="572">
                  <c:v>7.980682028067644</c:v>
                </c:pt>
                <c:pt idx="573">
                  <c:v>7.9304249799827256</c:v>
                </c:pt>
                <c:pt idx="574">
                  <c:v>7.8800650187756132</c:v>
                </c:pt>
                <c:pt idx="575">
                  <c:v>7.8296026028077046</c:v>
                </c:pt>
                <c:pt idx="576">
                  <c:v>7.7790381893633063</c:v>
                </c:pt>
                <c:pt idx="577">
                  <c:v>7.7283722346422934</c:v>
                </c:pt>
                <c:pt idx="578">
                  <c:v>7.6776051937528846</c:v>
                </c:pt>
                <c:pt idx="579">
                  <c:v>7.6267375207045225</c:v>
                </c:pt>
                <c:pt idx="580">
                  <c:v>7.5757696684008637</c:v>
                </c:pt>
                <c:pt idx="581">
                  <c:v>7.5247020886328801</c:v>
                </c:pt>
                <c:pt idx="582">
                  <c:v>7.4735352320720647</c:v>
                </c:pt>
                <c:pt idx="583">
                  <c:v>7.4222695482637491</c:v>
                </c:pt>
                <c:pt idx="584">
                  <c:v>7.3709054856205283</c:v>
                </c:pt>
                <c:pt idx="585">
                  <c:v>7.3194434914157904</c:v>
                </c:pt>
                <c:pt idx="586">
                  <c:v>7.2678840117773573</c:v>
                </c:pt>
                <c:pt idx="587">
                  <c:v>7.2162274916812343</c:v>
                </c:pt>
                <c:pt idx="588">
                  <c:v>7.1644743749454598</c:v>
                </c:pt>
                <c:pt idx="589">
                  <c:v>7.112625104224068</c:v>
                </c:pt>
                <c:pt idx="590">
                  <c:v>7.0606801210011527</c:v>
                </c:pt>
                <c:pt idx="591">
                  <c:v>7.0086398655850433</c:v>
                </c:pt>
                <c:pt idx="592">
                  <c:v>6.9565047771025821</c:v>
                </c:pt>
                <c:pt idx="593">
                  <c:v>6.9042752934935034</c:v>
                </c:pt>
                <c:pt idx="594">
                  <c:v>6.8519518515049267</c:v>
                </c:pt>
                <c:pt idx="595">
                  <c:v>6.7995348866859455</c:v>
                </c:pt>
                <c:pt idx="596">
                  <c:v>6.7470248333823246</c:v>
                </c:pt>
                <c:pt idx="597">
                  <c:v>6.6944221247312976</c:v>
                </c:pt>
                <c:pt idx="598">
                  <c:v>6.6417271926564734</c:v>
                </c:pt>
                <c:pt idx="599">
                  <c:v>6.5889404678628392</c:v>
                </c:pt>
                <c:pt idx="600">
                  <c:v>6.5360623798318676</c:v>
                </c:pt>
                <c:pt idx="601">
                  <c:v>6.4830933568167284</c:v>
                </c:pt>
                <c:pt idx="602">
                  <c:v>6.4300338258375946</c:v>
                </c:pt>
                <c:pt idx="603">
                  <c:v>6.3768842126770595</c:v>
                </c:pt>
                <c:pt idx="604">
                  <c:v>6.3236449418756431</c:v>
                </c:pt>
                <c:pt idx="605">
                  <c:v>6.2703164367274047</c:v>
                </c:pt>
                <c:pt idx="606">
                  <c:v>6.2168991192756557</c:v>
                </c:pt>
                <c:pt idx="607">
                  <c:v>6.1633934103087684</c:v>
                </c:pt>
                <c:pt idx="608">
                  <c:v>6.109799729356082</c:v>
                </c:pt>
                <c:pt idx="609">
                  <c:v>6.0561184946839077</c:v>
                </c:pt>
                <c:pt idx="610">
                  <c:v>6.0023501232916328</c:v>
                </c:pt>
                <c:pt idx="611">
                  <c:v>5.9484950309079183</c:v>
                </c:pt>
                <c:pt idx="612">
                  <c:v>5.8945536319869953</c:v>
                </c:pt>
                <c:pt idx="613">
                  <c:v>5.840526339705054</c:v>
                </c:pt>
                <c:pt idx="614">
                  <c:v>5.7864135659567308</c:v>
                </c:pt>
                <c:pt idx="615">
                  <c:v>5.7322157213516851</c:v>
                </c:pt>
                <c:pt idx="616">
                  <c:v>5.6779332152112785</c:v>
                </c:pt>
                <c:pt idx="617">
                  <c:v>5.6235664555653351</c:v>
                </c:pt>
                <c:pt idx="618">
                  <c:v>5.5691158491490045</c:v>
                </c:pt>
                <c:pt idx="619">
                  <c:v>5.5145818013997117</c:v>
                </c:pt>
                <c:pt idx="620">
                  <c:v>5.4599647164542011</c:v>
                </c:pt>
                <c:pt idx="621">
                  <c:v>5.4052649971456681</c:v>
                </c:pt>
                <c:pt idx="622">
                  <c:v>5.3504830450009848</c:v>
                </c:pt>
                <c:pt idx="623">
                  <c:v>5.2956192602380092</c:v>
                </c:pt>
                <c:pt idx="624">
                  <c:v>5.2406740417629916</c:v>
                </c:pt>
                <c:pt idx="625">
                  <c:v>5.1856477871680635</c:v>
                </c:pt>
                <c:pt idx="626">
                  <c:v>5.1305408927288134</c:v>
                </c:pt>
                <c:pt idx="627">
                  <c:v>5.0753537534019539</c:v>
                </c:pt>
                <c:pt idx="628">
                  <c:v>5.0200867628230714</c:v>
                </c:pt>
                <c:pt idx="629">
                  <c:v>4.964740313304465</c:v>
                </c:pt>
                <c:pt idx="630">
                  <c:v>4.9093147958330663</c:v>
                </c:pt>
                <c:pt idx="631">
                  <c:v>4.8538106000684476</c:v>
                </c:pt>
                <c:pt idx="632">
                  <c:v>4.79822811434091</c:v>
                </c:pt>
                <c:pt idx="633">
                  <c:v>4.7425677256496597</c:v>
                </c:pt>
                <c:pt idx="634">
                  <c:v>4.686829819661062</c:v>
                </c:pt>
                <c:pt idx="635">
                  <c:v>4.6310147807069786</c:v>
                </c:pt>
                <c:pt idx="636">
                  <c:v>4.5751229917831866</c:v>
                </c:pt>
                <c:pt idx="637">
                  <c:v>4.5191548345478774</c:v>
                </c:pt>
                <c:pt idx="638">
                  <c:v>4.4631106893202377</c:v>
                </c:pt>
                <c:pt idx="639">
                  <c:v>4.4069909350791043</c:v>
                </c:pt>
                <c:pt idx="640">
                  <c:v>4.3507959494617028</c:v>
                </c:pt>
                <c:pt idx="641">
                  <c:v>4.2945261087624598</c:v>
                </c:pt>
                <c:pt idx="642">
                  <c:v>4.2381817879318975</c:v>
                </c:pt>
                <c:pt idx="643">
                  <c:v>4.1817633605755988</c:v>
                </c:pt>
                <c:pt idx="644">
                  <c:v>4.1252711989532527</c:v>
                </c:pt>
                <c:pt idx="645">
                  <c:v>4.0687056739777709</c:v>
                </c:pt>
                <c:pt idx="646">
                  <c:v>4.0120671552144822</c:v>
                </c:pt>
                <c:pt idx="647">
                  <c:v>3.9553560108803985</c:v>
                </c:pt>
                <c:pt idx="648">
                  <c:v>3.8985726078435556</c:v>
                </c:pt>
                <c:pt idx="649">
                  <c:v>3.8417173116224235</c:v>
                </c:pt>
                <c:pt idx="650">
                  <c:v>3.7847904863853916</c:v>
                </c:pt>
                <c:pt idx="651">
                  <c:v>3.7277924949503229</c:v>
                </c:pt>
                <c:pt idx="652">
                  <c:v>3.6707236987841796</c:v>
                </c:pt>
                <c:pt idx="653">
                  <c:v>3.6135844580027157</c:v>
                </c:pt>
                <c:pt idx="654">
                  <c:v>3.5563751313702432</c:v>
                </c:pt>
                <c:pt idx="655">
                  <c:v>3.4990960762994616</c:v>
                </c:pt>
                <c:pt idx="656">
                  <c:v>3.4417476488513583</c:v>
                </c:pt>
                <c:pt idx="657">
                  <c:v>3.3843302037351757</c:v>
                </c:pt>
                <c:pt idx="658">
                  <c:v>3.3268440943084419</c:v>
                </c:pt>
                <c:pt idx="659">
                  <c:v>3.2692896725770697</c:v>
                </c:pt>
                <c:pt idx="660">
                  <c:v>3.2116672891955189</c:v>
                </c:pt>
                <c:pt idx="661">
                  <c:v>3.1539772934670243</c:v>
                </c:pt>
                <c:pt idx="662">
                  <c:v>3.0962200333438838</c:v>
                </c:pt>
                <c:pt idx="663">
                  <c:v>3.0383958554278152</c:v>
                </c:pt>
                <c:pt idx="664">
                  <c:v>2.9805051049703679</c:v>
                </c:pt>
                <c:pt idx="665">
                  <c:v>2.9225481258734027</c:v>
                </c:pt>
                <c:pt idx="666">
                  <c:v>2.8645252606896277</c:v>
                </c:pt>
                <c:pt idx="667">
                  <c:v>2.8064368506231965</c:v>
                </c:pt>
                <c:pt idx="668">
                  <c:v>2.7482832355303657</c:v>
                </c:pt>
                <c:pt idx="669">
                  <c:v>2.6900647539202107</c:v>
                </c:pt>
                <c:pt idx="670">
                  <c:v>2.6317817429554009</c:v>
                </c:pt>
                <c:pt idx="671">
                  <c:v>2.5734345384530286</c:v>
                </c:pt>
                <c:pt idx="672">
                  <c:v>2.5150234748854996</c:v>
                </c:pt>
                <c:pt idx="673">
                  <c:v>2.4565488853814781</c:v>
                </c:pt>
                <c:pt idx="674">
                  <c:v>2.3980111017268846</c:v>
                </c:pt>
                <c:pt idx="675">
                  <c:v>2.3394104543659515</c:v>
                </c:pt>
                <c:pt idx="676">
                  <c:v>2.2807472724023334</c:v>
                </c:pt>
                <c:pt idx="677">
                  <c:v>2.2220218836002679</c:v>
                </c:pt>
                <c:pt idx="678">
                  <c:v>2.1632346143857908</c:v>
                </c:pt>
                <c:pt idx="679">
                  <c:v>2.104385789848005</c:v>
                </c:pt>
                <c:pt idx="680">
                  <c:v>2.0454757337403984</c:v>
                </c:pt>
                <c:pt idx="681">
                  <c:v>1.9865047684822144</c:v>
                </c:pt>
                <c:pt idx="682">
                  <c:v>1.9274732151598715</c:v>
                </c:pt>
                <c:pt idx="683">
                  <c:v>1.8683813935284344</c:v>
                </c:pt>
                <c:pt idx="684">
                  <c:v>1.8092296220131319</c:v>
                </c:pt>
                <c:pt idx="685">
                  <c:v>1.7500182177109243</c:v>
                </c:pt>
                <c:pt idx="686">
                  <c:v>1.690747496392119</c:v>
                </c:pt>
                <c:pt idx="687">
                  <c:v>1.6314177725020322</c:v>
                </c:pt>
                <c:pt idx="688">
                  <c:v>1.5720293591626975</c:v>
                </c:pt>
                <c:pt idx="689">
                  <c:v>1.5125825681746208</c:v>
                </c:pt>
                <c:pt idx="690">
                  <c:v>1.4530777100185794</c:v>
                </c:pt>
                <c:pt idx="691">
                  <c:v>1.3935150938574676</c:v>
                </c:pt>
                <c:pt idx="692">
                  <c:v>1.3338950275381838</c:v>
                </c:pt>
                <c:pt idx="693">
                  <c:v>1.2742178175935635</c:v>
                </c:pt>
                <c:pt idx="694">
                  <c:v>1.2144837692443535</c:v>
                </c:pt>
                <c:pt idx="695">
                  <c:v>1.1546931864012291</c:v>
                </c:pt>
                <c:pt idx="696">
                  <c:v>1.0948463716668519</c:v>
                </c:pt>
                <c:pt idx="697">
                  <c:v>1.0349436263379708</c:v>
                </c:pt>
                <c:pt idx="698">
                  <c:v>0.97498525040756023</c:v>
                </c:pt>
                <c:pt idx="699">
                  <c:v>0.91497154256700153</c:v>
                </c:pt>
                <c:pt idx="700">
                  <c:v>0.85490280020830123</c:v>
                </c:pt>
                <c:pt idx="701">
                  <c:v>0.79477931942634916</c:v>
                </c:pt>
                <c:pt idx="702">
                  <c:v>0.73460139502121413</c:v>
                </c:pt>
                <c:pt idx="703">
                  <c:v>0.67436932050047749</c:v>
                </c:pt>
                <c:pt idx="704">
                  <c:v>0.61408338808160357</c:v>
                </c:pt>
                <c:pt idx="705">
                  <c:v>0.5537438886943461</c:v>
                </c:pt>
                <c:pt idx="706">
                  <c:v>0.49335111198319104</c:v>
                </c:pt>
                <c:pt idx="707">
                  <c:v>0.43290534630983429</c:v>
                </c:pt>
                <c:pt idx="708">
                  <c:v>0.37240687875569439</c:v>
                </c:pt>
                <c:pt idx="709">
                  <c:v>0.31185599512445894</c:v>
                </c:pt>
                <c:pt idx="710">
                  <c:v>0.25125297994466494</c:v>
                </c:pt>
                <c:pt idx="711">
                  <c:v>0.19059811647231231</c:v>
                </c:pt>
                <c:pt idx="712">
                  <c:v>0.12989168669350959</c:v>
                </c:pt>
                <c:pt idx="713">
                  <c:v>6.9133971327151655E-2</c:v>
                </c:pt>
                <c:pt idx="714">
                  <c:v>8.3252498276291786E-3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80-409C-BDF0-34E1819DE4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0221832"/>
        <c:axId val="2069934360"/>
      </c:scatterChart>
      <c:scatterChart>
        <c:scatterStyle val="lineMarker"/>
        <c:varyColors val="0"/>
        <c:ser>
          <c:idx val="1"/>
          <c:order val="1"/>
          <c:tx>
            <c:v>Pressure</c:v>
          </c:tx>
          <c:marker>
            <c:symbol val="none"/>
          </c:marker>
          <c:xVal>
            <c:numRef>
              <c:f>Thrust!$N$2:$N$1100</c:f>
              <c:numCache>
                <c:formatCode>General</c:formatCode>
                <c:ptCount val="1099"/>
                <c:pt idx="0">
                  <c:v>0.11667261889578033</c:v>
                </c:pt>
                <c:pt idx="1">
                  <c:v>0.11847187908855863</c:v>
                </c:pt>
                <c:pt idx="2">
                  <c:v>0.12029888656071343</c:v>
                </c:pt>
                <c:pt idx="3">
                  <c:v>0.12215393057672162</c:v>
                </c:pt>
                <c:pt idx="4">
                  <c:v>0.12403730838340561</c:v>
                </c:pt>
                <c:pt idx="5">
                  <c:v>0.12594932552515756</c:v>
                </c:pt>
                <c:pt idx="6">
                  <c:v>0.12789029617625008</c:v>
                </c:pt>
                <c:pt idx="7">
                  <c:v>0.12986054349140472</c:v>
                </c:pt>
                <c:pt idx="8">
                  <c:v>0.13186039997588606</c:v>
                </c:pt>
                <c:pt idx="9">
                  <c:v>0.13389020787649805</c:v>
                </c:pt>
                <c:pt idx="10">
                  <c:v>0.13595031959497614</c:v>
                </c:pt>
                <c:pt idx="11">
                  <c:v>0.13804109812539964</c:v>
                </c:pt>
                <c:pt idx="12">
                  <c:v>0.14016291751739249</c:v>
                </c:pt>
                <c:pt idx="13">
                  <c:v>0.14231616336703862</c:v>
                </c:pt>
                <c:pt idx="14">
                  <c:v>0.14450123333761425</c:v>
                </c:pt>
                <c:pt idx="15">
                  <c:v>0.14671853771243368</c:v>
                </c:pt>
                <c:pt idx="16">
                  <c:v>0.1489684999823214</c:v>
                </c:pt>
                <c:pt idx="17">
                  <c:v>0.15125155747046218</c:v>
                </c:pt>
                <c:pt idx="18">
                  <c:v>0.15356816199764939</c:v>
                </c:pt>
                <c:pt idx="19">
                  <c:v>0.15591878059124825</c:v>
                </c:pt>
                <c:pt idx="20">
                  <c:v>0.15830389624152438</c:v>
                </c:pt>
                <c:pt idx="21">
                  <c:v>0.16072400870935941</c:v>
                </c:pt>
                <c:pt idx="22">
                  <c:v>0.16317963538979366</c:v>
                </c:pt>
                <c:pt idx="23">
                  <c:v>0.1656713122363043</c:v>
                </c:pt>
                <c:pt idx="24">
                  <c:v>0.16819959475125468</c:v>
                </c:pt>
                <c:pt idx="25">
                  <c:v>0.17076505904854652</c:v>
                </c:pt>
                <c:pt idx="26">
                  <c:v>0.17336830299517828</c:v>
                </c:pt>
                <c:pt idx="27">
                  <c:v>0.17600994743917525</c:v>
                </c:pt>
                <c:pt idx="28">
                  <c:v>0.17869063753222184</c:v>
                </c:pt>
                <c:pt idx="29">
                  <c:v>0.1814110441563094</c:v>
                </c:pt>
                <c:pt idx="30">
                  <c:v>0.1841718654648371</c:v>
                </c:pt>
                <c:pt idx="31">
                  <c:v>0.18697382854988512</c:v>
                </c:pt>
                <c:pt idx="32">
                  <c:v>0.18981769124885206</c:v>
                </c:pt>
                <c:pt idx="33">
                  <c:v>0.19270424410534023</c:v>
                </c:pt>
                <c:pt idx="34">
                  <c:v>0.19563431250112312</c:v>
                </c:pt>
                <c:pt idx="35">
                  <c:v>0.19860875897828589</c:v>
                </c:pt>
                <c:pt idx="36">
                  <c:v>0.20162848577324588</c:v>
                </c:pt>
                <c:pt idx="37">
                  <c:v>0.20469443758740699</c:v>
                </c:pt>
                <c:pt idx="38">
                  <c:v>0.20780760462275763</c:v>
                </c:pt>
                <c:pt idx="39">
                  <c:v>0.21096902591488978</c:v>
                </c:pt>
                <c:pt idx="40">
                  <c:v>0.21417979300081932</c:v>
                </c:pt>
                <c:pt idx="41">
                  <c:v>0.21744105396477553</c:v>
                </c:pt>
                <c:pt idx="42">
                  <c:v>0.22075401791199076</c:v>
                </c:pt>
                <c:pt idx="43">
                  <c:v>0.22411995992869235</c:v>
                </c:pt>
                <c:pt idx="44">
                  <c:v>0.22754022659627068</c:v>
                </c:pt>
                <c:pt idx="45">
                  <c:v>0.2310162421393421</c:v>
                </c:pt>
                <c:pt idx="46">
                  <c:v>0.23454951530160681</c:v>
                </c:pt>
                <c:pt idx="47">
                  <c:v>0.23814164706062249</c:v>
                </c:pt>
                <c:pt idx="48">
                  <c:v>0.23814164706062249</c:v>
                </c:pt>
                <c:pt idx="49">
                  <c:v>0.23814164706062249</c:v>
                </c:pt>
                <c:pt idx="50">
                  <c:v>0.23814164706062249</c:v>
                </c:pt>
                <c:pt idx="51">
                  <c:v>0.23814164706062249</c:v>
                </c:pt>
                <c:pt idx="52">
                  <c:v>0.23814164706062249</c:v>
                </c:pt>
                <c:pt idx="53">
                  <c:v>0.23814164706062249</c:v>
                </c:pt>
                <c:pt idx="54">
                  <c:v>0.23814164706062249</c:v>
                </c:pt>
                <c:pt idx="55">
                  <c:v>0.23814164706062249</c:v>
                </c:pt>
                <c:pt idx="56">
                  <c:v>0.23814164706062249</c:v>
                </c:pt>
                <c:pt idx="57">
                  <c:v>0.23814164706062249</c:v>
                </c:pt>
                <c:pt idx="58">
                  <c:v>0.23814164706062249</c:v>
                </c:pt>
                <c:pt idx="59">
                  <c:v>0.23814164706062249</c:v>
                </c:pt>
                <c:pt idx="60">
                  <c:v>0.23814164706062249</c:v>
                </c:pt>
                <c:pt idx="61">
                  <c:v>0.23814164706062249</c:v>
                </c:pt>
                <c:pt idx="62">
                  <c:v>0.23814164706062249</c:v>
                </c:pt>
                <c:pt idx="63">
                  <c:v>0.23814164706062249</c:v>
                </c:pt>
                <c:pt idx="64">
                  <c:v>0.23814164706062249</c:v>
                </c:pt>
                <c:pt idx="65">
                  <c:v>0.23814164706062249</c:v>
                </c:pt>
                <c:pt idx="66">
                  <c:v>0.23814164706062249</c:v>
                </c:pt>
                <c:pt idx="67">
                  <c:v>0.23814164706062249</c:v>
                </c:pt>
                <c:pt idx="68">
                  <c:v>0.23814164706062249</c:v>
                </c:pt>
                <c:pt idx="69">
                  <c:v>0.23814164706062249</c:v>
                </c:pt>
                <c:pt idx="70">
                  <c:v>0.23814164706062249</c:v>
                </c:pt>
                <c:pt idx="71">
                  <c:v>0.23814164706062249</c:v>
                </c:pt>
                <c:pt idx="72">
                  <c:v>0.23814164706062249</c:v>
                </c:pt>
                <c:pt idx="73">
                  <c:v>0.23814164706062249</c:v>
                </c:pt>
                <c:pt idx="74">
                  <c:v>0.23814164706062249</c:v>
                </c:pt>
                <c:pt idx="75">
                  <c:v>0.23814164706062249</c:v>
                </c:pt>
                <c:pt idx="76">
                  <c:v>0.23814164706062249</c:v>
                </c:pt>
                <c:pt idx="77">
                  <c:v>0.23814164706062249</c:v>
                </c:pt>
                <c:pt idx="78">
                  <c:v>0.23814164706062249</c:v>
                </c:pt>
                <c:pt idx="79">
                  <c:v>0.23814164706062249</c:v>
                </c:pt>
                <c:pt idx="80">
                  <c:v>0.23814164706062249</c:v>
                </c:pt>
                <c:pt idx="81">
                  <c:v>0.23814164706062249</c:v>
                </c:pt>
                <c:pt idx="82">
                  <c:v>0.23814164706062249</c:v>
                </c:pt>
                <c:pt idx="83">
                  <c:v>0.23814164706062249</c:v>
                </c:pt>
                <c:pt idx="84">
                  <c:v>0.23814164706062249</c:v>
                </c:pt>
                <c:pt idx="85">
                  <c:v>0.23814164706062249</c:v>
                </c:pt>
                <c:pt idx="86">
                  <c:v>0.23814164706062249</c:v>
                </c:pt>
                <c:pt idx="87">
                  <c:v>0.23814164706062249</c:v>
                </c:pt>
                <c:pt idx="88">
                  <c:v>0.23814164706062249</c:v>
                </c:pt>
                <c:pt idx="89">
                  <c:v>0.23814164706062249</c:v>
                </c:pt>
                <c:pt idx="90">
                  <c:v>0.23814164706062249</c:v>
                </c:pt>
                <c:pt idx="91">
                  <c:v>0.23814164706062249</c:v>
                </c:pt>
                <c:pt idx="92">
                  <c:v>0.23814164706062249</c:v>
                </c:pt>
                <c:pt idx="93">
                  <c:v>0.23814164706062249</c:v>
                </c:pt>
                <c:pt idx="94">
                  <c:v>0.23814164706062249</c:v>
                </c:pt>
                <c:pt idx="95">
                  <c:v>0.23814164706062249</c:v>
                </c:pt>
                <c:pt idx="96">
                  <c:v>0.23814164706062249</c:v>
                </c:pt>
                <c:pt idx="97">
                  <c:v>0.23814164706062249</c:v>
                </c:pt>
                <c:pt idx="98">
                  <c:v>0.23814164706062249</c:v>
                </c:pt>
                <c:pt idx="99">
                  <c:v>0.23814164706062249</c:v>
                </c:pt>
                <c:pt idx="100">
                  <c:v>0.23814164706062249</c:v>
                </c:pt>
                <c:pt idx="101">
                  <c:v>0.23814164706062249</c:v>
                </c:pt>
                <c:pt idx="102">
                  <c:v>0.23814164706062249</c:v>
                </c:pt>
                <c:pt idx="103">
                  <c:v>0.23814164706062249</c:v>
                </c:pt>
                <c:pt idx="104">
                  <c:v>0.23814164706062249</c:v>
                </c:pt>
                <c:pt idx="105">
                  <c:v>0.23814164706062249</c:v>
                </c:pt>
                <c:pt idx="106">
                  <c:v>0.23814164706062249</c:v>
                </c:pt>
                <c:pt idx="107">
                  <c:v>0.23814164706062249</c:v>
                </c:pt>
                <c:pt idx="108">
                  <c:v>0.23814164706062249</c:v>
                </c:pt>
                <c:pt idx="109">
                  <c:v>0.23814164706062249</c:v>
                </c:pt>
                <c:pt idx="110">
                  <c:v>0.23814164706062249</c:v>
                </c:pt>
                <c:pt idx="111">
                  <c:v>0.23814164706062249</c:v>
                </c:pt>
                <c:pt idx="112">
                  <c:v>0.23814164706062249</c:v>
                </c:pt>
                <c:pt idx="113">
                  <c:v>0.23814164706062249</c:v>
                </c:pt>
                <c:pt idx="114">
                  <c:v>0.23814164706062249</c:v>
                </c:pt>
                <c:pt idx="115">
                  <c:v>0.23814164706062249</c:v>
                </c:pt>
                <c:pt idx="116">
                  <c:v>0.23814164706062249</c:v>
                </c:pt>
                <c:pt idx="117">
                  <c:v>0.23814164706062249</c:v>
                </c:pt>
                <c:pt idx="118">
                  <c:v>0.23814164706062249</c:v>
                </c:pt>
                <c:pt idx="119">
                  <c:v>0.23814164706062249</c:v>
                </c:pt>
                <c:pt idx="120">
                  <c:v>0.23814164706062249</c:v>
                </c:pt>
                <c:pt idx="121">
                  <c:v>0.23814164706062249</c:v>
                </c:pt>
                <c:pt idx="122">
                  <c:v>0.23814164706062249</c:v>
                </c:pt>
                <c:pt idx="123">
                  <c:v>0.23814164706062249</c:v>
                </c:pt>
                <c:pt idx="124">
                  <c:v>0.23814164706062249</c:v>
                </c:pt>
                <c:pt idx="125">
                  <c:v>0.23814164706062249</c:v>
                </c:pt>
                <c:pt idx="126">
                  <c:v>0.23814164706062249</c:v>
                </c:pt>
                <c:pt idx="127">
                  <c:v>0.23814164706062249</c:v>
                </c:pt>
                <c:pt idx="128">
                  <c:v>0.23814164706062249</c:v>
                </c:pt>
                <c:pt idx="129">
                  <c:v>0.23814164706062249</c:v>
                </c:pt>
                <c:pt idx="130">
                  <c:v>0.23814164706062249</c:v>
                </c:pt>
                <c:pt idx="131">
                  <c:v>0.23814164706062249</c:v>
                </c:pt>
                <c:pt idx="132">
                  <c:v>0.23814164706062249</c:v>
                </c:pt>
                <c:pt idx="133">
                  <c:v>0.23814164706062249</c:v>
                </c:pt>
                <c:pt idx="134">
                  <c:v>0.23814164706062249</c:v>
                </c:pt>
                <c:pt idx="135">
                  <c:v>0.23814164706062249</c:v>
                </c:pt>
                <c:pt idx="136">
                  <c:v>0.23814164706062249</c:v>
                </c:pt>
                <c:pt idx="137">
                  <c:v>0.23814164706062249</c:v>
                </c:pt>
                <c:pt idx="138">
                  <c:v>0.23814164706062249</c:v>
                </c:pt>
                <c:pt idx="139">
                  <c:v>0.23814164706062249</c:v>
                </c:pt>
                <c:pt idx="140">
                  <c:v>0.23814164706062249</c:v>
                </c:pt>
                <c:pt idx="141">
                  <c:v>0.23814164706062249</c:v>
                </c:pt>
                <c:pt idx="142">
                  <c:v>0.23814164706062249</c:v>
                </c:pt>
                <c:pt idx="143">
                  <c:v>0.23814164706062249</c:v>
                </c:pt>
                <c:pt idx="144">
                  <c:v>0.23814164706062249</c:v>
                </c:pt>
                <c:pt idx="145">
                  <c:v>0.23814164706062249</c:v>
                </c:pt>
                <c:pt idx="146">
                  <c:v>0.23814164706062249</c:v>
                </c:pt>
                <c:pt idx="147">
                  <c:v>0.23814164706062249</c:v>
                </c:pt>
                <c:pt idx="148">
                  <c:v>0.23814164706062249</c:v>
                </c:pt>
                <c:pt idx="149">
                  <c:v>0.23814164706062249</c:v>
                </c:pt>
                <c:pt idx="150">
                  <c:v>0.23814164706062249</c:v>
                </c:pt>
                <c:pt idx="151">
                  <c:v>0.23814164706062249</c:v>
                </c:pt>
                <c:pt idx="152">
                  <c:v>0.23814164706062249</c:v>
                </c:pt>
                <c:pt idx="153">
                  <c:v>0.23814164706062249</c:v>
                </c:pt>
                <c:pt idx="154">
                  <c:v>0.23814164706062249</c:v>
                </c:pt>
                <c:pt idx="155">
                  <c:v>0.23814164706062249</c:v>
                </c:pt>
                <c:pt idx="156">
                  <c:v>0.23814164706062249</c:v>
                </c:pt>
                <c:pt idx="157">
                  <c:v>0.23814164706062249</c:v>
                </c:pt>
                <c:pt idx="158">
                  <c:v>0.23814164706062249</c:v>
                </c:pt>
                <c:pt idx="159">
                  <c:v>0.23814164706062249</c:v>
                </c:pt>
                <c:pt idx="160">
                  <c:v>0.23814164706062249</c:v>
                </c:pt>
                <c:pt idx="161">
                  <c:v>0.23814164706062249</c:v>
                </c:pt>
                <c:pt idx="162">
                  <c:v>0.23814164706062249</c:v>
                </c:pt>
                <c:pt idx="163">
                  <c:v>0.23814164706062249</c:v>
                </c:pt>
                <c:pt idx="164">
                  <c:v>0.23814164706062249</c:v>
                </c:pt>
                <c:pt idx="165">
                  <c:v>0.23814164706062249</c:v>
                </c:pt>
                <c:pt idx="166">
                  <c:v>0.23814164706062249</c:v>
                </c:pt>
                <c:pt idx="167">
                  <c:v>0.23814164706062249</c:v>
                </c:pt>
                <c:pt idx="168">
                  <c:v>0.23814164706062249</c:v>
                </c:pt>
                <c:pt idx="169">
                  <c:v>0.23814164706062249</c:v>
                </c:pt>
                <c:pt idx="170">
                  <c:v>0.23814164706062249</c:v>
                </c:pt>
                <c:pt idx="171">
                  <c:v>0.23814164706062249</c:v>
                </c:pt>
                <c:pt idx="172">
                  <c:v>0.23814164706062249</c:v>
                </c:pt>
                <c:pt idx="173">
                  <c:v>0.23814164706062249</c:v>
                </c:pt>
                <c:pt idx="174">
                  <c:v>0.23814164706062249</c:v>
                </c:pt>
                <c:pt idx="175">
                  <c:v>0.23814164706062249</c:v>
                </c:pt>
                <c:pt idx="176">
                  <c:v>0.23814164706062249</c:v>
                </c:pt>
                <c:pt idx="177">
                  <c:v>0.23814164706062249</c:v>
                </c:pt>
                <c:pt idx="178">
                  <c:v>0.23814164706062249</c:v>
                </c:pt>
                <c:pt idx="179">
                  <c:v>0.23814164706062249</c:v>
                </c:pt>
                <c:pt idx="180">
                  <c:v>0.23814164706062249</c:v>
                </c:pt>
                <c:pt idx="181">
                  <c:v>0.23814164706062249</c:v>
                </c:pt>
                <c:pt idx="182">
                  <c:v>0.23814164706062249</c:v>
                </c:pt>
                <c:pt idx="183">
                  <c:v>0.23814164706062249</c:v>
                </c:pt>
                <c:pt idx="184">
                  <c:v>0.23814164706062249</c:v>
                </c:pt>
                <c:pt idx="185">
                  <c:v>0.23814164706062249</c:v>
                </c:pt>
                <c:pt idx="186">
                  <c:v>0.23814164706062249</c:v>
                </c:pt>
                <c:pt idx="187">
                  <c:v>0.23814164706062249</c:v>
                </c:pt>
                <c:pt idx="188">
                  <c:v>0.23814164706062249</c:v>
                </c:pt>
                <c:pt idx="189">
                  <c:v>0.23814164706062249</c:v>
                </c:pt>
                <c:pt idx="190">
                  <c:v>0.23814164706062249</c:v>
                </c:pt>
                <c:pt idx="191">
                  <c:v>0.23814164706062249</c:v>
                </c:pt>
                <c:pt idx="192">
                  <c:v>0.23814164706062249</c:v>
                </c:pt>
                <c:pt idx="193">
                  <c:v>0.23814164706062249</c:v>
                </c:pt>
                <c:pt idx="194">
                  <c:v>0.23814164706062249</c:v>
                </c:pt>
                <c:pt idx="195">
                  <c:v>0.23814164706062249</c:v>
                </c:pt>
                <c:pt idx="196">
                  <c:v>0.23814164706062249</c:v>
                </c:pt>
                <c:pt idx="197">
                  <c:v>0.23814164706062249</c:v>
                </c:pt>
                <c:pt idx="198">
                  <c:v>0.23814164706062249</c:v>
                </c:pt>
                <c:pt idx="199">
                  <c:v>0.23814164706062249</c:v>
                </c:pt>
                <c:pt idx="200">
                  <c:v>0.23814164706062249</c:v>
                </c:pt>
                <c:pt idx="201">
                  <c:v>0.23814164706062249</c:v>
                </c:pt>
                <c:pt idx="202">
                  <c:v>0.23814164706062249</c:v>
                </c:pt>
                <c:pt idx="203">
                  <c:v>0.23814164706062249</c:v>
                </c:pt>
                <c:pt idx="204">
                  <c:v>0.23814164706062249</c:v>
                </c:pt>
                <c:pt idx="205">
                  <c:v>0.23814164706062249</c:v>
                </c:pt>
                <c:pt idx="206">
                  <c:v>0.23814164706062249</c:v>
                </c:pt>
                <c:pt idx="207">
                  <c:v>0.23814164706062249</c:v>
                </c:pt>
                <c:pt idx="208">
                  <c:v>0.23814164706062249</c:v>
                </c:pt>
                <c:pt idx="209">
                  <c:v>0.23814164706062249</c:v>
                </c:pt>
                <c:pt idx="210">
                  <c:v>0.23814164706062249</c:v>
                </c:pt>
                <c:pt idx="211">
                  <c:v>0.23814164706062249</c:v>
                </c:pt>
                <c:pt idx="212">
                  <c:v>0.23814164706062249</c:v>
                </c:pt>
                <c:pt idx="213">
                  <c:v>0.23814164706062249</c:v>
                </c:pt>
                <c:pt idx="214">
                  <c:v>0.23814164706062249</c:v>
                </c:pt>
                <c:pt idx="215">
                  <c:v>0.23814164706062249</c:v>
                </c:pt>
                <c:pt idx="216">
                  <c:v>0.23814164706062249</c:v>
                </c:pt>
                <c:pt idx="217">
                  <c:v>0.23814164706062249</c:v>
                </c:pt>
                <c:pt idx="218">
                  <c:v>0.23814164706062249</c:v>
                </c:pt>
                <c:pt idx="219">
                  <c:v>0.23814164706062249</c:v>
                </c:pt>
                <c:pt idx="220">
                  <c:v>0.23814164706062249</c:v>
                </c:pt>
                <c:pt idx="221">
                  <c:v>0.23814164706062249</c:v>
                </c:pt>
                <c:pt idx="222">
                  <c:v>0.23814164706062249</c:v>
                </c:pt>
                <c:pt idx="223">
                  <c:v>0.23814164706062249</c:v>
                </c:pt>
                <c:pt idx="224">
                  <c:v>0.23814164706062249</c:v>
                </c:pt>
                <c:pt idx="225">
                  <c:v>0.23814164706062249</c:v>
                </c:pt>
                <c:pt idx="226">
                  <c:v>0.23814164706062249</c:v>
                </c:pt>
                <c:pt idx="227">
                  <c:v>0.23814164706062249</c:v>
                </c:pt>
                <c:pt idx="228">
                  <c:v>0.23814164706062249</c:v>
                </c:pt>
                <c:pt idx="229">
                  <c:v>0.23814164706062249</c:v>
                </c:pt>
                <c:pt idx="230">
                  <c:v>0.23814164706062249</c:v>
                </c:pt>
                <c:pt idx="231">
                  <c:v>0.23814164706062249</c:v>
                </c:pt>
                <c:pt idx="232">
                  <c:v>0.23814164706062249</c:v>
                </c:pt>
                <c:pt idx="233">
                  <c:v>0.23814164706062249</c:v>
                </c:pt>
                <c:pt idx="234">
                  <c:v>0.23814164706062249</c:v>
                </c:pt>
                <c:pt idx="235">
                  <c:v>0.23814164706062249</c:v>
                </c:pt>
                <c:pt idx="236">
                  <c:v>0.23814164706062249</c:v>
                </c:pt>
                <c:pt idx="237">
                  <c:v>0.23814164706062249</c:v>
                </c:pt>
                <c:pt idx="238">
                  <c:v>0.23814164706062249</c:v>
                </c:pt>
                <c:pt idx="239">
                  <c:v>0.23814164706062249</c:v>
                </c:pt>
                <c:pt idx="240">
                  <c:v>0.23814164706062249</c:v>
                </c:pt>
                <c:pt idx="241">
                  <c:v>0.23814164706062249</c:v>
                </c:pt>
                <c:pt idx="242">
                  <c:v>0.23814164706062249</c:v>
                </c:pt>
                <c:pt idx="243">
                  <c:v>0.23814164706062249</c:v>
                </c:pt>
                <c:pt idx="244">
                  <c:v>0.23814164706062249</c:v>
                </c:pt>
                <c:pt idx="245">
                  <c:v>0.23814164706062249</c:v>
                </c:pt>
                <c:pt idx="246">
                  <c:v>0.23814164706062249</c:v>
                </c:pt>
                <c:pt idx="247">
                  <c:v>0.23814164706062249</c:v>
                </c:pt>
                <c:pt idx="248">
                  <c:v>0.23814164706062249</c:v>
                </c:pt>
                <c:pt idx="249">
                  <c:v>0.23814164706062249</c:v>
                </c:pt>
                <c:pt idx="250">
                  <c:v>0.23814164706062249</c:v>
                </c:pt>
                <c:pt idx="251">
                  <c:v>0.23814164706062249</c:v>
                </c:pt>
                <c:pt idx="252">
                  <c:v>0.23814164706062249</c:v>
                </c:pt>
                <c:pt idx="253">
                  <c:v>0.23814164706062249</c:v>
                </c:pt>
                <c:pt idx="254">
                  <c:v>0.23814164706062249</c:v>
                </c:pt>
                <c:pt idx="255">
                  <c:v>0.23814164706062249</c:v>
                </c:pt>
                <c:pt idx="256">
                  <c:v>0.23814164706062249</c:v>
                </c:pt>
                <c:pt idx="257">
                  <c:v>0.23814164706062249</c:v>
                </c:pt>
                <c:pt idx="258">
                  <c:v>0.23814164706062249</c:v>
                </c:pt>
                <c:pt idx="259">
                  <c:v>0.23814164706062249</c:v>
                </c:pt>
                <c:pt idx="260">
                  <c:v>0.23814164706062249</c:v>
                </c:pt>
                <c:pt idx="261">
                  <c:v>0.23814164706062249</c:v>
                </c:pt>
                <c:pt idx="262">
                  <c:v>0.23814164706062249</c:v>
                </c:pt>
                <c:pt idx="263">
                  <c:v>0.23814164706062249</c:v>
                </c:pt>
                <c:pt idx="264">
                  <c:v>0.23814164706062249</c:v>
                </c:pt>
                <c:pt idx="265">
                  <c:v>0.23814164706062249</c:v>
                </c:pt>
                <c:pt idx="266">
                  <c:v>0.23814164706062249</c:v>
                </c:pt>
                <c:pt idx="267">
                  <c:v>0.23814164706062249</c:v>
                </c:pt>
                <c:pt idx="268">
                  <c:v>0.23814164706062249</c:v>
                </c:pt>
                <c:pt idx="269">
                  <c:v>0.23814164706062249</c:v>
                </c:pt>
                <c:pt idx="270">
                  <c:v>0.23814164706062249</c:v>
                </c:pt>
                <c:pt idx="271">
                  <c:v>0.23814164706062249</c:v>
                </c:pt>
                <c:pt idx="272">
                  <c:v>0.23814164706062249</c:v>
                </c:pt>
                <c:pt idx="273">
                  <c:v>0.23814164706062249</c:v>
                </c:pt>
                <c:pt idx="274">
                  <c:v>0.23814164706062249</c:v>
                </c:pt>
                <c:pt idx="275">
                  <c:v>0.23814164706062249</c:v>
                </c:pt>
                <c:pt idx="276">
                  <c:v>0.23814164706062249</c:v>
                </c:pt>
                <c:pt idx="277">
                  <c:v>0.23814164706062249</c:v>
                </c:pt>
                <c:pt idx="278">
                  <c:v>0.23814164706062249</c:v>
                </c:pt>
                <c:pt idx="279">
                  <c:v>0.23814164706062249</c:v>
                </c:pt>
                <c:pt idx="280">
                  <c:v>0.23814164706062249</c:v>
                </c:pt>
                <c:pt idx="281">
                  <c:v>0.23814164706062249</c:v>
                </c:pt>
                <c:pt idx="282">
                  <c:v>0.23814164706062249</c:v>
                </c:pt>
                <c:pt idx="283">
                  <c:v>0.23814164706062249</c:v>
                </c:pt>
                <c:pt idx="284">
                  <c:v>0.23814164706062249</c:v>
                </c:pt>
                <c:pt idx="285">
                  <c:v>0.23814164706062249</c:v>
                </c:pt>
                <c:pt idx="286">
                  <c:v>0.23814164706062249</c:v>
                </c:pt>
                <c:pt idx="287">
                  <c:v>0.23814164706062249</c:v>
                </c:pt>
                <c:pt idx="288">
                  <c:v>0.23814164706062249</c:v>
                </c:pt>
                <c:pt idx="289">
                  <c:v>0.23814164706062249</c:v>
                </c:pt>
                <c:pt idx="290">
                  <c:v>0.23814164706062249</c:v>
                </c:pt>
                <c:pt idx="291">
                  <c:v>0.23814164706062249</c:v>
                </c:pt>
                <c:pt idx="292">
                  <c:v>0.23814164706062249</c:v>
                </c:pt>
                <c:pt idx="293">
                  <c:v>0.23814164706062249</c:v>
                </c:pt>
                <c:pt idx="294">
                  <c:v>0.23814164706062249</c:v>
                </c:pt>
                <c:pt idx="295">
                  <c:v>0.23814164706062249</c:v>
                </c:pt>
                <c:pt idx="296">
                  <c:v>0.23814164706062249</c:v>
                </c:pt>
                <c:pt idx="297">
                  <c:v>0.23814164706062249</c:v>
                </c:pt>
                <c:pt idx="298">
                  <c:v>0.23814164706062249</c:v>
                </c:pt>
                <c:pt idx="299">
                  <c:v>0.23814164706062249</c:v>
                </c:pt>
                <c:pt idx="300">
                  <c:v>0.23814164706062249</c:v>
                </c:pt>
                <c:pt idx="301">
                  <c:v>0.23814164706062249</c:v>
                </c:pt>
                <c:pt idx="302">
                  <c:v>0.23814164706062249</c:v>
                </c:pt>
                <c:pt idx="303">
                  <c:v>0.23814164706062249</c:v>
                </c:pt>
                <c:pt idx="304">
                  <c:v>0.23814164706062249</c:v>
                </c:pt>
                <c:pt idx="305">
                  <c:v>0.23814164706062249</c:v>
                </c:pt>
                <c:pt idx="306">
                  <c:v>0.23814164706062249</c:v>
                </c:pt>
                <c:pt idx="307">
                  <c:v>0.23814164706062249</c:v>
                </c:pt>
                <c:pt idx="308">
                  <c:v>0.23814164706062249</c:v>
                </c:pt>
                <c:pt idx="309">
                  <c:v>0.23814164706062249</c:v>
                </c:pt>
                <c:pt idx="310">
                  <c:v>0.23814164706062249</c:v>
                </c:pt>
                <c:pt idx="311">
                  <c:v>0.23814164706062249</c:v>
                </c:pt>
                <c:pt idx="312">
                  <c:v>0.23814164706062249</c:v>
                </c:pt>
                <c:pt idx="313">
                  <c:v>0.23814164706062249</c:v>
                </c:pt>
                <c:pt idx="314">
                  <c:v>0.23814164706062249</c:v>
                </c:pt>
                <c:pt idx="315">
                  <c:v>0.23814164706062249</c:v>
                </c:pt>
                <c:pt idx="316">
                  <c:v>0.23814164706062249</c:v>
                </c:pt>
                <c:pt idx="317">
                  <c:v>0.23814164706062249</c:v>
                </c:pt>
                <c:pt idx="318">
                  <c:v>0.23814164706062249</c:v>
                </c:pt>
                <c:pt idx="319">
                  <c:v>0.23814164706062249</c:v>
                </c:pt>
                <c:pt idx="320">
                  <c:v>0.23814164706062249</c:v>
                </c:pt>
                <c:pt idx="321">
                  <c:v>0.23814164706062249</c:v>
                </c:pt>
                <c:pt idx="322">
                  <c:v>0.23814164706062249</c:v>
                </c:pt>
                <c:pt idx="323">
                  <c:v>0.23814164706062249</c:v>
                </c:pt>
                <c:pt idx="324">
                  <c:v>0.23814164706062249</c:v>
                </c:pt>
                <c:pt idx="325">
                  <c:v>0.23814164706062249</c:v>
                </c:pt>
                <c:pt idx="326">
                  <c:v>0.23814164706062249</c:v>
                </c:pt>
                <c:pt idx="327">
                  <c:v>0.23814164706062249</c:v>
                </c:pt>
                <c:pt idx="328">
                  <c:v>0.23814164706062249</c:v>
                </c:pt>
                <c:pt idx="329">
                  <c:v>0.23814164706062249</c:v>
                </c:pt>
                <c:pt idx="330">
                  <c:v>0.23814164706062249</c:v>
                </c:pt>
                <c:pt idx="331">
                  <c:v>0.23814164706062249</c:v>
                </c:pt>
                <c:pt idx="332">
                  <c:v>0.23814164706062249</c:v>
                </c:pt>
                <c:pt idx="333">
                  <c:v>0.23814164706062249</c:v>
                </c:pt>
                <c:pt idx="334">
                  <c:v>0.23814164706062249</c:v>
                </c:pt>
                <c:pt idx="335">
                  <c:v>0.23814164706062249</c:v>
                </c:pt>
                <c:pt idx="336">
                  <c:v>0.23814164706062249</c:v>
                </c:pt>
                <c:pt idx="337">
                  <c:v>0.23814164706062249</c:v>
                </c:pt>
                <c:pt idx="338">
                  <c:v>0.23814164706062249</c:v>
                </c:pt>
                <c:pt idx="339">
                  <c:v>0.23814164706062249</c:v>
                </c:pt>
                <c:pt idx="340">
                  <c:v>0.23814164706062249</c:v>
                </c:pt>
                <c:pt idx="341">
                  <c:v>0.23814164706062249</c:v>
                </c:pt>
                <c:pt idx="342">
                  <c:v>0.23814164706062249</c:v>
                </c:pt>
                <c:pt idx="343">
                  <c:v>0.23814164706062249</c:v>
                </c:pt>
                <c:pt idx="344">
                  <c:v>0.23814164706062249</c:v>
                </c:pt>
                <c:pt idx="345">
                  <c:v>0.23814164706062249</c:v>
                </c:pt>
                <c:pt idx="346">
                  <c:v>0.23814164706062249</c:v>
                </c:pt>
                <c:pt idx="347">
                  <c:v>0.23814164706062249</c:v>
                </c:pt>
                <c:pt idx="348">
                  <c:v>0.23814164706062249</c:v>
                </c:pt>
                <c:pt idx="349">
                  <c:v>0.23814164706062249</c:v>
                </c:pt>
                <c:pt idx="350">
                  <c:v>0.23814164706062249</c:v>
                </c:pt>
                <c:pt idx="351">
                  <c:v>0.23814164706062249</c:v>
                </c:pt>
                <c:pt idx="352">
                  <c:v>0.23814164706062249</c:v>
                </c:pt>
                <c:pt idx="353">
                  <c:v>0.23814164706062249</c:v>
                </c:pt>
                <c:pt idx="354">
                  <c:v>0.23814164706062249</c:v>
                </c:pt>
                <c:pt idx="355">
                  <c:v>0.23814164706062249</c:v>
                </c:pt>
                <c:pt idx="356">
                  <c:v>0.23814164706062249</c:v>
                </c:pt>
                <c:pt idx="357">
                  <c:v>0.23814164706062249</c:v>
                </c:pt>
                <c:pt idx="358">
                  <c:v>0.23814164706062249</c:v>
                </c:pt>
                <c:pt idx="359">
                  <c:v>0.23814164706062249</c:v>
                </c:pt>
                <c:pt idx="360">
                  <c:v>0.23814164706062249</c:v>
                </c:pt>
                <c:pt idx="361">
                  <c:v>0.23814164706062249</c:v>
                </c:pt>
                <c:pt idx="362">
                  <c:v>0.23814164706062249</c:v>
                </c:pt>
                <c:pt idx="363">
                  <c:v>0.23814164706062249</c:v>
                </c:pt>
                <c:pt idx="364">
                  <c:v>0.23814164706062249</c:v>
                </c:pt>
                <c:pt idx="365">
                  <c:v>0.23814164706062249</c:v>
                </c:pt>
                <c:pt idx="366">
                  <c:v>0.23814164706062249</c:v>
                </c:pt>
                <c:pt idx="367">
                  <c:v>0.23814164706062249</c:v>
                </c:pt>
                <c:pt idx="368">
                  <c:v>0.23814164706062249</c:v>
                </c:pt>
                <c:pt idx="369">
                  <c:v>0.23814164706062249</c:v>
                </c:pt>
                <c:pt idx="370">
                  <c:v>0.23814164706062249</c:v>
                </c:pt>
                <c:pt idx="371">
                  <c:v>0.23814164706062249</c:v>
                </c:pt>
                <c:pt idx="372">
                  <c:v>0.23814164706062249</c:v>
                </c:pt>
                <c:pt idx="373">
                  <c:v>0.23814164706062249</c:v>
                </c:pt>
                <c:pt idx="374">
                  <c:v>0.23814164706062249</c:v>
                </c:pt>
                <c:pt idx="375">
                  <c:v>0.23814164706062249</c:v>
                </c:pt>
                <c:pt idx="376">
                  <c:v>0.23814164706062249</c:v>
                </c:pt>
                <c:pt idx="377">
                  <c:v>0.23814164706062249</c:v>
                </c:pt>
                <c:pt idx="378">
                  <c:v>0.23814164706062249</c:v>
                </c:pt>
                <c:pt idx="379">
                  <c:v>0.23814164706062249</c:v>
                </c:pt>
                <c:pt idx="380">
                  <c:v>0.23814164706062249</c:v>
                </c:pt>
                <c:pt idx="381">
                  <c:v>0.23814164706062249</c:v>
                </c:pt>
                <c:pt idx="382">
                  <c:v>0.23814164706062249</c:v>
                </c:pt>
                <c:pt idx="383">
                  <c:v>0.23814164706062249</c:v>
                </c:pt>
                <c:pt idx="384">
                  <c:v>0.23814164706062249</c:v>
                </c:pt>
                <c:pt idx="385">
                  <c:v>0.23814164706062249</c:v>
                </c:pt>
                <c:pt idx="386">
                  <c:v>0.23814164706062249</c:v>
                </c:pt>
                <c:pt idx="387">
                  <c:v>0.23814164706062249</c:v>
                </c:pt>
                <c:pt idx="388">
                  <c:v>0.23814164706062249</c:v>
                </c:pt>
                <c:pt idx="389">
                  <c:v>0.23814164706062249</c:v>
                </c:pt>
                <c:pt idx="390">
                  <c:v>0.23814164706062249</c:v>
                </c:pt>
                <c:pt idx="391">
                  <c:v>0.23814164706062249</c:v>
                </c:pt>
                <c:pt idx="392">
                  <c:v>0.23814164706062249</c:v>
                </c:pt>
                <c:pt idx="393">
                  <c:v>0.23814164706062249</c:v>
                </c:pt>
                <c:pt idx="394">
                  <c:v>0.23814164706062249</c:v>
                </c:pt>
                <c:pt idx="395">
                  <c:v>0.23814164706062249</c:v>
                </c:pt>
                <c:pt idx="396">
                  <c:v>0.23814164706062249</c:v>
                </c:pt>
                <c:pt idx="397">
                  <c:v>0.23814164706062249</c:v>
                </c:pt>
                <c:pt idx="398">
                  <c:v>0.23814164706062249</c:v>
                </c:pt>
                <c:pt idx="399">
                  <c:v>0.23814164706062249</c:v>
                </c:pt>
                <c:pt idx="400">
                  <c:v>0.23814164706062249</c:v>
                </c:pt>
                <c:pt idx="401">
                  <c:v>0.23814164706062249</c:v>
                </c:pt>
                <c:pt idx="402">
                  <c:v>0.23814164706062249</c:v>
                </c:pt>
                <c:pt idx="403">
                  <c:v>0.23814164706062249</c:v>
                </c:pt>
                <c:pt idx="404">
                  <c:v>0.23814164706062249</c:v>
                </c:pt>
                <c:pt idx="405">
                  <c:v>0.23814164706062249</c:v>
                </c:pt>
                <c:pt idx="406">
                  <c:v>0.23814164706062249</c:v>
                </c:pt>
                <c:pt idx="407">
                  <c:v>0.23814164706062249</c:v>
                </c:pt>
                <c:pt idx="408">
                  <c:v>0.23814164706062249</c:v>
                </c:pt>
                <c:pt idx="409">
                  <c:v>0.23814164706062249</c:v>
                </c:pt>
                <c:pt idx="410">
                  <c:v>0.23814164706062249</c:v>
                </c:pt>
                <c:pt idx="411">
                  <c:v>0.23814164706062249</c:v>
                </c:pt>
                <c:pt idx="412">
                  <c:v>0.23814164706062249</c:v>
                </c:pt>
                <c:pt idx="413">
                  <c:v>0.23814164706062249</c:v>
                </c:pt>
                <c:pt idx="414">
                  <c:v>0.23814164706062249</c:v>
                </c:pt>
                <c:pt idx="415">
                  <c:v>0.23814164706062249</c:v>
                </c:pt>
                <c:pt idx="416">
                  <c:v>0.23814164706062249</c:v>
                </c:pt>
                <c:pt idx="417">
                  <c:v>0.23814164706062249</c:v>
                </c:pt>
                <c:pt idx="418">
                  <c:v>0.23814164706062249</c:v>
                </c:pt>
                <c:pt idx="419">
                  <c:v>0.23814164706062249</c:v>
                </c:pt>
                <c:pt idx="420">
                  <c:v>0.23814164706062249</c:v>
                </c:pt>
                <c:pt idx="421">
                  <c:v>0.23814164706062249</c:v>
                </c:pt>
                <c:pt idx="422">
                  <c:v>0.23814164706062249</c:v>
                </c:pt>
                <c:pt idx="423">
                  <c:v>0.23814164706062249</c:v>
                </c:pt>
                <c:pt idx="424">
                  <c:v>0.23814164706062249</c:v>
                </c:pt>
                <c:pt idx="425">
                  <c:v>0.23814164706062249</c:v>
                </c:pt>
                <c:pt idx="426">
                  <c:v>0.23814164706062249</c:v>
                </c:pt>
                <c:pt idx="427">
                  <c:v>0.23814164706062249</c:v>
                </c:pt>
                <c:pt idx="428">
                  <c:v>0.23814164706062249</c:v>
                </c:pt>
                <c:pt idx="429">
                  <c:v>0.23814164706062249</c:v>
                </c:pt>
                <c:pt idx="430">
                  <c:v>0.23814164706062249</c:v>
                </c:pt>
                <c:pt idx="431">
                  <c:v>0.23814164706062249</c:v>
                </c:pt>
                <c:pt idx="432">
                  <c:v>0.23814164706062249</c:v>
                </c:pt>
                <c:pt idx="433">
                  <c:v>0.23814164706062249</c:v>
                </c:pt>
                <c:pt idx="434">
                  <c:v>0.23814164706062249</c:v>
                </c:pt>
                <c:pt idx="435">
                  <c:v>0.23814164706062249</c:v>
                </c:pt>
                <c:pt idx="436">
                  <c:v>0.23814164706062249</c:v>
                </c:pt>
                <c:pt idx="437">
                  <c:v>0.23814164706062249</c:v>
                </c:pt>
                <c:pt idx="438">
                  <c:v>0.23814164706062249</c:v>
                </c:pt>
                <c:pt idx="439">
                  <c:v>0.23814164706062249</c:v>
                </c:pt>
                <c:pt idx="440">
                  <c:v>0.23814164706062249</c:v>
                </c:pt>
                <c:pt idx="441">
                  <c:v>0.23814164706062249</c:v>
                </c:pt>
                <c:pt idx="442">
                  <c:v>0.23814164706062249</c:v>
                </c:pt>
                <c:pt idx="443">
                  <c:v>0.23814164706062249</c:v>
                </c:pt>
                <c:pt idx="444">
                  <c:v>0.23814164706062249</c:v>
                </c:pt>
                <c:pt idx="445">
                  <c:v>0.23814164706062249</c:v>
                </c:pt>
                <c:pt idx="446">
                  <c:v>0.23814164706062249</c:v>
                </c:pt>
                <c:pt idx="447">
                  <c:v>0.23814164706062249</c:v>
                </c:pt>
                <c:pt idx="448">
                  <c:v>0.23814164706062249</c:v>
                </c:pt>
                <c:pt idx="449">
                  <c:v>0.23814164706062249</c:v>
                </c:pt>
                <c:pt idx="450">
                  <c:v>0.23814164706062249</c:v>
                </c:pt>
                <c:pt idx="451">
                  <c:v>0.23814164706062249</c:v>
                </c:pt>
                <c:pt idx="452">
                  <c:v>0.23814164706062249</c:v>
                </c:pt>
                <c:pt idx="453">
                  <c:v>0.23814164706062249</c:v>
                </c:pt>
                <c:pt idx="454">
                  <c:v>0.23814164706062249</c:v>
                </c:pt>
                <c:pt idx="455">
                  <c:v>0.23814164706062249</c:v>
                </c:pt>
                <c:pt idx="456">
                  <c:v>0.23814164706062249</c:v>
                </c:pt>
                <c:pt idx="457">
                  <c:v>0.23814164706062249</c:v>
                </c:pt>
                <c:pt idx="458">
                  <c:v>0.23814164706062249</c:v>
                </c:pt>
                <c:pt idx="459">
                  <c:v>0.23814164706062249</c:v>
                </c:pt>
                <c:pt idx="460">
                  <c:v>0.23814164706062249</c:v>
                </c:pt>
                <c:pt idx="461">
                  <c:v>0.23814164706062249</c:v>
                </c:pt>
                <c:pt idx="462">
                  <c:v>0.23814164706062249</c:v>
                </c:pt>
                <c:pt idx="463">
                  <c:v>0.23814164706062249</c:v>
                </c:pt>
                <c:pt idx="464">
                  <c:v>0.23814164706062249</c:v>
                </c:pt>
                <c:pt idx="465">
                  <c:v>0.23814164706062249</c:v>
                </c:pt>
                <c:pt idx="466">
                  <c:v>0.23814164706062249</c:v>
                </c:pt>
                <c:pt idx="467">
                  <c:v>0.23814164706062249</c:v>
                </c:pt>
                <c:pt idx="468">
                  <c:v>0.23814164706062249</c:v>
                </c:pt>
                <c:pt idx="469">
                  <c:v>0.23814164706062249</c:v>
                </c:pt>
                <c:pt idx="470">
                  <c:v>0.23814164706062249</c:v>
                </c:pt>
                <c:pt idx="471">
                  <c:v>0.23814164706062249</c:v>
                </c:pt>
                <c:pt idx="472">
                  <c:v>0.23814164706062249</c:v>
                </c:pt>
                <c:pt idx="473">
                  <c:v>0.23814164706062249</c:v>
                </c:pt>
                <c:pt idx="474">
                  <c:v>0.23814164706062249</c:v>
                </c:pt>
                <c:pt idx="475">
                  <c:v>0.23814164706062249</c:v>
                </c:pt>
                <c:pt idx="476">
                  <c:v>0.23814164706062249</c:v>
                </c:pt>
                <c:pt idx="477">
                  <c:v>0.23814164706062249</c:v>
                </c:pt>
                <c:pt idx="478">
                  <c:v>0.23814164706062249</c:v>
                </c:pt>
                <c:pt idx="479">
                  <c:v>0.23814164706062249</c:v>
                </c:pt>
                <c:pt idx="480">
                  <c:v>0.23814164706062249</c:v>
                </c:pt>
                <c:pt idx="481">
                  <c:v>0.23814164706062249</c:v>
                </c:pt>
                <c:pt idx="482">
                  <c:v>0.23814164706062249</c:v>
                </c:pt>
                <c:pt idx="483">
                  <c:v>0.23814164706062249</c:v>
                </c:pt>
                <c:pt idx="484">
                  <c:v>0.23814164706062249</c:v>
                </c:pt>
                <c:pt idx="485">
                  <c:v>0.23814164706062249</c:v>
                </c:pt>
                <c:pt idx="486">
                  <c:v>0.23814164706062249</c:v>
                </c:pt>
                <c:pt idx="487">
                  <c:v>0.23814164706062249</c:v>
                </c:pt>
                <c:pt idx="488">
                  <c:v>0.23814164706062249</c:v>
                </c:pt>
                <c:pt idx="489">
                  <c:v>0.23814164706062249</c:v>
                </c:pt>
                <c:pt idx="490">
                  <c:v>0.23814164706062249</c:v>
                </c:pt>
                <c:pt idx="491">
                  <c:v>0.23814164706062249</c:v>
                </c:pt>
                <c:pt idx="492">
                  <c:v>0.23814164706062249</c:v>
                </c:pt>
                <c:pt idx="493">
                  <c:v>0.23814164706062249</c:v>
                </c:pt>
                <c:pt idx="494">
                  <c:v>0.23814164706062249</c:v>
                </c:pt>
                <c:pt idx="495">
                  <c:v>0.23814164706062249</c:v>
                </c:pt>
                <c:pt idx="496">
                  <c:v>0.23814164706062249</c:v>
                </c:pt>
                <c:pt idx="497">
                  <c:v>0.23814164706062249</c:v>
                </c:pt>
                <c:pt idx="498">
                  <c:v>0.23814164706062249</c:v>
                </c:pt>
                <c:pt idx="499">
                  <c:v>0.23814164706062249</c:v>
                </c:pt>
                <c:pt idx="500">
                  <c:v>0.23814164706062249</c:v>
                </c:pt>
                <c:pt idx="501">
                  <c:v>0.23814164706062249</c:v>
                </c:pt>
                <c:pt idx="502">
                  <c:v>0.23814164706062249</c:v>
                </c:pt>
                <c:pt idx="503">
                  <c:v>0.23814164706062249</c:v>
                </c:pt>
                <c:pt idx="504">
                  <c:v>0.23814164706062249</c:v>
                </c:pt>
                <c:pt idx="505">
                  <c:v>0.23814164706062249</c:v>
                </c:pt>
                <c:pt idx="506">
                  <c:v>0.23814164706062249</c:v>
                </c:pt>
                <c:pt idx="507">
                  <c:v>0.23814164706062249</c:v>
                </c:pt>
                <c:pt idx="508">
                  <c:v>0.23814164706062249</c:v>
                </c:pt>
                <c:pt idx="509">
                  <c:v>0.23814164706062249</c:v>
                </c:pt>
                <c:pt idx="510">
                  <c:v>0.23814164706062249</c:v>
                </c:pt>
                <c:pt idx="511">
                  <c:v>0.23814164706062249</c:v>
                </c:pt>
                <c:pt idx="512">
                  <c:v>0.23814164706062249</c:v>
                </c:pt>
                <c:pt idx="513">
                  <c:v>0.23814164706062249</c:v>
                </c:pt>
                <c:pt idx="514">
                  <c:v>0.23814164706062249</c:v>
                </c:pt>
                <c:pt idx="515">
                  <c:v>0.23814164706062249</c:v>
                </c:pt>
                <c:pt idx="516">
                  <c:v>0.23814164706062249</c:v>
                </c:pt>
                <c:pt idx="517">
                  <c:v>0.23814164706062249</c:v>
                </c:pt>
                <c:pt idx="518">
                  <c:v>0.23814164706062249</c:v>
                </c:pt>
                <c:pt idx="519">
                  <c:v>0.23814164706062249</c:v>
                </c:pt>
                <c:pt idx="520">
                  <c:v>0.23814164706062249</c:v>
                </c:pt>
                <c:pt idx="521">
                  <c:v>0.23814164706062249</c:v>
                </c:pt>
                <c:pt idx="522">
                  <c:v>0.23814164706062249</c:v>
                </c:pt>
                <c:pt idx="523">
                  <c:v>0.23814164706062249</c:v>
                </c:pt>
                <c:pt idx="524">
                  <c:v>0.23814164706062249</c:v>
                </c:pt>
                <c:pt idx="525">
                  <c:v>0.23814164706062249</c:v>
                </c:pt>
                <c:pt idx="526">
                  <c:v>0.23814164706062249</c:v>
                </c:pt>
                <c:pt idx="527">
                  <c:v>0.23814164706062249</c:v>
                </c:pt>
                <c:pt idx="528">
                  <c:v>0.23814164706062249</c:v>
                </c:pt>
                <c:pt idx="529">
                  <c:v>0.23814164706062249</c:v>
                </c:pt>
                <c:pt idx="530">
                  <c:v>0.23814164706062249</c:v>
                </c:pt>
                <c:pt idx="531">
                  <c:v>0.23814164706062249</c:v>
                </c:pt>
                <c:pt idx="532">
                  <c:v>0.23814164706062249</c:v>
                </c:pt>
                <c:pt idx="533">
                  <c:v>0.23814164706062249</c:v>
                </c:pt>
                <c:pt idx="534">
                  <c:v>0.23814164706062249</c:v>
                </c:pt>
                <c:pt idx="535">
                  <c:v>0.23814164706062249</c:v>
                </c:pt>
                <c:pt idx="536">
                  <c:v>0.23814164706062249</c:v>
                </c:pt>
                <c:pt idx="537">
                  <c:v>0.23814164706062249</c:v>
                </c:pt>
                <c:pt idx="538">
                  <c:v>0.23814164706062249</c:v>
                </c:pt>
                <c:pt idx="539">
                  <c:v>0.23814164706062249</c:v>
                </c:pt>
                <c:pt idx="540">
                  <c:v>0.23814164706062249</c:v>
                </c:pt>
                <c:pt idx="541">
                  <c:v>0.23814164706062249</c:v>
                </c:pt>
                <c:pt idx="542">
                  <c:v>0.23814164706062249</c:v>
                </c:pt>
                <c:pt idx="543">
                  <c:v>0.23814164706062249</c:v>
                </c:pt>
                <c:pt idx="544">
                  <c:v>0.23814164706062249</c:v>
                </c:pt>
                <c:pt idx="545">
                  <c:v>0.23814164706062249</c:v>
                </c:pt>
                <c:pt idx="546">
                  <c:v>0.23814164706062249</c:v>
                </c:pt>
                <c:pt idx="547">
                  <c:v>0.23814164706062249</c:v>
                </c:pt>
                <c:pt idx="548">
                  <c:v>0.23814164706062249</c:v>
                </c:pt>
                <c:pt idx="549">
                  <c:v>0.23814164706062249</c:v>
                </c:pt>
                <c:pt idx="550">
                  <c:v>0.23814164706062249</c:v>
                </c:pt>
                <c:pt idx="551">
                  <c:v>0.23814164706062249</c:v>
                </c:pt>
                <c:pt idx="552">
                  <c:v>0.23814164706062249</c:v>
                </c:pt>
                <c:pt idx="553">
                  <c:v>0.23814164706062249</c:v>
                </c:pt>
                <c:pt idx="554">
                  <c:v>0.23814164706062249</c:v>
                </c:pt>
                <c:pt idx="555">
                  <c:v>0.23814164706062249</c:v>
                </c:pt>
                <c:pt idx="556">
                  <c:v>0.23814164706062249</c:v>
                </c:pt>
                <c:pt idx="557">
                  <c:v>0.23814164706062249</c:v>
                </c:pt>
                <c:pt idx="558">
                  <c:v>0.23814164706062249</c:v>
                </c:pt>
                <c:pt idx="559">
                  <c:v>0.23814164706062249</c:v>
                </c:pt>
                <c:pt idx="560">
                  <c:v>0.23814164706062249</c:v>
                </c:pt>
                <c:pt idx="561">
                  <c:v>0.23814164706062249</c:v>
                </c:pt>
                <c:pt idx="562">
                  <c:v>0.23814164706062249</c:v>
                </c:pt>
                <c:pt idx="563">
                  <c:v>0.23814164706062249</c:v>
                </c:pt>
                <c:pt idx="564">
                  <c:v>0.23814164706062249</c:v>
                </c:pt>
                <c:pt idx="565">
                  <c:v>0.23814164706062249</c:v>
                </c:pt>
                <c:pt idx="566">
                  <c:v>0.23814164706062249</c:v>
                </c:pt>
                <c:pt idx="567">
                  <c:v>0.23814164706062249</c:v>
                </c:pt>
                <c:pt idx="568">
                  <c:v>0.23814164706062249</c:v>
                </c:pt>
                <c:pt idx="569">
                  <c:v>0.23814164706062249</c:v>
                </c:pt>
                <c:pt idx="570">
                  <c:v>0.23814164706062249</c:v>
                </c:pt>
                <c:pt idx="571">
                  <c:v>0.23814164706062249</c:v>
                </c:pt>
                <c:pt idx="572">
                  <c:v>0.23814164706062249</c:v>
                </c:pt>
                <c:pt idx="573">
                  <c:v>0.23814164706062249</c:v>
                </c:pt>
                <c:pt idx="574">
                  <c:v>0.23814164706062249</c:v>
                </c:pt>
                <c:pt idx="575">
                  <c:v>0.23814164706062249</c:v>
                </c:pt>
                <c:pt idx="576">
                  <c:v>0.23814164706062249</c:v>
                </c:pt>
                <c:pt idx="577">
                  <c:v>0.23814164706062249</c:v>
                </c:pt>
                <c:pt idx="578">
                  <c:v>0.23814164706062249</c:v>
                </c:pt>
                <c:pt idx="579">
                  <c:v>0.23814164706062249</c:v>
                </c:pt>
                <c:pt idx="580">
                  <c:v>0.23814164706062249</c:v>
                </c:pt>
                <c:pt idx="581">
                  <c:v>0.23814164706062249</c:v>
                </c:pt>
                <c:pt idx="582">
                  <c:v>0.23814164706062249</c:v>
                </c:pt>
                <c:pt idx="583">
                  <c:v>0.23814164706062249</c:v>
                </c:pt>
                <c:pt idx="584">
                  <c:v>0.23814164706062249</c:v>
                </c:pt>
                <c:pt idx="585">
                  <c:v>0.23814164706062249</c:v>
                </c:pt>
                <c:pt idx="586">
                  <c:v>0.23814164706062249</c:v>
                </c:pt>
                <c:pt idx="587">
                  <c:v>0.23814164706062249</c:v>
                </c:pt>
                <c:pt idx="588">
                  <c:v>0.23814164706062249</c:v>
                </c:pt>
                <c:pt idx="589">
                  <c:v>0.23814164706062249</c:v>
                </c:pt>
                <c:pt idx="590">
                  <c:v>0.23814164706062249</c:v>
                </c:pt>
                <c:pt idx="591">
                  <c:v>0.23814164706062249</c:v>
                </c:pt>
                <c:pt idx="592">
                  <c:v>0.23814164706062249</c:v>
                </c:pt>
                <c:pt idx="593">
                  <c:v>0.23814164706062249</c:v>
                </c:pt>
                <c:pt idx="594">
                  <c:v>0.23814164706062249</c:v>
                </c:pt>
                <c:pt idx="595">
                  <c:v>0.23814164706062249</c:v>
                </c:pt>
                <c:pt idx="596">
                  <c:v>0.23814164706062249</c:v>
                </c:pt>
                <c:pt idx="597">
                  <c:v>0.23814164706062249</c:v>
                </c:pt>
                <c:pt idx="598">
                  <c:v>0.23814164706062249</c:v>
                </c:pt>
                <c:pt idx="599">
                  <c:v>0.23814164706062249</c:v>
                </c:pt>
                <c:pt idx="600">
                  <c:v>0.23814164706062249</c:v>
                </c:pt>
                <c:pt idx="601">
                  <c:v>0.23814164706062249</c:v>
                </c:pt>
                <c:pt idx="602">
                  <c:v>0.23814164706062249</c:v>
                </c:pt>
                <c:pt idx="603">
                  <c:v>0.23814164706062249</c:v>
                </c:pt>
                <c:pt idx="604">
                  <c:v>0.23814164706062249</c:v>
                </c:pt>
                <c:pt idx="605">
                  <c:v>0.23814164706062249</c:v>
                </c:pt>
                <c:pt idx="606">
                  <c:v>0.23814164706062249</c:v>
                </c:pt>
                <c:pt idx="607">
                  <c:v>0.23814164706062249</c:v>
                </c:pt>
                <c:pt idx="608">
                  <c:v>0.23814164706062249</c:v>
                </c:pt>
                <c:pt idx="609">
                  <c:v>0.23814164706062249</c:v>
                </c:pt>
                <c:pt idx="610">
                  <c:v>0.23814164706062249</c:v>
                </c:pt>
                <c:pt idx="611">
                  <c:v>0.23814164706062249</c:v>
                </c:pt>
                <c:pt idx="612">
                  <c:v>0.23814164706062249</c:v>
                </c:pt>
                <c:pt idx="613">
                  <c:v>0.23814164706062249</c:v>
                </c:pt>
                <c:pt idx="614">
                  <c:v>0.23814164706062249</c:v>
                </c:pt>
                <c:pt idx="615">
                  <c:v>0.23814164706062249</c:v>
                </c:pt>
                <c:pt idx="616">
                  <c:v>0.23814164706062249</c:v>
                </c:pt>
                <c:pt idx="617">
                  <c:v>0.23814164706062249</c:v>
                </c:pt>
                <c:pt idx="618">
                  <c:v>0.23814164706062249</c:v>
                </c:pt>
                <c:pt idx="619">
                  <c:v>0.23814164706062249</c:v>
                </c:pt>
                <c:pt idx="620">
                  <c:v>0.23814164706062249</c:v>
                </c:pt>
                <c:pt idx="621">
                  <c:v>0.23814164706062249</c:v>
                </c:pt>
                <c:pt idx="622">
                  <c:v>0.23814164706062249</c:v>
                </c:pt>
                <c:pt idx="623">
                  <c:v>0.23814164706062249</c:v>
                </c:pt>
                <c:pt idx="624">
                  <c:v>0.23814164706062249</c:v>
                </c:pt>
                <c:pt idx="625">
                  <c:v>0.23814164706062249</c:v>
                </c:pt>
                <c:pt idx="626">
                  <c:v>0.23814164706062249</c:v>
                </c:pt>
                <c:pt idx="627">
                  <c:v>0.23814164706062249</c:v>
                </c:pt>
                <c:pt idx="628">
                  <c:v>0.23814164706062249</c:v>
                </c:pt>
                <c:pt idx="629">
                  <c:v>0.23814164706062249</c:v>
                </c:pt>
                <c:pt idx="630">
                  <c:v>0.23814164706062249</c:v>
                </c:pt>
                <c:pt idx="631">
                  <c:v>0.23814164706062249</c:v>
                </c:pt>
                <c:pt idx="632">
                  <c:v>0.23814164706062249</c:v>
                </c:pt>
                <c:pt idx="633">
                  <c:v>0.23814164706062249</c:v>
                </c:pt>
                <c:pt idx="634">
                  <c:v>0.23814164706062249</c:v>
                </c:pt>
                <c:pt idx="635">
                  <c:v>0.23814164706062249</c:v>
                </c:pt>
                <c:pt idx="636">
                  <c:v>0.23814164706062249</c:v>
                </c:pt>
                <c:pt idx="637">
                  <c:v>0.23814164706062249</c:v>
                </c:pt>
                <c:pt idx="638">
                  <c:v>0.23814164706062249</c:v>
                </c:pt>
                <c:pt idx="639">
                  <c:v>0.23814164706062249</c:v>
                </c:pt>
                <c:pt idx="640">
                  <c:v>0.23814164706062249</c:v>
                </c:pt>
                <c:pt idx="641">
                  <c:v>0.23814164706062249</c:v>
                </c:pt>
                <c:pt idx="642">
                  <c:v>0.23814164706062249</c:v>
                </c:pt>
                <c:pt idx="643">
                  <c:v>0.23814164706062249</c:v>
                </c:pt>
                <c:pt idx="644">
                  <c:v>0.23814164706062249</c:v>
                </c:pt>
                <c:pt idx="645">
                  <c:v>0.23814164706062249</c:v>
                </c:pt>
                <c:pt idx="646">
                  <c:v>0.23814164706062249</c:v>
                </c:pt>
                <c:pt idx="647">
                  <c:v>0.23814164706062249</c:v>
                </c:pt>
                <c:pt idx="648">
                  <c:v>0.23814164706062249</c:v>
                </c:pt>
                <c:pt idx="649">
                  <c:v>0.23814164706062249</c:v>
                </c:pt>
                <c:pt idx="650">
                  <c:v>0.23814164706062249</c:v>
                </c:pt>
                <c:pt idx="651">
                  <c:v>0.23814164706062249</c:v>
                </c:pt>
                <c:pt idx="652">
                  <c:v>0.23814164706062249</c:v>
                </c:pt>
                <c:pt idx="653">
                  <c:v>0.23814164706062249</c:v>
                </c:pt>
                <c:pt idx="654">
                  <c:v>0.23814164706062249</c:v>
                </c:pt>
                <c:pt idx="655">
                  <c:v>0.23814164706062249</c:v>
                </c:pt>
                <c:pt idx="656">
                  <c:v>0.23814164706062249</c:v>
                </c:pt>
                <c:pt idx="657">
                  <c:v>0.23814164706062249</c:v>
                </c:pt>
                <c:pt idx="658">
                  <c:v>0.23814164706062249</c:v>
                </c:pt>
                <c:pt idx="659">
                  <c:v>0.23814164706062249</c:v>
                </c:pt>
                <c:pt idx="660">
                  <c:v>0.23814164706062249</c:v>
                </c:pt>
                <c:pt idx="661">
                  <c:v>0.23814164706062249</c:v>
                </c:pt>
                <c:pt idx="662">
                  <c:v>0.23814164706062249</c:v>
                </c:pt>
                <c:pt idx="663">
                  <c:v>0.23814164706062249</c:v>
                </c:pt>
                <c:pt idx="664">
                  <c:v>0.23814164706062249</c:v>
                </c:pt>
                <c:pt idx="665">
                  <c:v>0.23814164706062249</c:v>
                </c:pt>
                <c:pt idx="666">
                  <c:v>0.23814164706062249</c:v>
                </c:pt>
                <c:pt idx="667">
                  <c:v>0.23814164706062249</c:v>
                </c:pt>
                <c:pt idx="668">
                  <c:v>0.23814164706062249</c:v>
                </c:pt>
                <c:pt idx="669">
                  <c:v>0.23814164706062249</c:v>
                </c:pt>
                <c:pt idx="670">
                  <c:v>0.23814164706062249</c:v>
                </c:pt>
                <c:pt idx="671">
                  <c:v>0.23814164706062249</c:v>
                </c:pt>
                <c:pt idx="672">
                  <c:v>0.23814164706062249</c:v>
                </c:pt>
                <c:pt idx="673">
                  <c:v>0.23814164706062249</c:v>
                </c:pt>
                <c:pt idx="674">
                  <c:v>0.23814164706062249</c:v>
                </c:pt>
                <c:pt idx="675">
                  <c:v>0.23814164706062249</c:v>
                </c:pt>
                <c:pt idx="676">
                  <c:v>0.23814164706062249</c:v>
                </c:pt>
                <c:pt idx="677">
                  <c:v>0.23814164706062249</c:v>
                </c:pt>
                <c:pt idx="678">
                  <c:v>0.23814164706062249</c:v>
                </c:pt>
                <c:pt idx="679">
                  <c:v>0.23814164706062249</c:v>
                </c:pt>
                <c:pt idx="680">
                  <c:v>0.23814164706062249</c:v>
                </c:pt>
                <c:pt idx="681">
                  <c:v>0.23814164706062249</c:v>
                </c:pt>
                <c:pt idx="682">
                  <c:v>0.23814164706062249</c:v>
                </c:pt>
                <c:pt idx="683">
                  <c:v>0.23814164706062249</c:v>
                </c:pt>
                <c:pt idx="684">
                  <c:v>0.23814164706062249</c:v>
                </c:pt>
                <c:pt idx="685">
                  <c:v>0.23814164706062249</c:v>
                </c:pt>
                <c:pt idx="686">
                  <c:v>0.23814164706062249</c:v>
                </c:pt>
                <c:pt idx="687">
                  <c:v>0.23814164706062249</c:v>
                </c:pt>
                <c:pt idx="688">
                  <c:v>0.23814164706062249</c:v>
                </c:pt>
                <c:pt idx="689">
                  <c:v>0.23814164706062249</c:v>
                </c:pt>
                <c:pt idx="690">
                  <c:v>0.23814164706062249</c:v>
                </c:pt>
                <c:pt idx="691">
                  <c:v>0.23814164706062249</c:v>
                </c:pt>
                <c:pt idx="692">
                  <c:v>0.23814164706062249</c:v>
                </c:pt>
                <c:pt idx="693">
                  <c:v>0.23814164706062249</c:v>
                </c:pt>
                <c:pt idx="694">
                  <c:v>0.23814164706062249</c:v>
                </c:pt>
                <c:pt idx="695">
                  <c:v>0.23814164706062249</c:v>
                </c:pt>
                <c:pt idx="696">
                  <c:v>0.23814164706062249</c:v>
                </c:pt>
                <c:pt idx="697">
                  <c:v>0.23814164706062249</c:v>
                </c:pt>
                <c:pt idx="698">
                  <c:v>0.23814164706062249</c:v>
                </c:pt>
                <c:pt idx="699">
                  <c:v>0.23814164706062249</c:v>
                </c:pt>
                <c:pt idx="700">
                  <c:v>0.23814164706062249</c:v>
                </c:pt>
                <c:pt idx="701">
                  <c:v>0.23814164706062249</c:v>
                </c:pt>
                <c:pt idx="702">
                  <c:v>0.23814164706062249</c:v>
                </c:pt>
                <c:pt idx="703">
                  <c:v>0.23814164706062249</c:v>
                </c:pt>
                <c:pt idx="704">
                  <c:v>0.23814164706062249</c:v>
                </c:pt>
                <c:pt idx="705">
                  <c:v>0.23814164706062249</c:v>
                </c:pt>
                <c:pt idx="706">
                  <c:v>0.23814164706062249</c:v>
                </c:pt>
                <c:pt idx="707">
                  <c:v>0.23814164706062249</c:v>
                </c:pt>
                <c:pt idx="708">
                  <c:v>0.23814164706062249</c:v>
                </c:pt>
                <c:pt idx="709">
                  <c:v>0.23814164706062249</c:v>
                </c:pt>
                <c:pt idx="710">
                  <c:v>0.23814164706062249</c:v>
                </c:pt>
                <c:pt idx="711">
                  <c:v>0.23814164706062249</c:v>
                </c:pt>
                <c:pt idx="712">
                  <c:v>0.23814164706062249</c:v>
                </c:pt>
                <c:pt idx="713">
                  <c:v>0.23814164706062249</c:v>
                </c:pt>
                <c:pt idx="714">
                  <c:v>0.23814164706062249</c:v>
                </c:pt>
                <c:pt idx="715">
                  <c:v>0.23814164706062249</c:v>
                </c:pt>
                <c:pt idx="716">
                  <c:v>0.23814164706062249</c:v>
                </c:pt>
                <c:pt idx="717">
                  <c:v>0.23814164706062249</c:v>
                </c:pt>
                <c:pt idx="718">
                  <c:v>0.23814164706062249</c:v>
                </c:pt>
                <c:pt idx="719">
                  <c:v>0.23814164706062249</c:v>
                </c:pt>
                <c:pt idx="720">
                  <c:v>0.23814164706062249</c:v>
                </c:pt>
                <c:pt idx="721">
                  <c:v>0.23814164706062249</c:v>
                </c:pt>
                <c:pt idx="722">
                  <c:v>0.23814164706062249</c:v>
                </c:pt>
                <c:pt idx="723">
                  <c:v>0.23814164706062249</c:v>
                </c:pt>
                <c:pt idx="724">
                  <c:v>0.23814164706062249</c:v>
                </c:pt>
                <c:pt idx="725">
                  <c:v>0.23814164706062249</c:v>
                </c:pt>
                <c:pt idx="726">
                  <c:v>0.23814164706062249</c:v>
                </c:pt>
                <c:pt idx="727">
                  <c:v>0.23814164706062249</c:v>
                </c:pt>
                <c:pt idx="728">
                  <c:v>0.23814164706062249</c:v>
                </c:pt>
                <c:pt idx="729">
                  <c:v>0.23814164706062249</c:v>
                </c:pt>
                <c:pt idx="730">
                  <c:v>0.23814164706062249</c:v>
                </c:pt>
                <c:pt idx="731">
                  <c:v>0.23814164706062249</c:v>
                </c:pt>
                <c:pt idx="732">
                  <c:v>0.23814164706062249</c:v>
                </c:pt>
                <c:pt idx="733">
                  <c:v>0.23814164706062249</c:v>
                </c:pt>
                <c:pt idx="734">
                  <c:v>0.23814164706062249</c:v>
                </c:pt>
                <c:pt idx="735">
                  <c:v>0.23814164706062249</c:v>
                </c:pt>
                <c:pt idx="736">
                  <c:v>0.23814164706062249</c:v>
                </c:pt>
                <c:pt idx="737">
                  <c:v>0.23814164706062249</c:v>
                </c:pt>
                <c:pt idx="738">
                  <c:v>0.23814164706062249</c:v>
                </c:pt>
                <c:pt idx="739">
                  <c:v>0.23814164706062249</c:v>
                </c:pt>
                <c:pt idx="740">
                  <c:v>0.23814164706062249</c:v>
                </c:pt>
                <c:pt idx="741">
                  <c:v>0.23814164706062249</c:v>
                </c:pt>
                <c:pt idx="742">
                  <c:v>0.23814164706062249</c:v>
                </c:pt>
                <c:pt idx="743">
                  <c:v>0.23814164706062249</c:v>
                </c:pt>
                <c:pt idx="744">
                  <c:v>0.23814164706062249</c:v>
                </c:pt>
                <c:pt idx="745">
                  <c:v>0.23814164706062249</c:v>
                </c:pt>
                <c:pt idx="746">
                  <c:v>0.23814164706062249</c:v>
                </c:pt>
                <c:pt idx="747">
                  <c:v>0.23814164706062249</c:v>
                </c:pt>
                <c:pt idx="748">
                  <c:v>0.23814164706062249</c:v>
                </c:pt>
                <c:pt idx="749">
                  <c:v>0.23814164706062249</c:v>
                </c:pt>
                <c:pt idx="750">
                  <c:v>0.23814164706062249</c:v>
                </c:pt>
                <c:pt idx="751">
                  <c:v>0.23814164706062249</c:v>
                </c:pt>
                <c:pt idx="752">
                  <c:v>0.23814164706062249</c:v>
                </c:pt>
                <c:pt idx="753">
                  <c:v>0.23814164706062249</c:v>
                </c:pt>
                <c:pt idx="754">
                  <c:v>0.23814164706062249</c:v>
                </c:pt>
                <c:pt idx="755">
                  <c:v>0.23814164706062249</c:v>
                </c:pt>
                <c:pt idx="756">
                  <c:v>0.23814164706062249</c:v>
                </c:pt>
                <c:pt idx="757">
                  <c:v>0.23814164706062249</c:v>
                </c:pt>
                <c:pt idx="758">
                  <c:v>0.23814164706062249</c:v>
                </c:pt>
                <c:pt idx="759">
                  <c:v>0.23814164706062249</c:v>
                </c:pt>
                <c:pt idx="760">
                  <c:v>0.23814164706062249</c:v>
                </c:pt>
                <c:pt idx="761">
                  <c:v>0.23814164706062249</c:v>
                </c:pt>
                <c:pt idx="762">
                  <c:v>0.23814164706062249</c:v>
                </c:pt>
                <c:pt idx="763">
                  <c:v>0.23814164706062249</c:v>
                </c:pt>
                <c:pt idx="764">
                  <c:v>0.23814164706062249</c:v>
                </c:pt>
                <c:pt idx="765">
                  <c:v>0.23814164706062249</c:v>
                </c:pt>
                <c:pt idx="766">
                  <c:v>0.23814164706062249</c:v>
                </c:pt>
                <c:pt idx="767">
                  <c:v>0.23814164706062249</c:v>
                </c:pt>
                <c:pt idx="768">
                  <c:v>0.23814164706062249</c:v>
                </c:pt>
                <c:pt idx="769">
                  <c:v>0.23814164706062249</c:v>
                </c:pt>
                <c:pt idx="770">
                  <c:v>0.23814164706062249</c:v>
                </c:pt>
                <c:pt idx="771">
                  <c:v>0.23814164706062249</c:v>
                </c:pt>
                <c:pt idx="772">
                  <c:v>0.23814164706062249</c:v>
                </c:pt>
                <c:pt idx="773">
                  <c:v>0.23814164706062249</c:v>
                </c:pt>
                <c:pt idx="774">
                  <c:v>0.23814164706062249</c:v>
                </c:pt>
                <c:pt idx="775">
                  <c:v>0.23814164706062249</c:v>
                </c:pt>
                <c:pt idx="776">
                  <c:v>0.23814164706062249</c:v>
                </c:pt>
                <c:pt idx="777">
                  <c:v>0.23814164706062249</c:v>
                </c:pt>
                <c:pt idx="778">
                  <c:v>0.23814164706062249</c:v>
                </c:pt>
                <c:pt idx="779">
                  <c:v>0.23814164706062249</c:v>
                </c:pt>
                <c:pt idx="780">
                  <c:v>0.23814164706062249</c:v>
                </c:pt>
                <c:pt idx="781">
                  <c:v>0.23814164706062249</c:v>
                </c:pt>
                <c:pt idx="782">
                  <c:v>0.23814164706062249</c:v>
                </c:pt>
                <c:pt idx="783">
                  <c:v>0.23814164706062249</c:v>
                </c:pt>
                <c:pt idx="784">
                  <c:v>0.23814164706062249</c:v>
                </c:pt>
                <c:pt idx="785">
                  <c:v>0.23814164706062249</c:v>
                </c:pt>
                <c:pt idx="786">
                  <c:v>0.23814164706062249</c:v>
                </c:pt>
                <c:pt idx="787">
                  <c:v>0.23814164706062249</c:v>
                </c:pt>
                <c:pt idx="788">
                  <c:v>0.23814164706062249</c:v>
                </c:pt>
                <c:pt idx="789">
                  <c:v>0.23814164706062249</c:v>
                </c:pt>
                <c:pt idx="790">
                  <c:v>0.23814164706062249</c:v>
                </c:pt>
                <c:pt idx="791">
                  <c:v>0.23814164706062249</c:v>
                </c:pt>
                <c:pt idx="792">
                  <c:v>0.23814164706062249</c:v>
                </c:pt>
                <c:pt idx="793">
                  <c:v>0.23814164706062249</c:v>
                </c:pt>
                <c:pt idx="794">
                  <c:v>0.23814164706062249</c:v>
                </c:pt>
                <c:pt idx="795">
                  <c:v>0.23814164706062249</c:v>
                </c:pt>
                <c:pt idx="796">
                  <c:v>0.23814164706062249</c:v>
                </c:pt>
                <c:pt idx="797">
                  <c:v>0.23814164706062249</c:v>
                </c:pt>
                <c:pt idx="798">
                  <c:v>0.23814164706062249</c:v>
                </c:pt>
                <c:pt idx="799">
                  <c:v>0.23814164706062249</c:v>
                </c:pt>
                <c:pt idx="800">
                  <c:v>0.23814164706062249</c:v>
                </c:pt>
                <c:pt idx="801">
                  <c:v>0.23814164706062249</c:v>
                </c:pt>
                <c:pt idx="802">
                  <c:v>0.23814164706062249</c:v>
                </c:pt>
                <c:pt idx="803">
                  <c:v>0.23814164706062249</c:v>
                </c:pt>
                <c:pt idx="804">
                  <c:v>0.23814164706062249</c:v>
                </c:pt>
                <c:pt idx="805">
                  <c:v>0.23814164706062249</c:v>
                </c:pt>
                <c:pt idx="806">
                  <c:v>0.23814164706062249</c:v>
                </c:pt>
                <c:pt idx="807">
                  <c:v>0.23814164706062249</c:v>
                </c:pt>
                <c:pt idx="808">
                  <c:v>0.23814164706062249</c:v>
                </c:pt>
                <c:pt idx="809">
                  <c:v>0.23814164706062249</c:v>
                </c:pt>
                <c:pt idx="810">
                  <c:v>0.23814164706062249</c:v>
                </c:pt>
                <c:pt idx="811">
                  <c:v>0.23814164706062249</c:v>
                </c:pt>
                <c:pt idx="812">
                  <c:v>0.23814164706062249</c:v>
                </c:pt>
                <c:pt idx="813">
                  <c:v>0.23814164706062249</c:v>
                </c:pt>
                <c:pt idx="814">
                  <c:v>0.23814164706062249</c:v>
                </c:pt>
                <c:pt idx="815">
                  <c:v>0.23814164706062249</c:v>
                </c:pt>
                <c:pt idx="816">
                  <c:v>0.23814164706062249</c:v>
                </c:pt>
                <c:pt idx="817">
                  <c:v>0.23814164706062249</c:v>
                </c:pt>
                <c:pt idx="818">
                  <c:v>0.23814164706062249</c:v>
                </c:pt>
                <c:pt idx="819">
                  <c:v>0.23814164706062249</c:v>
                </c:pt>
                <c:pt idx="820">
                  <c:v>0.23814164706062249</c:v>
                </c:pt>
                <c:pt idx="821">
                  <c:v>0.23814164706062249</c:v>
                </c:pt>
                <c:pt idx="822">
                  <c:v>0.23814164706062249</c:v>
                </c:pt>
                <c:pt idx="823">
                  <c:v>0.23814164706062249</c:v>
                </c:pt>
                <c:pt idx="824">
                  <c:v>0.23814164706062249</c:v>
                </c:pt>
                <c:pt idx="825">
                  <c:v>0.23814164706062249</c:v>
                </c:pt>
                <c:pt idx="826">
                  <c:v>0.23814164706062249</c:v>
                </c:pt>
                <c:pt idx="827">
                  <c:v>0.23814164706062249</c:v>
                </c:pt>
                <c:pt idx="828">
                  <c:v>0.23814164706062249</c:v>
                </c:pt>
                <c:pt idx="829">
                  <c:v>0.23814164706062249</c:v>
                </c:pt>
                <c:pt idx="830">
                  <c:v>0.23814164706062249</c:v>
                </c:pt>
                <c:pt idx="831">
                  <c:v>0.23814164706062249</c:v>
                </c:pt>
                <c:pt idx="832">
                  <c:v>0.23814164706062249</c:v>
                </c:pt>
                <c:pt idx="833">
                  <c:v>0.23814164706062249</c:v>
                </c:pt>
                <c:pt idx="834">
                  <c:v>0.23814164706062249</c:v>
                </c:pt>
                <c:pt idx="835">
                  <c:v>0.23814164706062249</c:v>
                </c:pt>
                <c:pt idx="836">
                  <c:v>0.23814164706062249</c:v>
                </c:pt>
                <c:pt idx="837">
                  <c:v>0.23814164706062249</c:v>
                </c:pt>
                <c:pt idx="838">
                  <c:v>0.23814164706062249</c:v>
                </c:pt>
                <c:pt idx="839">
                  <c:v>0.23814164706062249</c:v>
                </c:pt>
                <c:pt idx="840">
                  <c:v>0.23814164706062249</c:v>
                </c:pt>
                <c:pt idx="841">
                  <c:v>0.23814164706062249</c:v>
                </c:pt>
                <c:pt idx="842">
                  <c:v>0.23814164706062249</c:v>
                </c:pt>
                <c:pt idx="843">
                  <c:v>0.23814164706062249</c:v>
                </c:pt>
                <c:pt idx="844">
                  <c:v>0.23814164706062249</c:v>
                </c:pt>
                <c:pt idx="845">
                  <c:v>0.23814164706062249</c:v>
                </c:pt>
                <c:pt idx="846">
                  <c:v>0.23814164706062249</c:v>
                </c:pt>
                <c:pt idx="847">
                  <c:v>0.23814164706062249</c:v>
                </c:pt>
                <c:pt idx="848">
                  <c:v>0.23814164706062249</c:v>
                </c:pt>
                <c:pt idx="849">
                  <c:v>0.23814164706062249</c:v>
                </c:pt>
                <c:pt idx="850">
                  <c:v>0.23814164706062249</c:v>
                </c:pt>
                <c:pt idx="851">
                  <c:v>0.23814164706062249</c:v>
                </c:pt>
                <c:pt idx="852">
                  <c:v>0.23814164706062249</c:v>
                </c:pt>
                <c:pt idx="853">
                  <c:v>0.23814164706062249</c:v>
                </c:pt>
                <c:pt idx="854">
                  <c:v>0.23814164706062249</c:v>
                </c:pt>
                <c:pt idx="855">
                  <c:v>0.23814164706062249</c:v>
                </c:pt>
                <c:pt idx="856">
                  <c:v>0.23814164706062249</c:v>
                </c:pt>
                <c:pt idx="857">
                  <c:v>0.23814164706062249</c:v>
                </c:pt>
                <c:pt idx="858">
                  <c:v>0.23814164706062249</c:v>
                </c:pt>
                <c:pt idx="859">
                  <c:v>0.23814164706062249</c:v>
                </c:pt>
                <c:pt idx="860">
                  <c:v>0.23814164706062249</c:v>
                </c:pt>
                <c:pt idx="861">
                  <c:v>0.23814164706062249</c:v>
                </c:pt>
                <c:pt idx="862">
                  <c:v>0.23814164706062249</c:v>
                </c:pt>
                <c:pt idx="863">
                  <c:v>0.23814164706062249</c:v>
                </c:pt>
                <c:pt idx="864">
                  <c:v>0.23814164706062249</c:v>
                </c:pt>
                <c:pt idx="865">
                  <c:v>0.23814164706062249</c:v>
                </c:pt>
                <c:pt idx="866">
                  <c:v>0.23814164706062249</c:v>
                </c:pt>
                <c:pt idx="867">
                  <c:v>0.23814164706062249</c:v>
                </c:pt>
                <c:pt idx="868">
                  <c:v>0.23814164706062249</c:v>
                </c:pt>
                <c:pt idx="869">
                  <c:v>0.23814164706062249</c:v>
                </c:pt>
                <c:pt idx="870">
                  <c:v>0.23814164706062249</c:v>
                </c:pt>
                <c:pt idx="871">
                  <c:v>0.23814164706062249</c:v>
                </c:pt>
                <c:pt idx="872">
                  <c:v>0.23814164706062249</c:v>
                </c:pt>
                <c:pt idx="873">
                  <c:v>0.23814164706062249</c:v>
                </c:pt>
                <c:pt idx="874">
                  <c:v>0.23814164706062249</c:v>
                </c:pt>
                <c:pt idx="875">
                  <c:v>0.23814164706062249</c:v>
                </c:pt>
                <c:pt idx="876">
                  <c:v>0.23814164706062249</c:v>
                </c:pt>
                <c:pt idx="877">
                  <c:v>0.23814164706062249</c:v>
                </c:pt>
                <c:pt idx="878">
                  <c:v>0.23814164706062249</c:v>
                </c:pt>
                <c:pt idx="879">
                  <c:v>0.23814164706062249</c:v>
                </c:pt>
                <c:pt idx="880">
                  <c:v>0.23814164706062249</c:v>
                </c:pt>
                <c:pt idx="881">
                  <c:v>0.23814164706062249</c:v>
                </c:pt>
                <c:pt idx="882">
                  <c:v>0.23814164706062249</c:v>
                </c:pt>
                <c:pt idx="883">
                  <c:v>0.23814164706062249</c:v>
                </c:pt>
                <c:pt idx="884">
                  <c:v>0.23814164706062249</c:v>
                </c:pt>
                <c:pt idx="885">
                  <c:v>0.23814164706062249</c:v>
                </c:pt>
                <c:pt idx="886">
                  <c:v>0.23814164706062249</c:v>
                </c:pt>
                <c:pt idx="887">
                  <c:v>0.23814164706062249</c:v>
                </c:pt>
                <c:pt idx="888">
                  <c:v>0.23814164706062249</c:v>
                </c:pt>
                <c:pt idx="889">
                  <c:v>0.23814164706062249</c:v>
                </c:pt>
                <c:pt idx="890">
                  <c:v>0.23814164706062249</c:v>
                </c:pt>
                <c:pt idx="891">
                  <c:v>0.23814164706062249</c:v>
                </c:pt>
                <c:pt idx="892">
                  <c:v>0.23814164706062249</c:v>
                </c:pt>
                <c:pt idx="893">
                  <c:v>0.23814164706062249</c:v>
                </c:pt>
                <c:pt idx="894">
                  <c:v>0.23814164706062249</c:v>
                </c:pt>
                <c:pt idx="895">
                  <c:v>0.23814164706062249</c:v>
                </c:pt>
                <c:pt idx="896">
                  <c:v>0.23814164706062249</c:v>
                </c:pt>
                <c:pt idx="897">
                  <c:v>0.23814164706062249</c:v>
                </c:pt>
                <c:pt idx="898">
                  <c:v>0.23814164706062249</c:v>
                </c:pt>
                <c:pt idx="899">
                  <c:v>0.23814164706062249</c:v>
                </c:pt>
                <c:pt idx="900">
                  <c:v>0.23814164706062249</c:v>
                </c:pt>
                <c:pt idx="901">
                  <c:v>0.23814164706062249</c:v>
                </c:pt>
                <c:pt idx="902">
                  <c:v>0.23814164706062249</c:v>
                </c:pt>
                <c:pt idx="903">
                  <c:v>0.23814164706062249</c:v>
                </c:pt>
                <c:pt idx="904">
                  <c:v>0.23814164706062249</c:v>
                </c:pt>
                <c:pt idx="905">
                  <c:v>0.23814164706062249</c:v>
                </c:pt>
                <c:pt idx="906">
                  <c:v>0.23814164706062249</c:v>
                </c:pt>
                <c:pt idx="907">
                  <c:v>0.23814164706062249</c:v>
                </c:pt>
                <c:pt idx="908">
                  <c:v>0.23814164706062249</c:v>
                </c:pt>
                <c:pt idx="909">
                  <c:v>0.23814164706062249</c:v>
                </c:pt>
                <c:pt idx="910">
                  <c:v>0.23814164706062249</c:v>
                </c:pt>
                <c:pt idx="911">
                  <c:v>0.23814164706062249</c:v>
                </c:pt>
                <c:pt idx="912">
                  <c:v>0.23814164706062249</c:v>
                </c:pt>
                <c:pt idx="913">
                  <c:v>0.23814164706062249</c:v>
                </c:pt>
                <c:pt idx="914">
                  <c:v>0.23814164706062249</c:v>
                </c:pt>
                <c:pt idx="915">
                  <c:v>0.23814164706062249</c:v>
                </c:pt>
                <c:pt idx="916">
                  <c:v>0.23814164706062249</c:v>
                </c:pt>
                <c:pt idx="917">
                  <c:v>0.23814164706062249</c:v>
                </c:pt>
                <c:pt idx="918">
                  <c:v>0.23814164706062249</c:v>
                </c:pt>
                <c:pt idx="919">
                  <c:v>0.23814164706062249</c:v>
                </c:pt>
                <c:pt idx="920">
                  <c:v>0.23814164706062249</c:v>
                </c:pt>
                <c:pt idx="921">
                  <c:v>0.23814164706062249</c:v>
                </c:pt>
                <c:pt idx="922">
                  <c:v>0.23814164706062249</c:v>
                </c:pt>
                <c:pt idx="923">
                  <c:v>0.23814164706062249</c:v>
                </c:pt>
                <c:pt idx="924">
                  <c:v>0.23814164706062249</c:v>
                </c:pt>
                <c:pt idx="925">
                  <c:v>0.23814164706062249</c:v>
                </c:pt>
                <c:pt idx="926">
                  <c:v>0.23814164706062249</c:v>
                </c:pt>
                <c:pt idx="927">
                  <c:v>0.23814164706062249</c:v>
                </c:pt>
                <c:pt idx="928">
                  <c:v>0.23814164706062249</c:v>
                </c:pt>
                <c:pt idx="929">
                  <c:v>0.23814164706062249</c:v>
                </c:pt>
                <c:pt idx="930">
                  <c:v>0.23814164706062249</c:v>
                </c:pt>
                <c:pt idx="931">
                  <c:v>0.23814164706062249</c:v>
                </c:pt>
                <c:pt idx="932">
                  <c:v>0.23814164706062249</c:v>
                </c:pt>
                <c:pt idx="933">
                  <c:v>0.23814164706062249</c:v>
                </c:pt>
                <c:pt idx="934">
                  <c:v>0.23814164706062249</c:v>
                </c:pt>
                <c:pt idx="935">
                  <c:v>0.23814164706062249</c:v>
                </c:pt>
                <c:pt idx="936">
                  <c:v>0.23814164706062249</c:v>
                </c:pt>
                <c:pt idx="937">
                  <c:v>0.23814164706062249</c:v>
                </c:pt>
                <c:pt idx="938">
                  <c:v>0.23814164706062249</c:v>
                </c:pt>
                <c:pt idx="939">
                  <c:v>0.23814164706062249</c:v>
                </c:pt>
                <c:pt idx="940">
                  <c:v>0.23814164706062249</c:v>
                </c:pt>
                <c:pt idx="941">
                  <c:v>0.23814164706062249</c:v>
                </c:pt>
                <c:pt idx="942">
                  <c:v>0.23814164706062249</c:v>
                </c:pt>
                <c:pt idx="943">
                  <c:v>0.23814164706062249</c:v>
                </c:pt>
                <c:pt idx="944">
                  <c:v>0.23814164706062249</c:v>
                </c:pt>
                <c:pt idx="945">
                  <c:v>0.23814164706062249</c:v>
                </c:pt>
                <c:pt idx="946">
                  <c:v>0.23814164706062249</c:v>
                </c:pt>
                <c:pt idx="947">
                  <c:v>0.23814164706062249</c:v>
                </c:pt>
                <c:pt idx="948">
                  <c:v>0.23814164706062249</c:v>
                </c:pt>
                <c:pt idx="949">
                  <c:v>0.23814164706062249</c:v>
                </c:pt>
                <c:pt idx="950">
                  <c:v>0.23814164706062249</c:v>
                </c:pt>
                <c:pt idx="951">
                  <c:v>0.23814164706062249</c:v>
                </c:pt>
                <c:pt idx="952">
                  <c:v>0.23814164706062249</c:v>
                </c:pt>
                <c:pt idx="953">
                  <c:v>0.23814164706062249</c:v>
                </c:pt>
                <c:pt idx="954">
                  <c:v>0.23814164706062249</c:v>
                </c:pt>
                <c:pt idx="955">
                  <c:v>0.23814164706062249</c:v>
                </c:pt>
                <c:pt idx="956">
                  <c:v>0.23814164706062249</c:v>
                </c:pt>
                <c:pt idx="957">
                  <c:v>0.23814164706062249</c:v>
                </c:pt>
                <c:pt idx="958">
                  <c:v>0.23814164706062249</c:v>
                </c:pt>
                <c:pt idx="959">
                  <c:v>0.23814164706062249</c:v>
                </c:pt>
                <c:pt idx="960">
                  <c:v>0.23814164706062249</c:v>
                </c:pt>
                <c:pt idx="961">
                  <c:v>0.23814164706062249</c:v>
                </c:pt>
                <c:pt idx="962">
                  <c:v>0.23814164706062249</c:v>
                </c:pt>
                <c:pt idx="963">
                  <c:v>0.23814164706062249</c:v>
                </c:pt>
                <c:pt idx="964">
                  <c:v>0.23814164706062249</c:v>
                </c:pt>
                <c:pt idx="965">
                  <c:v>0.23814164706062249</c:v>
                </c:pt>
                <c:pt idx="966">
                  <c:v>0.23814164706062249</c:v>
                </c:pt>
                <c:pt idx="967">
                  <c:v>0.23814164706062249</c:v>
                </c:pt>
                <c:pt idx="968">
                  <c:v>0.23814164706062249</c:v>
                </c:pt>
                <c:pt idx="969">
                  <c:v>0.23814164706062249</c:v>
                </c:pt>
                <c:pt idx="970">
                  <c:v>0.23814164706062249</c:v>
                </c:pt>
                <c:pt idx="971">
                  <c:v>0.23814164706062249</c:v>
                </c:pt>
                <c:pt idx="972">
                  <c:v>0.23814164706062249</c:v>
                </c:pt>
                <c:pt idx="973">
                  <c:v>0.23814164706062249</c:v>
                </c:pt>
                <c:pt idx="974">
                  <c:v>0.23814164706062249</c:v>
                </c:pt>
                <c:pt idx="975">
                  <c:v>0.23814164706062249</c:v>
                </c:pt>
                <c:pt idx="976">
                  <c:v>0.23814164706062249</c:v>
                </c:pt>
                <c:pt idx="977">
                  <c:v>0.23814164706062249</c:v>
                </c:pt>
                <c:pt idx="978">
                  <c:v>0.23814164706062249</c:v>
                </c:pt>
                <c:pt idx="979">
                  <c:v>0.23814164706062249</c:v>
                </c:pt>
                <c:pt idx="980">
                  <c:v>0.23814164706062249</c:v>
                </c:pt>
                <c:pt idx="981">
                  <c:v>0.23814164706062249</c:v>
                </c:pt>
                <c:pt idx="982">
                  <c:v>0.23814164706062249</c:v>
                </c:pt>
                <c:pt idx="983">
                  <c:v>0.23814164706062249</c:v>
                </c:pt>
                <c:pt idx="984">
                  <c:v>0.23814164706062249</c:v>
                </c:pt>
                <c:pt idx="985">
                  <c:v>0.23814164706062249</c:v>
                </c:pt>
                <c:pt idx="986">
                  <c:v>0.23814164706062249</c:v>
                </c:pt>
                <c:pt idx="987">
                  <c:v>0.23814164706062249</c:v>
                </c:pt>
                <c:pt idx="988">
                  <c:v>0.23814164706062249</c:v>
                </c:pt>
                <c:pt idx="989">
                  <c:v>0.23814164706062249</c:v>
                </c:pt>
                <c:pt idx="990">
                  <c:v>0.23814164706062249</c:v>
                </c:pt>
                <c:pt idx="991">
                  <c:v>0.23814164706062249</c:v>
                </c:pt>
                <c:pt idx="992">
                  <c:v>0.23814164706062249</c:v>
                </c:pt>
                <c:pt idx="993">
                  <c:v>0.23814164706062249</c:v>
                </c:pt>
                <c:pt idx="994">
                  <c:v>0.23814164706062249</c:v>
                </c:pt>
                <c:pt idx="995">
                  <c:v>0.23814164706062249</c:v>
                </c:pt>
                <c:pt idx="996">
                  <c:v>0.23814164706062249</c:v>
                </c:pt>
                <c:pt idx="997">
                  <c:v>0.23814164706062249</c:v>
                </c:pt>
                <c:pt idx="998">
                  <c:v>0.23814164706062249</c:v>
                </c:pt>
                <c:pt idx="999">
                  <c:v>0.23814164706062249</c:v>
                </c:pt>
                <c:pt idx="1000">
                  <c:v>0.23814164706062249</c:v>
                </c:pt>
                <c:pt idx="1001">
                  <c:v>0.23814164706062249</c:v>
                </c:pt>
                <c:pt idx="1002">
                  <c:v>0.23814164706062249</c:v>
                </c:pt>
                <c:pt idx="1003">
                  <c:v>0.23814164706062249</c:v>
                </c:pt>
                <c:pt idx="1004">
                  <c:v>0.23814164706062249</c:v>
                </c:pt>
                <c:pt idx="1005">
                  <c:v>0.23814164706062249</c:v>
                </c:pt>
                <c:pt idx="1006">
                  <c:v>0.23814164706062249</c:v>
                </c:pt>
                <c:pt idx="1007">
                  <c:v>0.23814164706062249</c:v>
                </c:pt>
                <c:pt idx="1008">
                  <c:v>0.23814164706062249</c:v>
                </c:pt>
                <c:pt idx="1009">
                  <c:v>0.23814164706062249</c:v>
                </c:pt>
                <c:pt idx="1010">
                  <c:v>0.23814164706062249</c:v>
                </c:pt>
                <c:pt idx="1011">
                  <c:v>0.23814164706062249</c:v>
                </c:pt>
                <c:pt idx="1012">
                  <c:v>0.23814164706062249</c:v>
                </c:pt>
                <c:pt idx="1013">
                  <c:v>0.23814164706062249</c:v>
                </c:pt>
                <c:pt idx="1014">
                  <c:v>0.23814164706062249</c:v>
                </c:pt>
                <c:pt idx="1015">
                  <c:v>0.23814164706062249</c:v>
                </c:pt>
                <c:pt idx="1016">
                  <c:v>0.23814164706062249</c:v>
                </c:pt>
                <c:pt idx="1017">
                  <c:v>0.23814164706062249</c:v>
                </c:pt>
                <c:pt idx="1018">
                  <c:v>0.23814164706062249</c:v>
                </c:pt>
                <c:pt idx="1019">
                  <c:v>0.23814164706062249</c:v>
                </c:pt>
                <c:pt idx="1020">
                  <c:v>0.23814164706062249</c:v>
                </c:pt>
                <c:pt idx="1021">
                  <c:v>0.23814164706062249</c:v>
                </c:pt>
                <c:pt idx="1022">
                  <c:v>0.23814164706062249</c:v>
                </c:pt>
                <c:pt idx="1023">
                  <c:v>0.23814164706062249</c:v>
                </c:pt>
                <c:pt idx="1024">
                  <c:v>0.23814164706062249</c:v>
                </c:pt>
                <c:pt idx="1025">
                  <c:v>0.23814164706062249</c:v>
                </c:pt>
                <c:pt idx="1026">
                  <c:v>0.23814164706062249</c:v>
                </c:pt>
                <c:pt idx="1027">
                  <c:v>0.23814164706062249</c:v>
                </c:pt>
                <c:pt idx="1028">
                  <c:v>0.23814164706062249</c:v>
                </c:pt>
                <c:pt idx="1029">
                  <c:v>0.23814164706062249</c:v>
                </c:pt>
                <c:pt idx="1030">
                  <c:v>0.23814164706062249</c:v>
                </c:pt>
                <c:pt idx="1031">
                  <c:v>0.23814164706062249</c:v>
                </c:pt>
                <c:pt idx="1032">
                  <c:v>0.23814164706062249</c:v>
                </c:pt>
                <c:pt idx="1033">
                  <c:v>0.23814164706062249</c:v>
                </c:pt>
                <c:pt idx="1034">
                  <c:v>0.23814164706062249</c:v>
                </c:pt>
                <c:pt idx="1035">
                  <c:v>0.23814164706062249</c:v>
                </c:pt>
                <c:pt idx="1036">
                  <c:v>0.23814164706062249</c:v>
                </c:pt>
                <c:pt idx="1037">
                  <c:v>0.23814164706062249</c:v>
                </c:pt>
                <c:pt idx="1038">
                  <c:v>0.23814164706062249</c:v>
                </c:pt>
                <c:pt idx="1039">
                  <c:v>34.990460332807615</c:v>
                </c:pt>
              </c:numCache>
            </c:numRef>
          </c:xVal>
          <c:yVal>
            <c:numRef>
              <c:f>Thrust!$G$2:$G$1100</c:f>
              <c:numCache>
                <c:formatCode>General</c:formatCode>
                <c:ptCount val="1099"/>
                <c:pt idx="0">
                  <c:v>514985.43759069801</c:v>
                </c:pt>
                <c:pt idx="1">
                  <c:v>513627.96020352322</c:v>
                </c:pt>
                <c:pt idx="2">
                  <c:v>512278.81943349872</c:v>
                </c:pt>
                <c:pt idx="3">
                  <c:v>510937.93647072051</c:v>
                </c:pt>
                <c:pt idx="4">
                  <c:v>509605.23351100739</c:v>
                </c:pt>
                <c:pt idx="5">
                  <c:v>508280.63373976143</c:v>
                </c:pt>
                <c:pt idx="6">
                  <c:v>506964.06131614093</c:v>
                </c:pt>
                <c:pt idx="7">
                  <c:v>505655.44135753682</c:v>
                </c:pt>
                <c:pt idx="8">
                  <c:v>504354.69992434816</c:v>
                </c:pt>
                <c:pt idx="9">
                  <c:v>503061.76400504832</c:v>
                </c:pt>
                <c:pt idx="10">
                  <c:v>501776.56150153582</c:v>
                </c:pt>
                <c:pt idx="11">
                  <c:v>500499.0212147623</c:v>
                </c:pt>
                <c:pt idx="12">
                  <c:v>499229.07283063501</c:v>
                </c:pt>
                <c:pt idx="13">
                  <c:v>497966.64690618339</c:v>
                </c:pt>
                <c:pt idx="14">
                  <c:v>496711.67485598638</c:v>
                </c:pt>
                <c:pt idx="15">
                  <c:v>495464.08893885487</c:v>
                </c:pt>
                <c:pt idx="16">
                  <c:v>494223.82224476198</c:v>
                </c:pt>
                <c:pt idx="17">
                  <c:v>492990.80868201825</c:v>
                </c:pt>
                <c:pt idx="18">
                  <c:v>491764.98296468362</c:v>
                </c:pt>
                <c:pt idx="19">
                  <c:v>490546.28060021356</c:v>
                </c:pt>
                <c:pt idx="20">
                  <c:v>489334.6378773321</c:v>
                </c:pt>
                <c:pt idx="21">
                  <c:v>488129.99185412924</c:v>
                </c:pt>
                <c:pt idx="22">
                  <c:v>486932.28034637554</c:v>
                </c:pt>
                <c:pt idx="23">
                  <c:v>485741.44191605115</c:v>
                </c:pt>
                <c:pt idx="24">
                  <c:v>484557.41586008284</c:v>
                </c:pt>
                <c:pt idx="25">
                  <c:v>483380.14219928667</c:v>
                </c:pt>
                <c:pt idx="26">
                  <c:v>482209.56166751107</c:v>
                </c:pt>
                <c:pt idx="27">
                  <c:v>481045.61570097419</c:v>
                </c:pt>
                <c:pt idx="28">
                  <c:v>479888.24642779527</c:v>
                </c:pt>
                <c:pt idx="29">
                  <c:v>478737.39665771293</c:v>
                </c:pt>
                <c:pt idx="30">
                  <c:v>477593.00987198669</c:v>
                </c:pt>
                <c:pt idx="31">
                  <c:v>476455.03021347965</c:v>
                </c:pt>
                <c:pt idx="32">
                  <c:v>475323.40247691778</c:v>
                </c:pt>
                <c:pt idx="33">
                  <c:v>474198.0720993196</c:v>
                </c:pt>
                <c:pt idx="34">
                  <c:v>473078.98515059805</c:v>
                </c:pt>
                <c:pt idx="35">
                  <c:v>471966.08832432562</c:v>
                </c:pt>
                <c:pt idx="36">
                  <c:v>470859.32892866276</c:v>
                </c:pt>
                <c:pt idx="37">
                  <c:v>469758.6548774445</c:v>
                </c:pt>
                <c:pt idx="38">
                  <c:v>468664.01468142343</c:v>
                </c:pt>
                <c:pt idx="39">
                  <c:v>467575.35743966466</c:v>
                </c:pt>
                <c:pt idx="40">
                  <c:v>466492.63283108984</c:v>
                </c:pt>
                <c:pt idx="41">
                  <c:v>465415.79110616801</c:v>
                </c:pt>
                <c:pt idx="42">
                  <c:v>464344.78307874978</c:v>
                </c:pt>
                <c:pt idx="43">
                  <c:v>463279.56011804164</c:v>
                </c:pt>
                <c:pt idx="44">
                  <c:v>462220.07414071762</c:v>
                </c:pt>
                <c:pt idx="45">
                  <c:v>461166.27760316711</c:v>
                </c:pt>
                <c:pt idx="46">
                  <c:v>460118.12349387322</c:v>
                </c:pt>
                <c:pt idx="47">
                  <c:v>459075.56532592187</c:v>
                </c:pt>
                <c:pt idx="48">
                  <c:v>101300</c:v>
                </c:pt>
                <c:pt idx="49">
                  <c:v>101300</c:v>
                </c:pt>
                <c:pt idx="50">
                  <c:v>101300</c:v>
                </c:pt>
                <c:pt idx="51">
                  <c:v>101300</c:v>
                </c:pt>
                <c:pt idx="52">
                  <c:v>101300</c:v>
                </c:pt>
                <c:pt idx="53">
                  <c:v>101300</c:v>
                </c:pt>
                <c:pt idx="54">
                  <c:v>101300</c:v>
                </c:pt>
                <c:pt idx="55">
                  <c:v>101300</c:v>
                </c:pt>
                <c:pt idx="56">
                  <c:v>101300</c:v>
                </c:pt>
                <c:pt idx="57">
                  <c:v>101300</c:v>
                </c:pt>
                <c:pt idx="58">
                  <c:v>101300</c:v>
                </c:pt>
                <c:pt idx="59">
                  <c:v>101300</c:v>
                </c:pt>
                <c:pt idx="60">
                  <c:v>101300</c:v>
                </c:pt>
                <c:pt idx="61">
                  <c:v>101300</c:v>
                </c:pt>
                <c:pt idx="62">
                  <c:v>101300</c:v>
                </c:pt>
                <c:pt idx="63">
                  <c:v>101300</c:v>
                </c:pt>
                <c:pt idx="64">
                  <c:v>101300</c:v>
                </c:pt>
                <c:pt idx="65">
                  <c:v>101300</c:v>
                </c:pt>
                <c:pt idx="66">
                  <c:v>101300</c:v>
                </c:pt>
                <c:pt idx="67">
                  <c:v>101300</c:v>
                </c:pt>
                <c:pt idx="68">
                  <c:v>101300</c:v>
                </c:pt>
                <c:pt idx="69">
                  <c:v>101300</c:v>
                </c:pt>
                <c:pt idx="70">
                  <c:v>101300</c:v>
                </c:pt>
                <c:pt idx="71">
                  <c:v>101300</c:v>
                </c:pt>
                <c:pt idx="72">
                  <c:v>101300</c:v>
                </c:pt>
                <c:pt idx="73">
                  <c:v>101300</c:v>
                </c:pt>
                <c:pt idx="74">
                  <c:v>101300</c:v>
                </c:pt>
                <c:pt idx="75">
                  <c:v>101300</c:v>
                </c:pt>
                <c:pt idx="76">
                  <c:v>101300</c:v>
                </c:pt>
                <c:pt idx="77">
                  <c:v>101300</c:v>
                </c:pt>
                <c:pt idx="78">
                  <c:v>101300</c:v>
                </c:pt>
                <c:pt idx="79">
                  <c:v>101300</c:v>
                </c:pt>
                <c:pt idx="80">
                  <c:v>101300</c:v>
                </c:pt>
                <c:pt idx="81">
                  <c:v>101300</c:v>
                </c:pt>
                <c:pt idx="82">
                  <c:v>101300</c:v>
                </c:pt>
                <c:pt idx="83">
                  <c:v>101300</c:v>
                </c:pt>
                <c:pt idx="84">
                  <c:v>101300</c:v>
                </c:pt>
                <c:pt idx="85">
                  <c:v>101300</c:v>
                </c:pt>
                <c:pt idx="86">
                  <c:v>101300</c:v>
                </c:pt>
                <c:pt idx="87">
                  <c:v>101300</c:v>
                </c:pt>
                <c:pt idx="88">
                  <c:v>101300</c:v>
                </c:pt>
                <c:pt idx="89">
                  <c:v>101300</c:v>
                </c:pt>
                <c:pt idx="90">
                  <c:v>101300</c:v>
                </c:pt>
                <c:pt idx="91">
                  <c:v>101300</c:v>
                </c:pt>
                <c:pt idx="92">
                  <c:v>101300</c:v>
                </c:pt>
                <c:pt idx="93">
                  <c:v>101300</c:v>
                </c:pt>
                <c:pt idx="94">
                  <c:v>101300</c:v>
                </c:pt>
                <c:pt idx="95">
                  <c:v>101300</c:v>
                </c:pt>
                <c:pt idx="96">
                  <c:v>101300</c:v>
                </c:pt>
                <c:pt idx="97">
                  <c:v>101300</c:v>
                </c:pt>
                <c:pt idx="98">
                  <c:v>101300</c:v>
                </c:pt>
                <c:pt idx="99">
                  <c:v>101300</c:v>
                </c:pt>
                <c:pt idx="100">
                  <c:v>101300</c:v>
                </c:pt>
                <c:pt idx="101">
                  <c:v>101300</c:v>
                </c:pt>
                <c:pt idx="102">
                  <c:v>101300</c:v>
                </c:pt>
                <c:pt idx="103">
                  <c:v>101300</c:v>
                </c:pt>
                <c:pt idx="104">
                  <c:v>101300</c:v>
                </c:pt>
                <c:pt idx="105">
                  <c:v>101300</c:v>
                </c:pt>
                <c:pt idx="106">
                  <c:v>101300</c:v>
                </c:pt>
                <c:pt idx="107">
                  <c:v>101300</c:v>
                </c:pt>
                <c:pt idx="108">
                  <c:v>101300</c:v>
                </c:pt>
                <c:pt idx="109">
                  <c:v>101300</c:v>
                </c:pt>
                <c:pt idx="110">
                  <c:v>101300</c:v>
                </c:pt>
                <c:pt idx="111">
                  <c:v>101300</c:v>
                </c:pt>
                <c:pt idx="112">
                  <c:v>101300</c:v>
                </c:pt>
                <c:pt idx="113">
                  <c:v>101300</c:v>
                </c:pt>
                <c:pt idx="114">
                  <c:v>101300</c:v>
                </c:pt>
                <c:pt idx="115">
                  <c:v>101300</c:v>
                </c:pt>
                <c:pt idx="116">
                  <c:v>101300</c:v>
                </c:pt>
                <c:pt idx="117">
                  <c:v>101300</c:v>
                </c:pt>
                <c:pt idx="118">
                  <c:v>101300</c:v>
                </c:pt>
                <c:pt idx="119">
                  <c:v>101300</c:v>
                </c:pt>
                <c:pt idx="120">
                  <c:v>101300</c:v>
                </c:pt>
                <c:pt idx="121">
                  <c:v>101300</c:v>
                </c:pt>
                <c:pt idx="122">
                  <c:v>101300</c:v>
                </c:pt>
                <c:pt idx="123">
                  <c:v>101300</c:v>
                </c:pt>
                <c:pt idx="124">
                  <c:v>101300</c:v>
                </c:pt>
                <c:pt idx="125">
                  <c:v>101300</c:v>
                </c:pt>
                <c:pt idx="126">
                  <c:v>101300</c:v>
                </c:pt>
                <c:pt idx="127">
                  <c:v>101300</c:v>
                </c:pt>
                <c:pt idx="128">
                  <c:v>101300</c:v>
                </c:pt>
                <c:pt idx="129">
                  <c:v>101300</c:v>
                </c:pt>
                <c:pt idx="130">
                  <c:v>101300</c:v>
                </c:pt>
                <c:pt idx="131">
                  <c:v>101300</c:v>
                </c:pt>
                <c:pt idx="132">
                  <c:v>101300</c:v>
                </c:pt>
                <c:pt idx="133">
                  <c:v>101300</c:v>
                </c:pt>
                <c:pt idx="134">
                  <c:v>101300</c:v>
                </c:pt>
                <c:pt idx="135">
                  <c:v>101300</c:v>
                </c:pt>
                <c:pt idx="136">
                  <c:v>101300</c:v>
                </c:pt>
                <c:pt idx="137">
                  <c:v>101300</c:v>
                </c:pt>
                <c:pt idx="138">
                  <c:v>101300</c:v>
                </c:pt>
                <c:pt idx="139">
                  <c:v>101300</c:v>
                </c:pt>
                <c:pt idx="140">
                  <c:v>101300</c:v>
                </c:pt>
                <c:pt idx="141">
                  <c:v>101300</c:v>
                </c:pt>
                <c:pt idx="142">
                  <c:v>101300</c:v>
                </c:pt>
                <c:pt idx="143">
                  <c:v>101300</c:v>
                </c:pt>
                <c:pt idx="144">
                  <c:v>101300</c:v>
                </c:pt>
                <c:pt idx="145">
                  <c:v>101300</c:v>
                </c:pt>
                <c:pt idx="146">
                  <c:v>101300</c:v>
                </c:pt>
                <c:pt idx="147">
                  <c:v>101300</c:v>
                </c:pt>
                <c:pt idx="148">
                  <c:v>101300</c:v>
                </c:pt>
                <c:pt idx="149">
                  <c:v>101300</c:v>
                </c:pt>
                <c:pt idx="150">
                  <c:v>101300</c:v>
                </c:pt>
                <c:pt idx="151">
                  <c:v>101300</c:v>
                </c:pt>
                <c:pt idx="152">
                  <c:v>101300</c:v>
                </c:pt>
                <c:pt idx="153">
                  <c:v>101300</c:v>
                </c:pt>
                <c:pt idx="154">
                  <c:v>101300</c:v>
                </c:pt>
                <c:pt idx="155">
                  <c:v>101300</c:v>
                </c:pt>
                <c:pt idx="156">
                  <c:v>101300</c:v>
                </c:pt>
                <c:pt idx="157">
                  <c:v>101300</c:v>
                </c:pt>
                <c:pt idx="158">
                  <c:v>101300</c:v>
                </c:pt>
                <c:pt idx="159">
                  <c:v>101300</c:v>
                </c:pt>
                <c:pt idx="160">
                  <c:v>101300</c:v>
                </c:pt>
                <c:pt idx="161">
                  <c:v>101300</c:v>
                </c:pt>
                <c:pt idx="162">
                  <c:v>101300</c:v>
                </c:pt>
                <c:pt idx="163">
                  <c:v>101300</c:v>
                </c:pt>
                <c:pt idx="164">
                  <c:v>101300</c:v>
                </c:pt>
                <c:pt idx="165">
                  <c:v>101300</c:v>
                </c:pt>
                <c:pt idx="166">
                  <c:v>101300</c:v>
                </c:pt>
                <c:pt idx="167">
                  <c:v>101300</c:v>
                </c:pt>
                <c:pt idx="168">
                  <c:v>101300</c:v>
                </c:pt>
                <c:pt idx="169">
                  <c:v>101300</c:v>
                </c:pt>
                <c:pt idx="170">
                  <c:v>101300</c:v>
                </c:pt>
                <c:pt idx="171">
                  <c:v>101300</c:v>
                </c:pt>
                <c:pt idx="172">
                  <c:v>101300</c:v>
                </c:pt>
                <c:pt idx="173">
                  <c:v>101300</c:v>
                </c:pt>
                <c:pt idx="174">
                  <c:v>101300</c:v>
                </c:pt>
                <c:pt idx="175">
                  <c:v>101300</c:v>
                </c:pt>
                <c:pt idx="176">
                  <c:v>101300</c:v>
                </c:pt>
                <c:pt idx="177">
                  <c:v>101300</c:v>
                </c:pt>
                <c:pt idx="178">
                  <c:v>101300</c:v>
                </c:pt>
                <c:pt idx="179">
                  <c:v>101300</c:v>
                </c:pt>
                <c:pt idx="180">
                  <c:v>101300</c:v>
                </c:pt>
                <c:pt idx="181">
                  <c:v>101300</c:v>
                </c:pt>
                <c:pt idx="182">
                  <c:v>101300</c:v>
                </c:pt>
                <c:pt idx="183">
                  <c:v>101300</c:v>
                </c:pt>
                <c:pt idx="184">
                  <c:v>101300</c:v>
                </c:pt>
                <c:pt idx="185">
                  <c:v>101300</c:v>
                </c:pt>
                <c:pt idx="186">
                  <c:v>101300</c:v>
                </c:pt>
                <c:pt idx="187">
                  <c:v>101300</c:v>
                </c:pt>
                <c:pt idx="188">
                  <c:v>101300</c:v>
                </c:pt>
                <c:pt idx="189">
                  <c:v>101300</c:v>
                </c:pt>
                <c:pt idx="190">
                  <c:v>101300</c:v>
                </c:pt>
                <c:pt idx="191">
                  <c:v>101300</c:v>
                </c:pt>
                <c:pt idx="192">
                  <c:v>101300</c:v>
                </c:pt>
                <c:pt idx="193">
                  <c:v>101300</c:v>
                </c:pt>
                <c:pt idx="194">
                  <c:v>101300</c:v>
                </c:pt>
                <c:pt idx="195">
                  <c:v>101300</c:v>
                </c:pt>
                <c:pt idx="196">
                  <c:v>101300</c:v>
                </c:pt>
                <c:pt idx="197">
                  <c:v>101300</c:v>
                </c:pt>
                <c:pt idx="198">
                  <c:v>101300</c:v>
                </c:pt>
                <c:pt idx="199">
                  <c:v>101300</c:v>
                </c:pt>
                <c:pt idx="200">
                  <c:v>101300</c:v>
                </c:pt>
                <c:pt idx="201">
                  <c:v>101300</c:v>
                </c:pt>
                <c:pt idx="202">
                  <c:v>101300</c:v>
                </c:pt>
                <c:pt idx="203">
                  <c:v>101300</c:v>
                </c:pt>
                <c:pt idx="204">
                  <c:v>101300</c:v>
                </c:pt>
                <c:pt idx="205">
                  <c:v>101300</c:v>
                </c:pt>
                <c:pt idx="206">
                  <c:v>101300</c:v>
                </c:pt>
                <c:pt idx="207">
                  <c:v>101300</c:v>
                </c:pt>
                <c:pt idx="208">
                  <c:v>101300</c:v>
                </c:pt>
                <c:pt idx="209">
                  <c:v>101300</c:v>
                </c:pt>
                <c:pt idx="210">
                  <c:v>101300</c:v>
                </c:pt>
                <c:pt idx="211">
                  <c:v>101300</c:v>
                </c:pt>
                <c:pt idx="212">
                  <c:v>101300</c:v>
                </c:pt>
                <c:pt idx="213">
                  <c:v>101300</c:v>
                </c:pt>
                <c:pt idx="214">
                  <c:v>101300</c:v>
                </c:pt>
                <c:pt idx="215">
                  <c:v>101300</c:v>
                </c:pt>
                <c:pt idx="216">
                  <c:v>101300</c:v>
                </c:pt>
                <c:pt idx="217">
                  <c:v>101300</c:v>
                </c:pt>
                <c:pt idx="218">
                  <c:v>101300</c:v>
                </c:pt>
                <c:pt idx="219">
                  <c:v>101300</c:v>
                </c:pt>
                <c:pt idx="220">
                  <c:v>101300</c:v>
                </c:pt>
                <c:pt idx="221">
                  <c:v>101300</c:v>
                </c:pt>
                <c:pt idx="222">
                  <c:v>101300</c:v>
                </c:pt>
                <c:pt idx="223">
                  <c:v>101300</c:v>
                </c:pt>
                <c:pt idx="224">
                  <c:v>101300</c:v>
                </c:pt>
                <c:pt idx="225">
                  <c:v>101300</c:v>
                </c:pt>
                <c:pt idx="226">
                  <c:v>101300</c:v>
                </c:pt>
                <c:pt idx="227">
                  <c:v>101300</c:v>
                </c:pt>
                <c:pt idx="228">
                  <c:v>101300</c:v>
                </c:pt>
                <c:pt idx="229">
                  <c:v>101300</c:v>
                </c:pt>
                <c:pt idx="230">
                  <c:v>101300</c:v>
                </c:pt>
                <c:pt idx="231">
                  <c:v>101300</c:v>
                </c:pt>
                <c:pt idx="232">
                  <c:v>101300</c:v>
                </c:pt>
                <c:pt idx="233">
                  <c:v>101300</c:v>
                </c:pt>
                <c:pt idx="234">
                  <c:v>101300</c:v>
                </c:pt>
                <c:pt idx="235">
                  <c:v>101300</c:v>
                </c:pt>
                <c:pt idx="236">
                  <c:v>101300</c:v>
                </c:pt>
                <c:pt idx="237">
                  <c:v>101300</c:v>
                </c:pt>
                <c:pt idx="238">
                  <c:v>101300</c:v>
                </c:pt>
                <c:pt idx="239">
                  <c:v>101300</c:v>
                </c:pt>
                <c:pt idx="240">
                  <c:v>101300</c:v>
                </c:pt>
                <c:pt idx="241">
                  <c:v>101300</c:v>
                </c:pt>
                <c:pt idx="242">
                  <c:v>101300</c:v>
                </c:pt>
                <c:pt idx="243">
                  <c:v>101300</c:v>
                </c:pt>
                <c:pt idx="244">
                  <c:v>101300</c:v>
                </c:pt>
                <c:pt idx="245">
                  <c:v>101300</c:v>
                </c:pt>
                <c:pt idx="246">
                  <c:v>101300</c:v>
                </c:pt>
                <c:pt idx="247">
                  <c:v>101300</c:v>
                </c:pt>
                <c:pt idx="248">
                  <c:v>101300</c:v>
                </c:pt>
                <c:pt idx="249">
                  <c:v>101300</c:v>
                </c:pt>
                <c:pt idx="250">
                  <c:v>101300</c:v>
                </c:pt>
                <c:pt idx="251">
                  <c:v>101300</c:v>
                </c:pt>
                <c:pt idx="252">
                  <c:v>101300</c:v>
                </c:pt>
                <c:pt idx="253">
                  <c:v>101300</c:v>
                </c:pt>
                <c:pt idx="254">
                  <c:v>101300</c:v>
                </c:pt>
                <c:pt idx="255">
                  <c:v>101300</c:v>
                </c:pt>
                <c:pt idx="256">
                  <c:v>101300</c:v>
                </c:pt>
                <c:pt idx="257">
                  <c:v>101300</c:v>
                </c:pt>
                <c:pt idx="258">
                  <c:v>101300</c:v>
                </c:pt>
                <c:pt idx="259">
                  <c:v>101300</c:v>
                </c:pt>
                <c:pt idx="260">
                  <c:v>101300</c:v>
                </c:pt>
                <c:pt idx="261">
                  <c:v>101300</c:v>
                </c:pt>
                <c:pt idx="262">
                  <c:v>101300</c:v>
                </c:pt>
                <c:pt idx="263">
                  <c:v>101300</c:v>
                </c:pt>
                <c:pt idx="264">
                  <c:v>101300</c:v>
                </c:pt>
                <c:pt idx="265">
                  <c:v>101300</c:v>
                </c:pt>
                <c:pt idx="266">
                  <c:v>101300</c:v>
                </c:pt>
                <c:pt idx="267">
                  <c:v>101300</c:v>
                </c:pt>
                <c:pt idx="268">
                  <c:v>101300</c:v>
                </c:pt>
                <c:pt idx="269">
                  <c:v>101300</c:v>
                </c:pt>
                <c:pt idx="270">
                  <c:v>101300</c:v>
                </c:pt>
                <c:pt idx="271">
                  <c:v>101300</c:v>
                </c:pt>
                <c:pt idx="272">
                  <c:v>101300</c:v>
                </c:pt>
                <c:pt idx="273">
                  <c:v>101300</c:v>
                </c:pt>
                <c:pt idx="274">
                  <c:v>101300</c:v>
                </c:pt>
                <c:pt idx="275">
                  <c:v>101300</c:v>
                </c:pt>
                <c:pt idx="276">
                  <c:v>101300</c:v>
                </c:pt>
                <c:pt idx="277">
                  <c:v>101300</c:v>
                </c:pt>
                <c:pt idx="278">
                  <c:v>101300</c:v>
                </c:pt>
                <c:pt idx="279">
                  <c:v>101300</c:v>
                </c:pt>
                <c:pt idx="280">
                  <c:v>101300</c:v>
                </c:pt>
                <c:pt idx="281">
                  <c:v>101300</c:v>
                </c:pt>
                <c:pt idx="282">
                  <c:v>101300</c:v>
                </c:pt>
                <c:pt idx="283">
                  <c:v>101300</c:v>
                </c:pt>
                <c:pt idx="284">
                  <c:v>101300</c:v>
                </c:pt>
                <c:pt idx="285">
                  <c:v>101300</c:v>
                </c:pt>
                <c:pt idx="286">
                  <c:v>101300</c:v>
                </c:pt>
                <c:pt idx="287">
                  <c:v>101300</c:v>
                </c:pt>
                <c:pt idx="288">
                  <c:v>101300</c:v>
                </c:pt>
                <c:pt idx="289">
                  <c:v>101300</c:v>
                </c:pt>
                <c:pt idx="290">
                  <c:v>101300</c:v>
                </c:pt>
                <c:pt idx="291">
                  <c:v>101300</c:v>
                </c:pt>
                <c:pt idx="292">
                  <c:v>101300</c:v>
                </c:pt>
                <c:pt idx="293">
                  <c:v>101300</c:v>
                </c:pt>
                <c:pt idx="294">
                  <c:v>101300</c:v>
                </c:pt>
                <c:pt idx="295">
                  <c:v>101300</c:v>
                </c:pt>
                <c:pt idx="296">
                  <c:v>101300</c:v>
                </c:pt>
                <c:pt idx="297">
                  <c:v>101300</c:v>
                </c:pt>
                <c:pt idx="298">
                  <c:v>101300</c:v>
                </c:pt>
                <c:pt idx="299">
                  <c:v>101300</c:v>
                </c:pt>
                <c:pt idx="300">
                  <c:v>101300</c:v>
                </c:pt>
                <c:pt idx="301">
                  <c:v>101300</c:v>
                </c:pt>
                <c:pt idx="302">
                  <c:v>101300</c:v>
                </c:pt>
                <c:pt idx="303">
                  <c:v>101300</c:v>
                </c:pt>
                <c:pt idx="304">
                  <c:v>101300</c:v>
                </c:pt>
                <c:pt idx="305">
                  <c:v>101300</c:v>
                </c:pt>
                <c:pt idx="306">
                  <c:v>101300</c:v>
                </c:pt>
                <c:pt idx="307">
                  <c:v>101300</c:v>
                </c:pt>
                <c:pt idx="308">
                  <c:v>101300</c:v>
                </c:pt>
                <c:pt idx="309">
                  <c:v>101300</c:v>
                </c:pt>
                <c:pt idx="310">
                  <c:v>101300</c:v>
                </c:pt>
                <c:pt idx="311">
                  <c:v>101300</c:v>
                </c:pt>
                <c:pt idx="312">
                  <c:v>101300</c:v>
                </c:pt>
                <c:pt idx="313">
                  <c:v>101300</c:v>
                </c:pt>
                <c:pt idx="314">
                  <c:v>101300</c:v>
                </c:pt>
                <c:pt idx="315">
                  <c:v>101300</c:v>
                </c:pt>
                <c:pt idx="316">
                  <c:v>101300</c:v>
                </c:pt>
                <c:pt idx="317">
                  <c:v>101300</c:v>
                </c:pt>
                <c:pt idx="318">
                  <c:v>101300</c:v>
                </c:pt>
                <c:pt idx="319">
                  <c:v>101300</c:v>
                </c:pt>
                <c:pt idx="320">
                  <c:v>101300</c:v>
                </c:pt>
                <c:pt idx="321">
                  <c:v>101300</c:v>
                </c:pt>
                <c:pt idx="322">
                  <c:v>101300</c:v>
                </c:pt>
                <c:pt idx="323">
                  <c:v>101300</c:v>
                </c:pt>
                <c:pt idx="324">
                  <c:v>101300</c:v>
                </c:pt>
                <c:pt idx="325">
                  <c:v>101300</c:v>
                </c:pt>
                <c:pt idx="326">
                  <c:v>101300</c:v>
                </c:pt>
                <c:pt idx="327">
                  <c:v>101300</c:v>
                </c:pt>
                <c:pt idx="328">
                  <c:v>101300</c:v>
                </c:pt>
                <c:pt idx="329">
                  <c:v>101300</c:v>
                </c:pt>
                <c:pt idx="330">
                  <c:v>101300</c:v>
                </c:pt>
                <c:pt idx="331">
                  <c:v>101300</c:v>
                </c:pt>
                <c:pt idx="332">
                  <c:v>101300</c:v>
                </c:pt>
                <c:pt idx="333">
                  <c:v>101300</c:v>
                </c:pt>
                <c:pt idx="334">
                  <c:v>101300</c:v>
                </c:pt>
                <c:pt idx="335">
                  <c:v>101300</c:v>
                </c:pt>
                <c:pt idx="336">
                  <c:v>101300</c:v>
                </c:pt>
                <c:pt idx="337">
                  <c:v>101300</c:v>
                </c:pt>
                <c:pt idx="338">
                  <c:v>101300</c:v>
                </c:pt>
                <c:pt idx="339">
                  <c:v>101300</c:v>
                </c:pt>
                <c:pt idx="340">
                  <c:v>101300</c:v>
                </c:pt>
                <c:pt idx="341">
                  <c:v>101300</c:v>
                </c:pt>
                <c:pt idx="342">
                  <c:v>101300</c:v>
                </c:pt>
                <c:pt idx="343">
                  <c:v>101300</c:v>
                </c:pt>
                <c:pt idx="344">
                  <c:v>101300</c:v>
                </c:pt>
                <c:pt idx="345">
                  <c:v>101300</c:v>
                </c:pt>
                <c:pt idx="346">
                  <c:v>101300</c:v>
                </c:pt>
                <c:pt idx="347">
                  <c:v>101300</c:v>
                </c:pt>
                <c:pt idx="348">
                  <c:v>101300</c:v>
                </c:pt>
                <c:pt idx="349">
                  <c:v>101300</c:v>
                </c:pt>
                <c:pt idx="350">
                  <c:v>101300</c:v>
                </c:pt>
                <c:pt idx="351">
                  <c:v>101300</c:v>
                </c:pt>
                <c:pt idx="352">
                  <c:v>101300</c:v>
                </c:pt>
                <c:pt idx="353">
                  <c:v>101300</c:v>
                </c:pt>
                <c:pt idx="354">
                  <c:v>101300</c:v>
                </c:pt>
                <c:pt idx="355">
                  <c:v>101300</c:v>
                </c:pt>
                <c:pt idx="356">
                  <c:v>101300</c:v>
                </c:pt>
                <c:pt idx="357">
                  <c:v>101300</c:v>
                </c:pt>
                <c:pt idx="358">
                  <c:v>101300</c:v>
                </c:pt>
                <c:pt idx="359">
                  <c:v>101300</c:v>
                </c:pt>
                <c:pt idx="360">
                  <c:v>101300</c:v>
                </c:pt>
                <c:pt idx="361">
                  <c:v>101300</c:v>
                </c:pt>
                <c:pt idx="362">
                  <c:v>101300</c:v>
                </c:pt>
                <c:pt idx="363">
                  <c:v>101300</c:v>
                </c:pt>
                <c:pt idx="364">
                  <c:v>101300</c:v>
                </c:pt>
                <c:pt idx="365">
                  <c:v>101300</c:v>
                </c:pt>
                <c:pt idx="366">
                  <c:v>101300</c:v>
                </c:pt>
                <c:pt idx="367">
                  <c:v>101300</c:v>
                </c:pt>
                <c:pt idx="368">
                  <c:v>101300</c:v>
                </c:pt>
                <c:pt idx="369">
                  <c:v>101300</c:v>
                </c:pt>
                <c:pt idx="370">
                  <c:v>101300</c:v>
                </c:pt>
                <c:pt idx="371">
                  <c:v>101300</c:v>
                </c:pt>
                <c:pt idx="372">
                  <c:v>101300</c:v>
                </c:pt>
                <c:pt idx="373">
                  <c:v>101300</c:v>
                </c:pt>
                <c:pt idx="374">
                  <c:v>101300</c:v>
                </c:pt>
                <c:pt idx="375">
                  <c:v>101300</c:v>
                </c:pt>
                <c:pt idx="376">
                  <c:v>101300</c:v>
                </c:pt>
                <c:pt idx="377">
                  <c:v>101300</c:v>
                </c:pt>
                <c:pt idx="378">
                  <c:v>101300</c:v>
                </c:pt>
                <c:pt idx="379">
                  <c:v>101300</c:v>
                </c:pt>
                <c:pt idx="380">
                  <c:v>101300</c:v>
                </c:pt>
                <c:pt idx="381">
                  <c:v>101300</c:v>
                </c:pt>
                <c:pt idx="382">
                  <c:v>101300</c:v>
                </c:pt>
                <c:pt idx="383">
                  <c:v>101300</c:v>
                </c:pt>
                <c:pt idx="384">
                  <c:v>101300</c:v>
                </c:pt>
                <c:pt idx="385">
                  <c:v>101300</c:v>
                </c:pt>
                <c:pt idx="386">
                  <c:v>101300</c:v>
                </c:pt>
                <c:pt idx="387">
                  <c:v>101300</c:v>
                </c:pt>
                <c:pt idx="388">
                  <c:v>101300</c:v>
                </c:pt>
                <c:pt idx="389">
                  <c:v>101300</c:v>
                </c:pt>
                <c:pt idx="390">
                  <c:v>101300</c:v>
                </c:pt>
                <c:pt idx="391">
                  <c:v>101300</c:v>
                </c:pt>
                <c:pt idx="392">
                  <c:v>101300</c:v>
                </c:pt>
                <c:pt idx="393">
                  <c:v>101300</c:v>
                </c:pt>
                <c:pt idx="394">
                  <c:v>101300</c:v>
                </c:pt>
                <c:pt idx="395">
                  <c:v>101300</c:v>
                </c:pt>
                <c:pt idx="396">
                  <c:v>101300</c:v>
                </c:pt>
                <c:pt idx="397">
                  <c:v>101300</c:v>
                </c:pt>
                <c:pt idx="398">
                  <c:v>101300</c:v>
                </c:pt>
                <c:pt idx="399">
                  <c:v>101300</c:v>
                </c:pt>
                <c:pt idx="400">
                  <c:v>101300</c:v>
                </c:pt>
                <c:pt idx="401">
                  <c:v>101300</c:v>
                </c:pt>
                <c:pt idx="402">
                  <c:v>101300</c:v>
                </c:pt>
                <c:pt idx="403">
                  <c:v>101300</c:v>
                </c:pt>
                <c:pt idx="404">
                  <c:v>101300</c:v>
                </c:pt>
                <c:pt idx="405">
                  <c:v>101300</c:v>
                </c:pt>
                <c:pt idx="406">
                  <c:v>101300</c:v>
                </c:pt>
                <c:pt idx="407">
                  <c:v>101300</c:v>
                </c:pt>
                <c:pt idx="408">
                  <c:v>101300</c:v>
                </c:pt>
                <c:pt idx="409">
                  <c:v>101300</c:v>
                </c:pt>
                <c:pt idx="410">
                  <c:v>101300</c:v>
                </c:pt>
                <c:pt idx="411">
                  <c:v>101300</c:v>
                </c:pt>
                <c:pt idx="412">
                  <c:v>101300</c:v>
                </c:pt>
                <c:pt idx="413">
                  <c:v>101300</c:v>
                </c:pt>
                <c:pt idx="414">
                  <c:v>101300</c:v>
                </c:pt>
                <c:pt idx="415">
                  <c:v>101300</c:v>
                </c:pt>
                <c:pt idx="416">
                  <c:v>101300</c:v>
                </c:pt>
                <c:pt idx="417">
                  <c:v>101300</c:v>
                </c:pt>
                <c:pt idx="418">
                  <c:v>101300</c:v>
                </c:pt>
                <c:pt idx="419">
                  <c:v>101300</c:v>
                </c:pt>
                <c:pt idx="420">
                  <c:v>101300</c:v>
                </c:pt>
                <c:pt idx="421">
                  <c:v>101300</c:v>
                </c:pt>
                <c:pt idx="422">
                  <c:v>101300</c:v>
                </c:pt>
                <c:pt idx="423">
                  <c:v>101300</c:v>
                </c:pt>
                <c:pt idx="424">
                  <c:v>101300</c:v>
                </c:pt>
                <c:pt idx="425">
                  <c:v>101300</c:v>
                </c:pt>
                <c:pt idx="426">
                  <c:v>101300</c:v>
                </c:pt>
                <c:pt idx="427">
                  <c:v>101300</c:v>
                </c:pt>
                <c:pt idx="428">
                  <c:v>101300</c:v>
                </c:pt>
                <c:pt idx="429">
                  <c:v>101300</c:v>
                </c:pt>
                <c:pt idx="430">
                  <c:v>101300</c:v>
                </c:pt>
                <c:pt idx="431">
                  <c:v>101300</c:v>
                </c:pt>
                <c:pt idx="432">
                  <c:v>101300</c:v>
                </c:pt>
                <c:pt idx="433">
                  <c:v>101300</c:v>
                </c:pt>
                <c:pt idx="434">
                  <c:v>101300</c:v>
                </c:pt>
                <c:pt idx="435">
                  <c:v>101300</c:v>
                </c:pt>
                <c:pt idx="436">
                  <c:v>101300</c:v>
                </c:pt>
                <c:pt idx="437">
                  <c:v>101300</c:v>
                </c:pt>
                <c:pt idx="438">
                  <c:v>101300</c:v>
                </c:pt>
                <c:pt idx="439">
                  <c:v>101300</c:v>
                </c:pt>
                <c:pt idx="440">
                  <c:v>101300</c:v>
                </c:pt>
                <c:pt idx="441">
                  <c:v>101300</c:v>
                </c:pt>
                <c:pt idx="442">
                  <c:v>101300</c:v>
                </c:pt>
                <c:pt idx="443">
                  <c:v>101300</c:v>
                </c:pt>
                <c:pt idx="444">
                  <c:v>101300</c:v>
                </c:pt>
                <c:pt idx="445">
                  <c:v>101300</c:v>
                </c:pt>
                <c:pt idx="446">
                  <c:v>101300</c:v>
                </c:pt>
                <c:pt idx="447">
                  <c:v>101300</c:v>
                </c:pt>
                <c:pt idx="448">
                  <c:v>101300</c:v>
                </c:pt>
                <c:pt idx="449">
                  <c:v>101300</c:v>
                </c:pt>
                <c:pt idx="450">
                  <c:v>101300</c:v>
                </c:pt>
                <c:pt idx="451">
                  <c:v>101300</c:v>
                </c:pt>
                <c:pt idx="452">
                  <c:v>101300</c:v>
                </c:pt>
                <c:pt idx="453">
                  <c:v>101300</c:v>
                </c:pt>
                <c:pt idx="454">
                  <c:v>101300</c:v>
                </c:pt>
                <c:pt idx="455">
                  <c:v>101300</c:v>
                </c:pt>
                <c:pt idx="456">
                  <c:v>101300</c:v>
                </c:pt>
                <c:pt idx="457">
                  <c:v>101300</c:v>
                </c:pt>
                <c:pt idx="458">
                  <c:v>101300</c:v>
                </c:pt>
                <c:pt idx="459">
                  <c:v>101300</c:v>
                </c:pt>
                <c:pt idx="460">
                  <c:v>101300</c:v>
                </c:pt>
                <c:pt idx="461">
                  <c:v>101300</c:v>
                </c:pt>
                <c:pt idx="462">
                  <c:v>101300</c:v>
                </c:pt>
                <c:pt idx="463">
                  <c:v>101300</c:v>
                </c:pt>
                <c:pt idx="464">
                  <c:v>101300</c:v>
                </c:pt>
                <c:pt idx="465">
                  <c:v>101300</c:v>
                </c:pt>
                <c:pt idx="466">
                  <c:v>101300</c:v>
                </c:pt>
                <c:pt idx="467">
                  <c:v>101300</c:v>
                </c:pt>
                <c:pt idx="468">
                  <c:v>101300</c:v>
                </c:pt>
                <c:pt idx="469">
                  <c:v>101300</c:v>
                </c:pt>
                <c:pt idx="470">
                  <c:v>101300</c:v>
                </c:pt>
                <c:pt idx="471">
                  <c:v>101300</c:v>
                </c:pt>
                <c:pt idx="472">
                  <c:v>101300</c:v>
                </c:pt>
                <c:pt idx="473">
                  <c:v>101300</c:v>
                </c:pt>
                <c:pt idx="474">
                  <c:v>101300</c:v>
                </c:pt>
                <c:pt idx="475">
                  <c:v>101300</c:v>
                </c:pt>
                <c:pt idx="476">
                  <c:v>101300</c:v>
                </c:pt>
                <c:pt idx="477">
                  <c:v>101300</c:v>
                </c:pt>
                <c:pt idx="478">
                  <c:v>101300</c:v>
                </c:pt>
                <c:pt idx="479">
                  <c:v>101300</c:v>
                </c:pt>
                <c:pt idx="480">
                  <c:v>101300</c:v>
                </c:pt>
                <c:pt idx="481">
                  <c:v>101300</c:v>
                </c:pt>
                <c:pt idx="482">
                  <c:v>101300</c:v>
                </c:pt>
                <c:pt idx="483">
                  <c:v>101300</c:v>
                </c:pt>
                <c:pt idx="484">
                  <c:v>101300</c:v>
                </c:pt>
                <c:pt idx="485">
                  <c:v>101300</c:v>
                </c:pt>
                <c:pt idx="486">
                  <c:v>101300</c:v>
                </c:pt>
                <c:pt idx="487">
                  <c:v>101300</c:v>
                </c:pt>
                <c:pt idx="488">
                  <c:v>101300</c:v>
                </c:pt>
                <c:pt idx="489">
                  <c:v>101300</c:v>
                </c:pt>
                <c:pt idx="490">
                  <c:v>101300</c:v>
                </c:pt>
                <c:pt idx="491">
                  <c:v>101300</c:v>
                </c:pt>
                <c:pt idx="492">
                  <c:v>101300</c:v>
                </c:pt>
                <c:pt idx="493">
                  <c:v>101300</c:v>
                </c:pt>
                <c:pt idx="494">
                  <c:v>101300</c:v>
                </c:pt>
                <c:pt idx="495">
                  <c:v>101300</c:v>
                </c:pt>
                <c:pt idx="496">
                  <c:v>101300</c:v>
                </c:pt>
                <c:pt idx="497">
                  <c:v>101300</c:v>
                </c:pt>
                <c:pt idx="498">
                  <c:v>101300</c:v>
                </c:pt>
                <c:pt idx="499">
                  <c:v>101300</c:v>
                </c:pt>
                <c:pt idx="500">
                  <c:v>101300</c:v>
                </c:pt>
                <c:pt idx="501">
                  <c:v>101300</c:v>
                </c:pt>
                <c:pt idx="502">
                  <c:v>101300</c:v>
                </c:pt>
                <c:pt idx="503">
                  <c:v>101300</c:v>
                </c:pt>
                <c:pt idx="504">
                  <c:v>101300</c:v>
                </c:pt>
                <c:pt idx="505">
                  <c:v>101300</c:v>
                </c:pt>
                <c:pt idx="506">
                  <c:v>101300</c:v>
                </c:pt>
                <c:pt idx="507">
                  <c:v>101300</c:v>
                </c:pt>
                <c:pt idx="508">
                  <c:v>101300</c:v>
                </c:pt>
                <c:pt idx="509">
                  <c:v>101300</c:v>
                </c:pt>
                <c:pt idx="510">
                  <c:v>101300</c:v>
                </c:pt>
                <c:pt idx="511">
                  <c:v>101300</c:v>
                </c:pt>
                <c:pt idx="512">
                  <c:v>101300</c:v>
                </c:pt>
                <c:pt idx="513">
                  <c:v>101300</c:v>
                </c:pt>
                <c:pt idx="514">
                  <c:v>101300</c:v>
                </c:pt>
                <c:pt idx="515">
                  <c:v>101300</c:v>
                </c:pt>
                <c:pt idx="516">
                  <c:v>101300</c:v>
                </c:pt>
                <c:pt idx="517">
                  <c:v>101300</c:v>
                </c:pt>
                <c:pt idx="518">
                  <c:v>101300</c:v>
                </c:pt>
                <c:pt idx="519">
                  <c:v>101300</c:v>
                </c:pt>
                <c:pt idx="520">
                  <c:v>101300</c:v>
                </c:pt>
                <c:pt idx="521">
                  <c:v>101300</c:v>
                </c:pt>
                <c:pt idx="522">
                  <c:v>101300</c:v>
                </c:pt>
                <c:pt idx="523">
                  <c:v>101300</c:v>
                </c:pt>
                <c:pt idx="524">
                  <c:v>101300</c:v>
                </c:pt>
                <c:pt idx="525">
                  <c:v>101300</c:v>
                </c:pt>
                <c:pt idx="526">
                  <c:v>101300</c:v>
                </c:pt>
                <c:pt idx="527">
                  <c:v>101300</c:v>
                </c:pt>
                <c:pt idx="528">
                  <c:v>101300</c:v>
                </c:pt>
                <c:pt idx="529">
                  <c:v>101300</c:v>
                </c:pt>
                <c:pt idx="530">
                  <c:v>101300</c:v>
                </c:pt>
                <c:pt idx="531">
                  <c:v>101300</c:v>
                </c:pt>
                <c:pt idx="532">
                  <c:v>101300</c:v>
                </c:pt>
                <c:pt idx="533">
                  <c:v>101300</c:v>
                </c:pt>
                <c:pt idx="534">
                  <c:v>101300</c:v>
                </c:pt>
                <c:pt idx="535">
                  <c:v>101300</c:v>
                </c:pt>
                <c:pt idx="536">
                  <c:v>101300</c:v>
                </c:pt>
                <c:pt idx="537">
                  <c:v>101300</c:v>
                </c:pt>
                <c:pt idx="538">
                  <c:v>101300</c:v>
                </c:pt>
                <c:pt idx="539">
                  <c:v>101300</c:v>
                </c:pt>
                <c:pt idx="540">
                  <c:v>101300</c:v>
                </c:pt>
                <c:pt idx="541">
                  <c:v>101300</c:v>
                </c:pt>
                <c:pt idx="542">
                  <c:v>101300</c:v>
                </c:pt>
                <c:pt idx="543">
                  <c:v>101300</c:v>
                </c:pt>
                <c:pt idx="544">
                  <c:v>101300</c:v>
                </c:pt>
                <c:pt idx="545">
                  <c:v>101300</c:v>
                </c:pt>
                <c:pt idx="546">
                  <c:v>101300</c:v>
                </c:pt>
                <c:pt idx="547">
                  <c:v>101300</c:v>
                </c:pt>
                <c:pt idx="548">
                  <c:v>101300</c:v>
                </c:pt>
                <c:pt idx="549">
                  <c:v>101300</c:v>
                </c:pt>
                <c:pt idx="550">
                  <c:v>101300</c:v>
                </c:pt>
                <c:pt idx="551">
                  <c:v>101300</c:v>
                </c:pt>
                <c:pt idx="552">
                  <c:v>101300</c:v>
                </c:pt>
                <c:pt idx="553">
                  <c:v>101300</c:v>
                </c:pt>
                <c:pt idx="554">
                  <c:v>101300</c:v>
                </c:pt>
                <c:pt idx="555">
                  <c:v>101300</c:v>
                </c:pt>
                <c:pt idx="556">
                  <c:v>101300</c:v>
                </c:pt>
                <c:pt idx="557">
                  <c:v>101300</c:v>
                </c:pt>
                <c:pt idx="558">
                  <c:v>101300</c:v>
                </c:pt>
                <c:pt idx="559">
                  <c:v>101300</c:v>
                </c:pt>
                <c:pt idx="560">
                  <c:v>101300</c:v>
                </c:pt>
                <c:pt idx="561">
                  <c:v>101300</c:v>
                </c:pt>
                <c:pt idx="562">
                  <c:v>101300</c:v>
                </c:pt>
                <c:pt idx="563">
                  <c:v>101300</c:v>
                </c:pt>
                <c:pt idx="564">
                  <c:v>101300</c:v>
                </c:pt>
                <c:pt idx="565">
                  <c:v>101300</c:v>
                </c:pt>
                <c:pt idx="566">
                  <c:v>101300</c:v>
                </c:pt>
                <c:pt idx="567">
                  <c:v>101300</c:v>
                </c:pt>
                <c:pt idx="568">
                  <c:v>101300</c:v>
                </c:pt>
                <c:pt idx="569">
                  <c:v>101300</c:v>
                </c:pt>
                <c:pt idx="570">
                  <c:v>101300</c:v>
                </c:pt>
                <c:pt idx="571">
                  <c:v>101300</c:v>
                </c:pt>
                <c:pt idx="572">
                  <c:v>101300</c:v>
                </c:pt>
                <c:pt idx="573">
                  <c:v>101300</c:v>
                </c:pt>
                <c:pt idx="574">
                  <c:v>101300</c:v>
                </c:pt>
                <c:pt idx="575">
                  <c:v>101300</c:v>
                </c:pt>
                <c:pt idx="576">
                  <c:v>101300</c:v>
                </c:pt>
                <c:pt idx="577">
                  <c:v>101300</c:v>
                </c:pt>
                <c:pt idx="578">
                  <c:v>101300</c:v>
                </c:pt>
                <c:pt idx="579">
                  <c:v>101300</c:v>
                </c:pt>
                <c:pt idx="580">
                  <c:v>101300</c:v>
                </c:pt>
                <c:pt idx="581">
                  <c:v>101300</c:v>
                </c:pt>
                <c:pt idx="582">
                  <c:v>101300</c:v>
                </c:pt>
                <c:pt idx="583">
                  <c:v>101300</c:v>
                </c:pt>
                <c:pt idx="584">
                  <c:v>101300</c:v>
                </c:pt>
                <c:pt idx="585">
                  <c:v>101300</c:v>
                </c:pt>
                <c:pt idx="586">
                  <c:v>101300</c:v>
                </c:pt>
                <c:pt idx="587">
                  <c:v>101300</c:v>
                </c:pt>
                <c:pt idx="588">
                  <c:v>101300</c:v>
                </c:pt>
                <c:pt idx="589">
                  <c:v>101300</c:v>
                </c:pt>
                <c:pt idx="590">
                  <c:v>101300</c:v>
                </c:pt>
                <c:pt idx="591">
                  <c:v>101300</c:v>
                </c:pt>
                <c:pt idx="592">
                  <c:v>101300</c:v>
                </c:pt>
                <c:pt idx="593">
                  <c:v>101300</c:v>
                </c:pt>
                <c:pt idx="594">
                  <c:v>101300</c:v>
                </c:pt>
                <c:pt idx="595">
                  <c:v>101300</c:v>
                </c:pt>
                <c:pt idx="596">
                  <c:v>101300</c:v>
                </c:pt>
                <c:pt idx="597">
                  <c:v>101300</c:v>
                </c:pt>
                <c:pt idx="598">
                  <c:v>101300</c:v>
                </c:pt>
                <c:pt idx="599">
                  <c:v>101300</c:v>
                </c:pt>
                <c:pt idx="600">
                  <c:v>101300</c:v>
                </c:pt>
                <c:pt idx="601">
                  <c:v>101300</c:v>
                </c:pt>
                <c:pt idx="602">
                  <c:v>101300</c:v>
                </c:pt>
                <c:pt idx="603">
                  <c:v>101300</c:v>
                </c:pt>
                <c:pt idx="604">
                  <c:v>101300</c:v>
                </c:pt>
                <c:pt idx="605">
                  <c:v>101300</c:v>
                </c:pt>
                <c:pt idx="606">
                  <c:v>101300</c:v>
                </c:pt>
                <c:pt idx="607">
                  <c:v>101300</c:v>
                </c:pt>
                <c:pt idx="608">
                  <c:v>101300</c:v>
                </c:pt>
                <c:pt idx="609">
                  <c:v>101300</c:v>
                </c:pt>
                <c:pt idx="610">
                  <c:v>101300</c:v>
                </c:pt>
                <c:pt idx="611">
                  <c:v>101300</c:v>
                </c:pt>
                <c:pt idx="612">
                  <c:v>101300</c:v>
                </c:pt>
                <c:pt idx="613">
                  <c:v>101300</c:v>
                </c:pt>
                <c:pt idx="614">
                  <c:v>101300</c:v>
                </c:pt>
                <c:pt idx="615">
                  <c:v>101300</c:v>
                </c:pt>
                <c:pt idx="616">
                  <c:v>101300</c:v>
                </c:pt>
                <c:pt idx="617">
                  <c:v>101300</c:v>
                </c:pt>
                <c:pt idx="618">
                  <c:v>101300</c:v>
                </c:pt>
                <c:pt idx="619">
                  <c:v>101300</c:v>
                </c:pt>
                <c:pt idx="620">
                  <c:v>101300</c:v>
                </c:pt>
                <c:pt idx="621">
                  <c:v>101300</c:v>
                </c:pt>
                <c:pt idx="622">
                  <c:v>101300</c:v>
                </c:pt>
                <c:pt idx="623">
                  <c:v>101300</c:v>
                </c:pt>
                <c:pt idx="624">
                  <c:v>101300</c:v>
                </c:pt>
                <c:pt idx="625">
                  <c:v>101300</c:v>
                </c:pt>
                <c:pt idx="626">
                  <c:v>101300</c:v>
                </c:pt>
                <c:pt idx="627">
                  <c:v>101300</c:v>
                </c:pt>
                <c:pt idx="628">
                  <c:v>101300</c:v>
                </c:pt>
                <c:pt idx="629">
                  <c:v>101300</c:v>
                </c:pt>
                <c:pt idx="630">
                  <c:v>101300</c:v>
                </c:pt>
                <c:pt idx="631">
                  <c:v>101300</c:v>
                </c:pt>
                <c:pt idx="632">
                  <c:v>101300</c:v>
                </c:pt>
                <c:pt idx="633">
                  <c:v>101300</c:v>
                </c:pt>
                <c:pt idx="634">
                  <c:v>101300</c:v>
                </c:pt>
                <c:pt idx="635">
                  <c:v>101300</c:v>
                </c:pt>
                <c:pt idx="636">
                  <c:v>101300</c:v>
                </c:pt>
                <c:pt idx="637">
                  <c:v>101300</c:v>
                </c:pt>
                <c:pt idx="638">
                  <c:v>101300</c:v>
                </c:pt>
                <c:pt idx="639">
                  <c:v>101300</c:v>
                </c:pt>
                <c:pt idx="640">
                  <c:v>101300</c:v>
                </c:pt>
                <c:pt idx="641">
                  <c:v>101300</c:v>
                </c:pt>
                <c:pt idx="642">
                  <c:v>101300</c:v>
                </c:pt>
                <c:pt idx="643">
                  <c:v>101300</c:v>
                </c:pt>
                <c:pt idx="644">
                  <c:v>101300</c:v>
                </c:pt>
                <c:pt idx="645">
                  <c:v>101300</c:v>
                </c:pt>
                <c:pt idx="646">
                  <c:v>101300</c:v>
                </c:pt>
                <c:pt idx="647">
                  <c:v>101300</c:v>
                </c:pt>
                <c:pt idx="648">
                  <c:v>101300</c:v>
                </c:pt>
                <c:pt idx="649">
                  <c:v>101300</c:v>
                </c:pt>
                <c:pt idx="650">
                  <c:v>101300</c:v>
                </c:pt>
                <c:pt idx="651">
                  <c:v>101300</c:v>
                </c:pt>
                <c:pt idx="652">
                  <c:v>101300</c:v>
                </c:pt>
                <c:pt idx="653">
                  <c:v>101300</c:v>
                </c:pt>
                <c:pt idx="654">
                  <c:v>101300</c:v>
                </c:pt>
                <c:pt idx="655">
                  <c:v>101300</c:v>
                </c:pt>
                <c:pt idx="656">
                  <c:v>101300</c:v>
                </c:pt>
                <c:pt idx="657">
                  <c:v>101300</c:v>
                </c:pt>
                <c:pt idx="658">
                  <c:v>101300</c:v>
                </c:pt>
                <c:pt idx="659">
                  <c:v>101300</c:v>
                </c:pt>
                <c:pt idx="660">
                  <c:v>101300</c:v>
                </c:pt>
                <c:pt idx="661">
                  <c:v>101300</c:v>
                </c:pt>
                <c:pt idx="662">
                  <c:v>101300</c:v>
                </c:pt>
                <c:pt idx="663">
                  <c:v>101300</c:v>
                </c:pt>
                <c:pt idx="664">
                  <c:v>101300</c:v>
                </c:pt>
                <c:pt idx="665">
                  <c:v>101300</c:v>
                </c:pt>
                <c:pt idx="666">
                  <c:v>101300</c:v>
                </c:pt>
                <c:pt idx="667">
                  <c:v>101300</c:v>
                </c:pt>
                <c:pt idx="668">
                  <c:v>101300</c:v>
                </c:pt>
                <c:pt idx="669">
                  <c:v>101300</c:v>
                </c:pt>
                <c:pt idx="670">
                  <c:v>101300</c:v>
                </c:pt>
                <c:pt idx="671">
                  <c:v>101300</c:v>
                </c:pt>
                <c:pt idx="672">
                  <c:v>101300</c:v>
                </c:pt>
                <c:pt idx="673">
                  <c:v>101300</c:v>
                </c:pt>
                <c:pt idx="674">
                  <c:v>101300</c:v>
                </c:pt>
                <c:pt idx="675">
                  <c:v>101300</c:v>
                </c:pt>
                <c:pt idx="676">
                  <c:v>101300</c:v>
                </c:pt>
                <c:pt idx="677">
                  <c:v>101300</c:v>
                </c:pt>
                <c:pt idx="678">
                  <c:v>101300</c:v>
                </c:pt>
                <c:pt idx="679">
                  <c:v>101300</c:v>
                </c:pt>
                <c:pt idx="680">
                  <c:v>101300</c:v>
                </c:pt>
                <c:pt idx="681">
                  <c:v>101300</c:v>
                </c:pt>
                <c:pt idx="682">
                  <c:v>101300</c:v>
                </c:pt>
                <c:pt idx="683">
                  <c:v>101300</c:v>
                </c:pt>
                <c:pt idx="684">
                  <c:v>101300</c:v>
                </c:pt>
                <c:pt idx="685">
                  <c:v>101300</c:v>
                </c:pt>
                <c:pt idx="686">
                  <c:v>101300</c:v>
                </c:pt>
                <c:pt idx="687">
                  <c:v>101300</c:v>
                </c:pt>
                <c:pt idx="688">
                  <c:v>101300</c:v>
                </c:pt>
                <c:pt idx="689">
                  <c:v>101300</c:v>
                </c:pt>
                <c:pt idx="690">
                  <c:v>101300</c:v>
                </c:pt>
                <c:pt idx="691">
                  <c:v>101300</c:v>
                </c:pt>
                <c:pt idx="692">
                  <c:v>101300</c:v>
                </c:pt>
                <c:pt idx="693">
                  <c:v>101300</c:v>
                </c:pt>
                <c:pt idx="694">
                  <c:v>101300</c:v>
                </c:pt>
                <c:pt idx="695">
                  <c:v>101300</c:v>
                </c:pt>
                <c:pt idx="696">
                  <c:v>101300</c:v>
                </c:pt>
                <c:pt idx="697">
                  <c:v>101300</c:v>
                </c:pt>
                <c:pt idx="698">
                  <c:v>101300</c:v>
                </c:pt>
                <c:pt idx="699">
                  <c:v>101300</c:v>
                </c:pt>
                <c:pt idx="700">
                  <c:v>101300</c:v>
                </c:pt>
                <c:pt idx="701">
                  <c:v>101300</c:v>
                </c:pt>
                <c:pt idx="702">
                  <c:v>101300</c:v>
                </c:pt>
                <c:pt idx="703">
                  <c:v>101300</c:v>
                </c:pt>
                <c:pt idx="704">
                  <c:v>101300</c:v>
                </c:pt>
                <c:pt idx="705">
                  <c:v>101300</c:v>
                </c:pt>
                <c:pt idx="706">
                  <c:v>101300</c:v>
                </c:pt>
                <c:pt idx="707">
                  <c:v>101300</c:v>
                </c:pt>
                <c:pt idx="708">
                  <c:v>101300</c:v>
                </c:pt>
                <c:pt idx="709">
                  <c:v>101300</c:v>
                </c:pt>
                <c:pt idx="710">
                  <c:v>101300</c:v>
                </c:pt>
                <c:pt idx="711">
                  <c:v>101300</c:v>
                </c:pt>
                <c:pt idx="712">
                  <c:v>101300</c:v>
                </c:pt>
                <c:pt idx="713">
                  <c:v>101300</c:v>
                </c:pt>
                <c:pt idx="714">
                  <c:v>101300</c:v>
                </c:pt>
                <c:pt idx="715">
                  <c:v>101300</c:v>
                </c:pt>
                <c:pt idx="716">
                  <c:v>101300</c:v>
                </c:pt>
                <c:pt idx="717">
                  <c:v>101300</c:v>
                </c:pt>
                <c:pt idx="718">
                  <c:v>101300</c:v>
                </c:pt>
                <c:pt idx="719">
                  <c:v>101300</c:v>
                </c:pt>
                <c:pt idx="720">
                  <c:v>101300</c:v>
                </c:pt>
                <c:pt idx="721">
                  <c:v>101300</c:v>
                </c:pt>
                <c:pt idx="722">
                  <c:v>101300</c:v>
                </c:pt>
                <c:pt idx="723">
                  <c:v>101300</c:v>
                </c:pt>
                <c:pt idx="724">
                  <c:v>101300</c:v>
                </c:pt>
                <c:pt idx="725">
                  <c:v>101300</c:v>
                </c:pt>
                <c:pt idx="726">
                  <c:v>101300</c:v>
                </c:pt>
                <c:pt idx="727">
                  <c:v>101300</c:v>
                </c:pt>
                <c:pt idx="728">
                  <c:v>101300</c:v>
                </c:pt>
                <c:pt idx="729">
                  <c:v>101300</c:v>
                </c:pt>
                <c:pt idx="730">
                  <c:v>101300</c:v>
                </c:pt>
                <c:pt idx="731">
                  <c:v>101300</c:v>
                </c:pt>
                <c:pt idx="732">
                  <c:v>101300</c:v>
                </c:pt>
                <c:pt idx="733">
                  <c:v>101300</c:v>
                </c:pt>
                <c:pt idx="734">
                  <c:v>101300</c:v>
                </c:pt>
                <c:pt idx="735">
                  <c:v>101300</c:v>
                </c:pt>
                <c:pt idx="736">
                  <c:v>101300</c:v>
                </c:pt>
                <c:pt idx="737">
                  <c:v>101300</c:v>
                </c:pt>
                <c:pt idx="738">
                  <c:v>101300</c:v>
                </c:pt>
                <c:pt idx="739">
                  <c:v>101300</c:v>
                </c:pt>
                <c:pt idx="740">
                  <c:v>101300</c:v>
                </c:pt>
                <c:pt idx="741">
                  <c:v>101300</c:v>
                </c:pt>
                <c:pt idx="742">
                  <c:v>101300</c:v>
                </c:pt>
                <c:pt idx="743">
                  <c:v>101300</c:v>
                </c:pt>
                <c:pt idx="744">
                  <c:v>101300</c:v>
                </c:pt>
                <c:pt idx="745">
                  <c:v>101300</c:v>
                </c:pt>
                <c:pt idx="746">
                  <c:v>101300</c:v>
                </c:pt>
                <c:pt idx="747">
                  <c:v>101300</c:v>
                </c:pt>
                <c:pt idx="748">
                  <c:v>101300</c:v>
                </c:pt>
                <c:pt idx="749">
                  <c:v>101300</c:v>
                </c:pt>
                <c:pt idx="750">
                  <c:v>101300</c:v>
                </c:pt>
                <c:pt idx="751">
                  <c:v>101300</c:v>
                </c:pt>
                <c:pt idx="752">
                  <c:v>101300</c:v>
                </c:pt>
                <c:pt idx="753">
                  <c:v>101300</c:v>
                </c:pt>
                <c:pt idx="754">
                  <c:v>101300</c:v>
                </c:pt>
                <c:pt idx="755">
                  <c:v>101300</c:v>
                </c:pt>
                <c:pt idx="756">
                  <c:v>101300</c:v>
                </c:pt>
                <c:pt idx="757">
                  <c:v>101300</c:v>
                </c:pt>
                <c:pt idx="758">
                  <c:v>101300</c:v>
                </c:pt>
                <c:pt idx="759">
                  <c:v>101300</c:v>
                </c:pt>
                <c:pt idx="760">
                  <c:v>101300</c:v>
                </c:pt>
                <c:pt idx="761">
                  <c:v>101300</c:v>
                </c:pt>
                <c:pt idx="762">
                  <c:v>101300</c:v>
                </c:pt>
                <c:pt idx="763">
                  <c:v>101300</c:v>
                </c:pt>
                <c:pt idx="764">
                  <c:v>101300</c:v>
                </c:pt>
                <c:pt idx="765">
                  <c:v>101300</c:v>
                </c:pt>
                <c:pt idx="766">
                  <c:v>101300</c:v>
                </c:pt>
                <c:pt idx="767">
                  <c:v>101300</c:v>
                </c:pt>
                <c:pt idx="768">
                  <c:v>101300</c:v>
                </c:pt>
                <c:pt idx="769">
                  <c:v>101300</c:v>
                </c:pt>
                <c:pt idx="770">
                  <c:v>101300</c:v>
                </c:pt>
                <c:pt idx="771">
                  <c:v>101300</c:v>
                </c:pt>
                <c:pt idx="772">
                  <c:v>101300</c:v>
                </c:pt>
                <c:pt idx="773">
                  <c:v>101300</c:v>
                </c:pt>
                <c:pt idx="774">
                  <c:v>101300</c:v>
                </c:pt>
                <c:pt idx="775">
                  <c:v>101300</c:v>
                </c:pt>
                <c:pt idx="776">
                  <c:v>101300</c:v>
                </c:pt>
                <c:pt idx="777">
                  <c:v>101300</c:v>
                </c:pt>
                <c:pt idx="778">
                  <c:v>101300</c:v>
                </c:pt>
                <c:pt idx="779">
                  <c:v>101300</c:v>
                </c:pt>
                <c:pt idx="780">
                  <c:v>101300</c:v>
                </c:pt>
                <c:pt idx="781">
                  <c:v>101300</c:v>
                </c:pt>
                <c:pt idx="782">
                  <c:v>101300</c:v>
                </c:pt>
                <c:pt idx="783">
                  <c:v>101300</c:v>
                </c:pt>
                <c:pt idx="784">
                  <c:v>101300</c:v>
                </c:pt>
                <c:pt idx="785">
                  <c:v>101300</c:v>
                </c:pt>
                <c:pt idx="786">
                  <c:v>101300</c:v>
                </c:pt>
                <c:pt idx="787">
                  <c:v>101300</c:v>
                </c:pt>
                <c:pt idx="788">
                  <c:v>101300</c:v>
                </c:pt>
                <c:pt idx="789">
                  <c:v>101300</c:v>
                </c:pt>
                <c:pt idx="790">
                  <c:v>101300</c:v>
                </c:pt>
                <c:pt idx="791">
                  <c:v>101300</c:v>
                </c:pt>
                <c:pt idx="792">
                  <c:v>101300</c:v>
                </c:pt>
                <c:pt idx="793">
                  <c:v>101300</c:v>
                </c:pt>
                <c:pt idx="794">
                  <c:v>101300</c:v>
                </c:pt>
                <c:pt idx="795">
                  <c:v>101300</c:v>
                </c:pt>
                <c:pt idx="796">
                  <c:v>101300</c:v>
                </c:pt>
                <c:pt idx="797">
                  <c:v>101300</c:v>
                </c:pt>
                <c:pt idx="798">
                  <c:v>101300</c:v>
                </c:pt>
                <c:pt idx="799">
                  <c:v>101300</c:v>
                </c:pt>
                <c:pt idx="800">
                  <c:v>101300</c:v>
                </c:pt>
                <c:pt idx="801">
                  <c:v>101300</c:v>
                </c:pt>
                <c:pt idx="802">
                  <c:v>101300</c:v>
                </c:pt>
                <c:pt idx="803">
                  <c:v>101300</c:v>
                </c:pt>
                <c:pt idx="804">
                  <c:v>101300</c:v>
                </c:pt>
                <c:pt idx="805">
                  <c:v>101300</c:v>
                </c:pt>
                <c:pt idx="806">
                  <c:v>101300</c:v>
                </c:pt>
                <c:pt idx="807">
                  <c:v>101300</c:v>
                </c:pt>
                <c:pt idx="808">
                  <c:v>101300</c:v>
                </c:pt>
                <c:pt idx="809">
                  <c:v>101300</c:v>
                </c:pt>
                <c:pt idx="810">
                  <c:v>101300</c:v>
                </c:pt>
                <c:pt idx="811">
                  <c:v>101300</c:v>
                </c:pt>
                <c:pt idx="812">
                  <c:v>101300</c:v>
                </c:pt>
                <c:pt idx="813">
                  <c:v>101300</c:v>
                </c:pt>
                <c:pt idx="814">
                  <c:v>101300</c:v>
                </c:pt>
                <c:pt idx="815">
                  <c:v>101300</c:v>
                </c:pt>
                <c:pt idx="816">
                  <c:v>101300</c:v>
                </c:pt>
                <c:pt idx="817">
                  <c:v>101300</c:v>
                </c:pt>
                <c:pt idx="818">
                  <c:v>101300</c:v>
                </c:pt>
                <c:pt idx="819">
                  <c:v>101300</c:v>
                </c:pt>
                <c:pt idx="820">
                  <c:v>101300</c:v>
                </c:pt>
                <c:pt idx="821">
                  <c:v>101300</c:v>
                </c:pt>
                <c:pt idx="822">
                  <c:v>101300</c:v>
                </c:pt>
                <c:pt idx="823">
                  <c:v>101300</c:v>
                </c:pt>
                <c:pt idx="824">
                  <c:v>101300</c:v>
                </c:pt>
                <c:pt idx="825">
                  <c:v>101300</c:v>
                </c:pt>
                <c:pt idx="826">
                  <c:v>101300</c:v>
                </c:pt>
                <c:pt idx="827">
                  <c:v>101300</c:v>
                </c:pt>
                <c:pt idx="828">
                  <c:v>101300</c:v>
                </c:pt>
                <c:pt idx="829">
                  <c:v>101300</c:v>
                </c:pt>
                <c:pt idx="830">
                  <c:v>101300</c:v>
                </c:pt>
                <c:pt idx="831">
                  <c:v>101300</c:v>
                </c:pt>
                <c:pt idx="832">
                  <c:v>101300</c:v>
                </c:pt>
                <c:pt idx="833">
                  <c:v>101300</c:v>
                </c:pt>
                <c:pt idx="834">
                  <c:v>101300</c:v>
                </c:pt>
                <c:pt idx="835">
                  <c:v>101300</c:v>
                </c:pt>
                <c:pt idx="836">
                  <c:v>101300</c:v>
                </c:pt>
                <c:pt idx="837">
                  <c:v>101300</c:v>
                </c:pt>
                <c:pt idx="838">
                  <c:v>101300</c:v>
                </c:pt>
                <c:pt idx="839">
                  <c:v>101300</c:v>
                </c:pt>
                <c:pt idx="840">
                  <c:v>101300</c:v>
                </c:pt>
                <c:pt idx="841">
                  <c:v>101300</c:v>
                </c:pt>
                <c:pt idx="842">
                  <c:v>101300</c:v>
                </c:pt>
                <c:pt idx="843">
                  <c:v>101300</c:v>
                </c:pt>
                <c:pt idx="844">
                  <c:v>101300</c:v>
                </c:pt>
                <c:pt idx="845">
                  <c:v>101300</c:v>
                </c:pt>
                <c:pt idx="846">
                  <c:v>101300</c:v>
                </c:pt>
                <c:pt idx="847">
                  <c:v>101300</c:v>
                </c:pt>
                <c:pt idx="848">
                  <c:v>101300</c:v>
                </c:pt>
                <c:pt idx="849">
                  <c:v>101300</c:v>
                </c:pt>
                <c:pt idx="850">
                  <c:v>101300</c:v>
                </c:pt>
                <c:pt idx="851">
                  <c:v>101300</c:v>
                </c:pt>
                <c:pt idx="852">
                  <c:v>101300</c:v>
                </c:pt>
                <c:pt idx="853">
                  <c:v>101300</c:v>
                </c:pt>
                <c:pt idx="854">
                  <c:v>101300</c:v>
                </c:pt>
                <c:pt idx="855">
                  <c:v>101300</c:v>
                </c:pt>
                <c:pt idx="856">
                  <c:v>101300</c:v>
                </c:pt>
                <c:pt idx="857">
                  <c:v>101300</c:v>
                </c:pt>
                <c:pt idx="858">
                  <c:v>101300</c:v>
                </c:pt>
                <c:pt idx="859">
                  <c:v>101300</c:v>
                </c:pt>
                <c:pt idx="860">
                  <c:v>101300</c:v>
                </c:pt>
                <c:pt idx="861">
                  <c:v>101300</c:v>
                </c:pt>
                <c:pt idx="862">
                  <c:v>101300</c:v>
                </c:pt>
                <c:pt idx="863">
                  <c:v>101300</c:v>
                </c:pt>
                <c:pt idx="864">
                  <c:v>101300</c:v>
                </c:pt>
                <c:pt idx="865">
                  <c:v>101300</c:v>
                </c:pt>
                <c:pt idx="866">
                  <c:v>101300</c:v>
                </c:pt>
                <c:pt idx="867">
                  <c:v>101300</c:v>
                </c:pt>
                <c:pt idx="868">
                  <c:v>101300</c:v>
                </c:pt>
                <c:pt idx="869">
                  <c:v>101300</c:v>
                </c:pt>
                <c:pt idx="870">
                  <c:v>101300</c:v>
                </c:pt>
                <c:pt idx="871">
                  <c:v>101300</c:v>
                </c:pt>
                <c:pt idx="872">
                  <c:v>101300</c:v>
                </c:pt>
                <c:pt idx="873">
                  <c:v>101300</c:v>
                </c:pt>
                <c:pt idx="874">
                  <c:v>101300</c:v>
                </c:pt>
                <c:pt idx="875">
                  <c:v>101300</c:v>
                </c:pt>
                <c:pt idx="876">
                  <c:v>101300</c:v>
                </c:pt>
                <c:pt idx="877">
                  <c:v>101300</c:v>
                </c:pt>
                <c:pt idx="878">
                  <c:v>101300</c:v>
                </c:pt>
                <c:pt idx="879">
                  <c:v>101300</c:v>
                </c:pt>
                <c:pt idx="880">
                  <c:v>101300</c:v>
                </c:pt>
                <c:pt idx="881">
                  <c:v>101300</c:v>
                </c:pt>
                <c:pt idx="882">
                  <c:v>101300</c:v>
                </c:pt>
                <c:pt idx="883">
                  <c:v>101300</c:v>
                </c:pt>
                <c:pt idx="884">
                  <c:v>101300</c:v>
                </c:pt>
                <c:pt idx="885">
                  <c:v>101300</c:v>
                </c:pt>
                <c:pt idx="886">
                  <c:v>101300</c:v>
                </c:pt>
                <c:pt idx="887">
                  <c:v>101300</c:v>
                </c:pt>
                <c:pt idx="888">
                  <c:v>101300</c:v>
                </c:pt>
                <c:pt idx="889">
                  <c:v>101300</c:v>
                </c:pt>
                <c:pt idx="890">
                  <c:v>101300</c:v>
                </c:pt>
                <c:pt idx="891">
                  <c:v>101300</c:v>
                </c:pt>
                <c:pt idx="892">
                  <c:v>101300</c:v>
                </c:pt>
                <c:pt idx="893">
                  <c:v>101300</c:v>
                </c:pt>
                <c:pt idx="894">
                  <c:v>101300</c:v>
                </c:pt>
                <c:pt idx="895">
                  <c:v>101300</c:v>
                </c:pt>
                <c:pt idx="896">
                  <c:v>101300</c:v>
                </c:pt>
                <c:pt idx="897">
                  <c:v>101300</c:v>
                </c:pt>
                <c:pt idx="898">
                  <c:v>101300</c:v>
                </c:pt>
                <c:pt idx="899">
                  <c:v>101300</c:v>
                </c:pt>
                <c:pt idx="900">
                  <c:v>101300</c:v>
                </c:pt>
                <c:pt idx="901">
                  <c:v>101300</c:v>
                </c:pt>
                <c:pt idx="902">
                  <c:v>101300</c:v>
                </c:pt>
                <c:pt idx="903">
                  <c:v>101300</c:v>
                </c:pt>
                <c:pt idx="904">
                  <c:v>101300</c:v>
                </c:pt>
                <c:pt idx="905">
                  <c:v>101300</c:v>
                </c:pt>
                <c:pt idx="906">
                  <c:v>101300</c:v>
                </c:pt>
                <c:pt idx="907">
                  <c:v>101300</c:v>
                </c:pt>
                <c:pt idx="908">
                  <c:v>101300</c:v>
                </c:pt>
                <c:pt idx="909">
                  <c:v>101300</c:v>
                </c:pt>
                <c:pt idx="910">
                  <c:v>101300</c:v>
                </c:pt>
                <c:pt idx="911">
                  <c:v>101300</c:v>
                </c:pt>
                <c:pt idx="912">
                  <c:v>101300</c:v>
                </c:pt>
                <c:pt idx="913">
                  <c:v>101300</c:v>
                </c:pt>
                <c:pt idx="914">
                  <c:v>101300</c:v>
                </c:pt>
                <c:pt idx="915">
                  <c:v>101300</c:v>
                </c:pt>
                <c:pt idx="916">
                  <c:v>101300</c:v>
                </c:pt>
                <c:pt idx="917">
                  <c:v>101300</c:v>
                </c:pt>
                <c:pt idx="918">
                  <c:v>101300</c:v>
                </c:pt>
                <c:pt idx="919">
                  <c:v>101300</c:v>
                </c:pt>
                <c:pt idx="920">
                  <c:v>101300</c:v>
                </c:pt>
                <c:pt idx="921">
                  <c:v>101300</c:v>
                </c:pt>
                <c:pt idx="922">
                  <c:v>101300</c:v>
                </c:pt>
                <c:pt idx="923">
                  <c:v>101300</c:v>
                </c:pt>
                <c:pt idx="924">
                  <c:v>101300</c:v>
                </c:pt>
                <c:pt idx="925">
                  <c:v>101300</c:v>
                </c:pt>
                <c:pt idx="926">
                  <c:v>101300</c:v>
                </c:pt>
                <c:pt idx="927">
                  <c:v>101300</c:v>
                </c:pt>
                <c:pt idx="928">
                  <c:v>101300</c:v>
                </c:pt>
                <c:pt idx="929">
                  <c:v>101300</c:v>
                </c:pt>
                <c:pt idx="930">
                  <c:v>101300</c:v>
                </c:pt>
                <c:pt idx="931">
                  <c:v>101300</c:v>
                </c:pt>
                <c:pt idx="932">
                  <c:v>101300</c:v>
                </c:pt>
                <c:pt idx="933">
                  <c:v>101300</c:v>
                </c:pt>
                <c:pt idx="934">
                  <c:v>101300</c:v>
                </c:pt>
                <c:pt idx="935">
                  <c:v>101300</c:v>
                </c:pt>
                <c:pt idx="936">
                  <c:v>101300</c:v>
                </c:pt>
                <c:pt idx="937">
                  <c:v>101300</c:v>
                </c:pt>
                <c:pt idx="938">
                  <c:v>101300</c:v>
                </c:pt>
                <c:pt idx="939">
                  <c:v>101300</c:v>
                </c:pt>
                <c:pt idx="940">
                  <c:v>101300</c:v>
                </c:pt>
                <c:pt idx="941">
                  <c:v>101300</c:v>
                </c:pt>
                <c:pt idx="942">
                  <c:v>101300</c:v>
                </c:pt>
                <c:pt idx="943">
                  <c:v>101300</c:v>
                </c:pt>
                <c:pt idx="944">
                  <c:v>101300</c:v>
                </c:pt>
                <c:pt idx="945">
                  <c:v>101300</c:v>
                </c:pt>
                <c:pt idx="946">
                  <c:v>101300</c:v>
                </c:pt>
                <c:pt idx="947">
                  <c:v>101300</c:v>
                </c:pt>
                <c:pt idx="948">
                  <c:v>101300</c:v>
                </c:pt>
                <c:pt idx="949">
                  <c:v>101300</c:v>
                </c:pt>
                <c:pt idx="950">
                  <c:v>101300</c:v>
                </c:pt>
                <c:pt idx="951">
                  <c:v>101300</c:v>
                </c:pt>
                <c:pt idx="952">
                  <c:v>101300</c:v>
                </c:pt>
                <c:pt idx="953">
                  <c:v>101300</c:v>
                </c:pt>
                <c:pt idx="954">
                  <c:v>101300</c:v>
                </c:pt>
                <c:pt idx="955">
                  <c:v>101300</c:v>
                </c:pt>
                <c:pt idx="956">
                  <c:v>101300</c:v>
                </c:pt>
                <c:pt idx="957">
                  <c:v>101300</c:v>
                </c:pt>
                <c:pt idx="958">
                  <c:v>101300</c:v>
                </c:pt>
                <c:pt idx="959">
                  <c:v>101300</c:v>
                </c:pt>
                <c:pt idx="960">
                  <c:v>101300</c:v>
                </c:pt>
                <c:pt idx="961">
                  <c:v>101300</c:v>
                </c:pt>
                <c:pt idx="962">
                  <c:v>101300</c:v>
                </c:pt>
                <c:pt idx="963">
                  <c:v>101300</c:v>
                </c:pt>
                <c:pt idx="964">
                  <c:v>101300</c:v>
                </c:pt>
                <c:pt idx="965">
                  <c:v>101300</c:v>
                </c:pt>
                <c:pt idx="966">
                  <c:v>101300</c:v>
                </c:pt>
                <c:pt idx="967">
                  <c:v>101300</c:v>
                </c:pt>
                <c:pt idx="968">
                  <c:v>101300</c:v>
                </c:pt>
                <c:pt idx="969">
                  <c:v>101300</c:v>
                </c:pt>
                <c:pt idx="970">
                  <c:v>101300</c:v>
                </c:pt>
                <c:pt idx="971">
                  <c:v>101300</c:v>
                </c:pt>
                <c:pt idx="972">
                  <c:v>101300</c:v>
                </c:pt>
                <c:pt idx="973">
                  <c:v>101300</c:v>
                </c:pt>
                <c:pt idx="974">
                  <c:v>101300</c:v>
                </c:pt>
                <c:pt idx="975">
                  <c:v>101300</c:v>
                </c:pt>
                <c:pt idx="976">
                  <c:v>101300</c:v>
                </c:pt>
                <c:pt idx="977">
                  <c:v>101300</c:v>
                </c:pt>
                <c:pt idx="978">
                  <c:v>101300</c:v>
                </c:pt>
                <c:pt idx="979">
                  <c:v>101300</c:v>
                </c:pt>
                <c:pt idx="980">
                  <c:v>101300</c:v>
                </c:pt>
                <c:pt idx="981">
                  <c:v>101300</c:v>
                </c:pt>
                <c:pt idx="982">
                  <c:v>101300</c:v>
                </c:pt>
                <c:pt idx="983">
                  <c:v>101300</c:v>
                </c:pt>
                <c:pt idx="984">
                  <c:v>101300</c:v>
                </c:pt>
                <c:pt idx="985">
                  <c:v>101300</c:v>
                </c:pt>
                <c:pt idx="986">
                  <c:v>101300</c:v>
                </c:pt>
                <c:pt idx="987">
                  <c:v>101300</c:v>
                </c:pt>
                <c:pt idx="988">
                  <c:v>101300</c:v>
                </c:pt>
                <c:pt idx="989">
                  <c:v>101300</c:v>
                </c:pt>
                <c:pt idx="990">
                  <c:v>101300</c:v>
                </c:pt>
                <c:pt idx="991">
                  <c:v>101300</c:v>
                </c:pt>
                <c:pt idx="992">
                  <c:v>101300</c:v>
                </c:pt>
                <c:pt idx="993">
                  <c:v>101300</c:v>
                </c:pt>
                <c:pt idx="994">
                  <c:v>101300</c:v>
                </c:pt>
                <c:pt idx="995">
                  <c:v>101300</c:v>
                </c:pt>
                <c:pt idx="996">
                  <c:v>101300</c:v>
                </c:pt>
                <c:pt idx="997">
                  <c:v>101300</c:v>
                </c:pt>
                <c:pt idx="998">
                  <c:v>101300</c:v>
                </c:pt>
                <c:pt idx="999">
                  <c:v>101300</c:v>
                </c:pt>
                <c:pt idx="1000">
                  <c:v>101300</c:v>
                </c:pt>
                <c:pt idx="1001">
                  <c:v>101300</c:v>
                </c:pt>
                <c:pt idx="1002">
                  <c:v>101300</c:v>
                </c:pt>
                <c:pt idx="1003">
                  <c:v>101300</c:v>
                </c:pt>
                <c:pt idx="1004">
                  <c:v>101300</c:v>
                </c:pt>
                <c:pt idx="1005">
                  <c:v>101300</c:v>
                </c:pt>
                <c:pt idx="1006">
                  <c:v>101300</c:v>
                </c:pt>
                <c:pt idx="1007">
                  <c:v>101300</c:v>
                </c:pt>
                <c:pt idx="1008">
                  <c:v>101300</c:v>
                </c:pt>
                <c:pt idx="1009">
                  <c:v>101300</c:v>
                </c:pt>
                <c:pt idx="1010">
                  <c:v>101300</c:v>
                </c:pt>
                <c:pt idx="1011">
                  <c:v>101300</c:v>
                </c:pt>
                <c:pt idx="1012">
                  <c:v>101300</c:v>
                </c:pt>
                <c:pt idx="1013">
                  <c:v>101300</c:v>
                </c:pt>
                <c:pt idx="1014">
                  <c:v>101300</c:v>
                </c:pt>
                <c:pt idx="1015">
                  <c:v>101300</c:v>
                </c:pt>
                <c:pt idx="1016">
                  <c:v>101300</c:v>
                </c:pt>
                <c:pt idx="1017">
                  <c:v>101300</c:v>
                </c:pt>
                <c:pt idx="1018">
                  <c:v>101300</c:v>
                </c:pt>
                <c:pt idx="1019">
                  <c:v>101300</c:v>
                </c:pt>
                <c:pt idx="1020">
                  <c:v>101300</c:v>
                </c:pt>
                <c:pt idx="1021">
                  <c:v>101300</c:v>
                </c:pt>
                <c:pt idx="1022">
                  <c:v>101300</c:v>
                </c:pt>
                <c:pt idx="1023">
                  <c:v>101300</c:v>
                </c:pt>
                <c:pt idx="1024">
                  <c:v>101300</c:v>
                </c:pt>
                <c:pt idx="1025">
                  <c:v>101300</c:v>
                </c:pt>
                <c:pt idx="1026">
                  <c:v>101300</c:v>
                </c:pt>
                <c:pt idx="1027">
                  <c:v>101300</c:v>
                </c:pt>
                <c:pt idx="1028">
                  <c:v>101300</c:v>
                </c:pt>
                <c:pt idx="1029">
                  <c:v>101300</c:v>
                </c:pt>
                <c:pt idx="1030">
                  <c:v>101300</c:v>
                </c:pt>
                <c:pt idx="1031">
                  <c:v>101300</c:v>
                </c:pt>
                <c:pt idx="1032">
                  <c:v>101300</c:v>
                </c:pt>
                <c:pt idx="1033">
                  <c:v>101300</c:v>
                </c:pt>
                <c:pt idx="1034">
                  <c:v>101300</c:v>
                </c:pt>
                <c:pt idx="1035">
                  <c:v>101300</c:v>
                </c:pt>
                <c:pt idx="1036">
                  <c:v>101300</c:v>
                </c:pt>
                <c:pt idx="1037">
                  <c:v>101300</c:v>
                </c:pt>
                <c:pt idx="1038">
                  <c:v>101300</c:v>
                </c:pt>
                <c:pt idx="1039">
                  <c:v>101300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80-409C-BDF0-34E1819DE4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5596104"/>
        <c:axId val="2075499144"/>
      </c:scatterChart>
      <c:valAx>
        <c:axId val="2080221832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AU"/>
                  <a:t>Horizontal distance (m)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69934360"/>
        <c:crosses val="autoZero"/>
        <c:crossBetween val="midCat"/>
      </c:valAx>
      <c:valAx>
        <c:axId val="2069934360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AU"/>
                  <a:t>Vertical distance (m)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80221832"/>
        <c:crosses val="autoZero"/>
        <c:crossBetween val="midCat"/>
      </c:valAx>
      <c:valAx>
        <c:axId val="2075499144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AU"/>
                  <a:t>Absolute Pressure</a:t>
                </a:r>
                <a:r>
                  <a:rPr lang="en-AU" baseline="0"/>
                  <a:t> (Pa)</a:t>
                </a:r>
                <a:endParaRPr lang="en-AU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75596104"/>
        <c:crosses val="max"/>
        <c:crossBetween val="midCat"/>
      </c:valAx>
      <c:valAx>
        <c:axId val="20755961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7549914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b"/>
      <c:overlay val="0"/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0000000000001" r="0.750000000000001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Total Head Flow Rate (m) vs Distance (m)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6016079628087124E-2"/>
          <c:y val="0.10619344954672315"/>
          <c:w val="0.90775423239079212"/>
          <c:h val="0.72784905616441475"/>
        </c:manualLayout>
      </c:layout>
      <c:scatterChart>
        <c:scatterStyle val="lineMarker"/>
        <c:varyColors val="0"/>
        <c:ser>
          <c:idx val="0"/>
          <c:order val="0"/>
          <c:tx>
            <c:v>FAST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'Venturi Measurements'!$G$14:$G$19</c:f>
              <c:numCache>
                <c:formatCode>General</c:formatCode>
                <c:ptCount val="6"/>
                <c:pt idx="0">
                  <c:v>0</c:v>
                </c:pt>
                <c:pt idx="1">
                  <c:v>6.0249999999999998E-2</c:v>
                </c:pt>
                <c:pt idx="2">
                  <c:v>6.8679999999999991E-2</c:v>
                </c:pt>
                <c:pt idx="3">
                  <c:v>7.2580000000000006E-2</c:v>
                </c:pt>
                <c:pt idx="4">
                  <c:v>8.1079999999999999E-2</c:v>
                </c:pt>
                <c:pt idx="5">
                  <c:v>0.14154</c:v>
                </c:pt>
              </c:numCache>
            </c:numRef>
          </c:xVal>
          <c:yVal>
            <c:numRef>
              <c:f>'Venturi Measurements'!$M$3:$M$8</c:f>
              <c:numCache>
                <c:formatCode>General</c:formatCode>
                <c:ptCount val="6"/>
                <c:pt idx="0">
                  <c:v>0.19957089815037493</c:v>
                </c:pt>
                <c:pt idx="1">
                  <c:v>0.18536614519620914</c:v>
                </c:pt>
                <c:pt idx="2">
                  <c:v>0.18294646641656354</c:v>
                </c:pt>
                <c:pt idx="3">
                  <c:v>0.17141488678243716</c:v>
                </c:pt>
                <c:pt idx="4">
                  <c:v>0.16148820899902028</c:v>
                </c:pt>
                <c:pt idx="5">
                  <c:v>8.857089815037493E-2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8A-41AF-A8C1-841A8D40A050}"/>
            </c:ext>
          </c:extLst>
        </c:ser>
        <c:ser>
          <c:idx val="1"/>
          <c:order val="1"/>
          <c:tx>
            <c:v>SLOW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'Venturi Measurements'!$G$14:$G$19</c:f>
              <c:numCache>
                <c:formatCode>General</c:formatCode>
                <c:ptCount val="6"/>
                <c:pt idx="0">
                  <c:v>0</c:v>
                </c:pt>
                <c:pt idx="1">
                  <c:v>6.0249999999999998E-2</c:v>
                </c:pt>
                <c:pt idx="2">
                  <c:v>6.8679999999999991E-2</c:v>
                </c:pt>
                <c:pt idx="3">
                  <c:v>7.2580000000000006E-2</c:v>
                </c:pt>
                <c:pt idx="4">
                  <c:v>8.1079999999999999E-2</c:v>
                </c:pt>
                <c:pt idx="5">
                  <c:v>0.14154</c:v>
                </c:pt>
              </c:numCache>
            </c:numRef>
          </c:xVal>
          <c:yVal>
            <c:numRef>
              <c:f>'Venturi Measurements'!$M$14:$M$19</c:f>
              <c:numCache>
                <c:formatCode>General</c:formatCode>
                <c:ptCount val="6"/>
                <c:pt idx="0">
                  <c:v>0.23732406255320818</c:v>
                </c:pt>
                <c:pt idx="1">
                  <c:v>0.23585508954010503</c:v>
                </c:pt>
                <c:pt idx="2">
                  <c:v>0.23367721620898635</c:v>
                </c:pt>
                <c:pt idx="3">
                  <c:v>0.23145785087085688</c:v>
                </c:pt>
                <c:pt idx="4">
                  <c:v>0.22572119348469424</c:v>
                </c:pt>
                <c:pt idx="5">
                  <c:v>0.19132406255320816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C8A-41AF-A8C1-841A8D40A0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5893032"/>
        <c:axId val="355891720"/>
      </c:scatterChart>
      <c:valAx>
        <c:axId val="355893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891720"/>
        <c:crosses val="autoZero"/>
        <c:crossBetween val="midCat"/>
      </c:valAx>
      <c:valAx>
        <c:axId val="355891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893032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Pressure</a:t>
            </a:r>
            <a:r>
              <a:rPr lang="en-AU" baseline="0"/>
              <a:t> profile over Water thrust phase</a:t>
            </a:r>
            <a:endParaRPr lang="en-AU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Thrust!$N$2:$N$509</c:f>
              <c:numCache>
                <c:formatCode>General</c:formatCode>
                <c:ptCount val="508"/>
                <c:pt idx="0">
                  <c:v>0.11667261889578033</c:v>
                </c:pt>
                <c:pt idx="1">
                  <c:v>0.11847187908855863</c:v>
                </c:pt>
                <c:pt idx="2">
                  <c:v>0.12029888656071343</c:v>
                </c:pt>
                <c:pt idx="3">
                  <c:v>0.12215393057672162</c:v>
                </c:pt>
                <c:pt idx="4">
                  <c:v>0.12403730838340561</c:v>
                </c:pt>
                <c:pt idx="5">
                  <c:v>0.12594932552515756</c:v>
                </c:pt>
                <c:pt idx="6">
                  <c:v>0.12789029617625008</c:v>
                </c:pt>
                <c:pt idx="7">
                  <c:v>0.12986054349140472</c:v>
                </c:pt>
                <c:pt idx="8">
                  <c:v>0.13186039997588606</c:v>
                </c:pt>
                <c:pt idx="9">
                  <c:v>0.13389020787649805</c:v>
                </c:pt>
                <c:pt idx="10">
                  <c:v>0.13595031959497614</c:v>
                </c:pt>
                <c:pt idx="11">
                  <c:v>0.13804109812539964</c:v>
                </c:pt>
                <c:pt idx="12">
                  <c:v>0.14016291751739249</c:v>
                </c:pt>
                <c:pt idx="13">
                  <c:v>0.14231616336703862</c:v>
                </c:pt>
                <c:pt idx="14">
                  <c:v>0.14450123333761425</c:v>
                </c:pt>
                <c:pt idx="15">
                  <c:v>0.14671853771243368</c:v>
                </c:pt>
                <c:pt idx="16">
                  <c:v>0.1489684999823214</c:v>
                </c:pt>
                <c:pt idx="17">
                  <c:v>0.15125155747046218</c:v>
                </c:pt>
                <c:pt idx="18">
                  <c:v>0.15356816199764939</c:v>
                </c:pt>
                <c:pt idx="19">
                  <c:v>0.15591878059124825</c:v>
                </c:pt>
                <c:pt idx="20">
                  <c:v>0.15830389624152438</c:v>
                </c:pt>
                <c:pt idx="21">
                  <c:v>0.16072400870935941</c:v>
                </c:pt>
                <c:pt idx="22">
                  <c:v>0.16317963538979366</c:v>
                </c:pt>
                <c:pt idx="23">
                  <c:v>0.1656713122363043</c:v>
                </c:pt>
                <c:pt idx="24">
                  <c:v>0.16819959475125468</c:v>
                </c:pt>
                <c:pt idx="25">
                  <c:v>0.17076505904854652</c:v>
                </c:pt>
                <c:pt idx="26">
                  <c:v>0.17336830299517828</c:v>
                </c:pt>
                <c:pt idx="27">
                  <c:v>0.17600994743917525</c:v>
                </c:pt>
                <c:pt idx="28">
                  <c:v>0.17869063753222184</c:v>
                </c:pt>
                <c:pt idx="29">
                  <c:v>0.1814110441563094</c:v>
                </c:pt>
                <c:pt idx="30">
                  <c:v>0.1841718654648371</c:v>
                </c:pt>
                <c:pt idx="31">
                  <c:v>0.18697382854988512</c:v>
                </c:pt>
                <c:pt idx="32">
                  <c:v>0.18981769124885206</c:v>
                </c:pt>
                <c:pt idx="33">
                  <c:v>0.19270424410534023</c:v>
                </c:pt>
                <c:pt idx="34">
                  <c:v>0.19563431250112312</c:v>
                </c:pt>
                <c:pt idx="35">
                  <c:v>0.19860875897828589</c:v>
                </c:pt>
                <c:pt idx="36">
                  <c:v>0.20162848577324588</c:v>
                </c:pt>
                <c:pt idx="37">
                  <c:v>0.20469443758740699</c:v>
                </c:pt>
                <c:pt idx="38">
                  <c:v>0.20780760462275763</c:v>
                </c:pt>
                <c:pt idx="39">
                  <c:v>0.21096902591488978</c:v>
                </c:pt>
                <c:pt idx="40">
                  <c:v>0.21417979300081932</c:v>
                </c:pt>
                <c:pt idx="41">
                  <c:v>0.21744105396477553</c:v>
                </c:pt>
                <c:pt idx="42">
                  <c:v>0.22075401791199076</c:v>
                </c:pt>
                <c:pt idx="43">
                  <c:v>0.22411995992869235</c:v>
                </c:pt>
                <c:pt idx="44">
                  <c:v>0.22754022659627068</c:v>
                </c:pt>
                <c:pt idx="45">
                  <c:v>0.2310162421393421</c:v>
                </c:pt>
                <c:pt idx="46">
                  <c:v>0.23454951530160681</c:v>
                </c:pt>
                <c:pt idx="47">
                  <c:v>0.23814164706062249</c:v>
                </c:pt>
                <c:pt idx="48">
                  <c:v>0.23814164706062249</c:v>
                </c:pt>
                <c:pt idx="49">
                  <c:v>0.23814164706062249</c:v>
                </c:pt>
                <c:pt idx="50">
                  <c:v>0.23814164706062249</c:v>
                </c:pt>
                <c:pt idx="51">
                  <c:v>0.23814164706062249</c:v>
                </c:pt>
                <c:pt idx="52">
                  <c:v>0.23814164706062249</c:v>
                </c:pt>
                <c:pt idx="53">
                  <c:v>0.23814164706062249</c:v>
                </c:pt>
                <c:pt idx="54">
                  <c:v>0.23814164706062249</c:v>
                </c:pt>
                <c:pt idx="55">
                  <c:v>0.23814164706062249</c:v>
                </c:pt>
                <c:pt idx="56">
                  <c:v>0.23814164706062249</c:v>
                </c:pt>
                <c:pt idx="57">
                  <c:v>0.23814164706062249</c:v>
                </c:pt>
                <c:pt idx="58">
                  <c:v>0.23814164706062249</c:v>
                </c:pt>
                <c:pt idx="59">
                  <c:v>0.23814164706062249</c:v>
                </c:pt>
                <c:pt idx="60">
                  <c:v>0.23814164706062249</c:v>
                </c:pt>
                <c:pt idx="61">
                  <c:v>0.23814164706062249</c:v>
                </c:pt>
                <c:pt idx="62">
                  <c:v>0.23814164706062249</c:v>
                </c:pt>
                <c:pt idx="63">
                  <c:v>0.23814164706062249</c:v>
                </c:pt>
                <c:pt idx="64">
                  <c:v>0.23814164706062249</c:v>
                </c:pt>
                <c:pt idx="65">
                  <c:v>0.23814164706062249</c:v>
                </c:pt>
                <c:pt idx="66">
                  <c:v>0.23814164706062249</c:v>
                </c:pt>
                <c:pt idx="67">
                  <c:v>0.23814164706062249</c:v>
                </c:pt>
                <c:pt idx="68">
                  <c:v>0.23814164706062249</c:v>
                </c:pt>
                <c:pt idx="69">
                  <c:v>0.23814164706062249</c:v>
                </c:pt>
                <c:pt idx="70">
                  <c:v>0.23814164706062249</c:v>
                </c:pt>
                <c:pt idx="71">
                  <c:v>0.23814164706062249</c:v>
                </c:pt>
                <c:pt idx="72">
                  <c:v>0.23814164706062249</c:v>
                </c:pt>
                <c:pt idx="73">
                  <c:v>0.23814164706062249</c:v>
                </c:pt>
                <c:pt idx="74">
                  <c:v>0.23814164706062249</c:v>
                </c:pt>
                <c:pt idx="75">
                  <c:v>0.23814164706062249</c:v>
                </c:pt>
                <c:pt idx="76">
                  <c:v>0.23814164706062249</c:v>
                </c:pt>
                <c:pt idx="77">
                  <c:v>0.23814164706062249</c:v>
                </c:pt>
                <c:pt idx="78">
                  <c:v>0.23814164706062249</c:v>
                </c:pt>
                <c:pt idx="79">
                  <c:v>0.23814164706062249</c:v>
                </c:pt>
                <c:pt idx="80">
                  <c:v>0.23814164706062249</c:v>
                </c:pt>
                <c:pt idx="81">
                  <c:v>0.23814164706062249</c:v>
                </c:pt>
                <c:pt idx="82">
                  <c:v>0.23814164706062249</c:v>
                </c:pt>
                <c:pt idx="83">
                  <c:v>0.23814164706062249</c:v>
                </c:pt>
                <c:pt idx="84">
                  <c:v>0.23814164706062249</c:v>
                </c:pt>
                <c:pt idx="85">
                  <c:v>0.23814164706062249</c:v>
                </c:pt>
                <c:pt idx="86">
                  <c:v>0.23814164706062249</c:v>
                </c:pt>
                <c:pt idx="87">
                  <c:v>0.23814164706062249</c:v>
                </c:pt>
                <c:pt idx="88">
                  <c:v>0.23814164706062249</c:v>
                </c:pt>
                <c:pt idx="89">
                  <c:v>0.23814164706062249</c:v>
                </c:pt>
                <c:pt idx="90">
                  <c:v>0.23814164706062249</c:v>
                </c:pt>
                <c:pt idx="91">
                  <c:v>0.23814164706062249</c:v>
                </c:pt>
                <c:pt idx="92">
                  <c:v>0.23814164706062249</c:v>
                </c:pt>
                <c:pt idx="93">
                  <c:v>0.23814164706062249</c:v>
                </c:pt>
                <c:pt idx="94">
                  <c:v>0.23814164706062249</c:v>
                </c:pt>
                <c:pt idx="95">
                  <c:v>0.23814164706062249</c:v>
                </c:pt>
                <c:pt idx="96">
                  <c:v>0.23814164706062249</c:v>
                </c:pt>
                <c:pt idx="97">
                  <c:v>0.23814164706062249</c:v>
                </c:pt>
                <c:pt idx="98">
                  <c:v>0.23814164706062249</c:v>
                </c:pt>
                <c:pt idx="99">
                  <c:v>0.23814164706062249</c:v>
                </c:pt>
                <c:pt idx="100">
                  <c:v>0.23814164706062249</c:v>
                </c:pt>
                <c:pt idx="101">
                  <c:v>0.23814164706062249</c:v>
                </c:pt>
                <c:pt idx="102">
                  <c:v>0.23814164706062249</c:v>
                </c:pt>
                <c:pt idx="103">
                  <c:v>0.23814164706062249</c:v>
                </c:pt>
                <c:pt idx="104">
                  <c:v>0.23814164706062249</c:v>
                </c:pt>
                <c:pt idx="105">
                  <c:v>0.23814164706062249</c:v>
                </c:pt>
                <c:pt idx="106">
                  <c:v>0.23814164706062249</c:v>
                </c:pt>
                <c:pt idx="107">
                  <c:v>0.23814164706062249</c:v>
                </c:pt>
                <c:pt idx="108">
                  <c:v>0.23814164706062249</c:v>
                </c:pt>
                <c:pt idx="109">
                  <c:v>0.23814164706062249</c:v>
                </c:pt>
                <c:pt idx="110">
                  <c:v>0.23814164706062249</c:v>
                </c:pt>
                <c:pt idx="111">
                  <c:v>0.23814164706062249</c:v>
                </c:pt>
                <c:pt idx="112">
                  <c:v>0.23814164706062249</c:v>
                </c:pt>
                <c:pt idx="113">
                  <c:v>0.23814164706062249</c:v>
                </c:pt>
                <c:pt idx="114">
                  <c:v>0.23814164706062249</c:v>
                </c:pt>
                <c:pt idx="115">
                  <c:v>0.23814164706062249</c:v>
                </c:pt>
                <c:pt idx="116">
                  <c:v>0.23814164706062249</c:v>
                </c:pt>
                <c:pt idx="117">
                  <c:v>0.23814164706062249</c:v>
                </c:pt>
                <c:pt idx="118">
                  <c:v>0.23814164706062249</c:v>
                </c:pt>
                <c:pt idx="119">
                  <c:v>0.23814164706062249</c:v>
                </c:pt>
                <c:pt idx="120">
                  <c:v>0.23814164706062249</c:v>
                </c:pt>
                <c:pt idx="121">
                  <c:v>0.23814164706062249</c:v>
                </c:pt>
                <c:pt idx="122">
                  <c:v>0.23814164706062249</c:v>
                </c:pt>
                <c:pt idx="123">
                  <c:v>0.23814164706062249</c:v>
                </c:pt>
                <c:pt idx="124">
                  <c:v>0.23814164706062249</c:v>
                </c:pt>
                <c:pt idx="125">
                  <c:v>0.23814164706062249</c:v>
                </c:pt>
                <c:pt idx="126">
                  <c:v>0.23814164706062249</c:v>
                </c:pt>
                <c:pt idx="127">
                  <c:v>0.23814164706062249</c:v>
                </c:pt>
                <c:pt idx="128">
                  <c:v>0.23814164706062249</c:v>
                </c:pt>
                <c:pt idx="129">
                  <c:v>0.23814164706062249</c:v>
                </c:pt>
                <c:pt idx="130">
                  <c:v>0.23814164706062249</c:v>
                </c:pt>
                <c:pt idx="131">
                  <c:v>0.23814164706062249</c:v>
                </c:pt>
                <c:pt idx="132">
                  <c:v>0.23814164706062249</c:v>
                </c:pt>
                <c:pt idx="133">
                  <c:v>0.23814164706062249</c:v>
                </c:pt>
                <c:pt idx="134">
                  <c:v>0.23814164706062249</c:v>
                </c:pt>
                <c:pt idx="135">
                  <c:v>0.23814164706062249</c:v>
                </c:pt>
                <c:pt idx="136">
                  <c:v>0.23814164706062249</c:v>
                </c:pt>
                <c:pt idx="137">
                  <c:v>0.23814164706062249</c:v>
                </c:pt>
                <c:pt idx="138">
                  <c:v>0.23814164706062249</c:v>
                </c:pt>
                <c:pt idx="139">
                  <c:v>0.23814164706062249</c:v>
                </c:pt>
                <c:pt idx="140">
                  <c:v>0.23814164706062249</c:v>
                </c:pt>
                <c:pt idx="141">
                  <c:v>0.23814164706062249</c:v>
                </c:pt>
                <c:pt idx="142">
                  <c:v>0.23814164706062249</c:v>
                </c:pt>
                <c:pt idx="143">
                  <c:v>0.23814164706062249</c:v>
                </c:pt>
                <c:pt idx="144">
                  <c:v>0.23814164706062249</c:v>
                </c:pt>
                <c:pt idx="145">
                  <c:v>0.23814164706062249</c:v>
                </c:pt>
                <c:pt idx="146">
                  <c:v>0.23814164706062249</c:v>
                </c:pt>
                <c:pt idx="147">
                  <c:v>0.23814164706062249</c:v>
                </c:pt>
                <c:pt idx="148">
                  <c:v>0.23814164706062249</c:v>
                </c:pt>
                <c:pt idx="149">
                  <c:v>0.23814164706062249</c:v>
                </c:pt>
                <c:pt idx="150">
                  <c:v>0.23814164706062249</c:v>
                </c:pt>
                <c:pt idx="151">
                  <c:v>0.23814164706062249</c:v>
                </c:pt>
                <c:pt idx="152">
                  <c:v>0.23814164706062249</c:v>
                </c:pt>
                <c:pt idx="153">
                  <c:v>0.23814164706062249</c:v>
                </c:pt>
                <c:pt idx="154">
                  <c:v>0.23814164706062249</c:v>
                </c:pt>
                <c:pt idx="155">
                  <c:v>0.23814164706062249</c:v>
                </c:pt>
                <c:pt idx="156">
                  <c:v>0.23814164706062249</c:v>
                </c:pt>
                <c:pt idx="157">
                  <c:v>0.23814164706062249</c:v>
                </c:pt>
                <c:pt idx="158">
                  <c:v>0.23814164706062249</c:v>
                </c:pt>
                <c:pt idx="159">
                  <c:v>0.23814164706062249</c:v>
                </c:pt>
                <c:pt idx="160">
                  <c:v>0.23814164706062249</c:v>
                </c:pt>
                <c:pt idx="161">
                  <c:v>0.23814164706062249</c:v>
                </c:pt>
                <c:pt idx="162">
                  <c:v>0.23814164706062249</c:v>
                </c:pt>
                <c:pt idx="163">
                  <c:v>0.23814164706062249</c:v>
                </c:pt>
                <c:pt idx="164">
                  <c:v>0.23814164706062249</c:v>
                </c:pt>
                <c:pt idx="165">
                  <c:v>0.23814164706062249</c:v>
                </c:pt>
                <c:pt idx="166">
                  <c:v>0.23814164706062249</c:v>
                </c:pt>
                <c:pt idx="167">
                  <c:v>0.23814164706062249</c:v>
                </c:pt>
                <c:pt idx="168">
                  <c:v>0.23814164706062249</c:v>
                </c:pt>
                <c:pt idx="169">
                  <c:v>0.23814164706062249</c:v>
                </c:pt>
                <c:pt idx="170">
                  <c:v>0.23814164706062249</c:v>
                </c:pt>
                <c:pt idx="171">
                  <c:v>0.23814164706062249</c:v>
                </c:pt>
                <c:pt idx="172">
                  <c:v>0.23814164706062249</c:v>
                </c:pt>
                <c:pt idx="173">
                  <c:v>0.23814164706062249</c:v>
                </c:pt>
                <c:pt idx="174">
                  <c:v>0.23814164706062249</c:v>
                </c:pt>
                <c:pt idx="175">
                  <c:v>0.23814164706062249</c:v>
                </c:pt>
                <c:pt idx="176">
                  <c:v>0.23814164706062249</c:v>
                </c:pt>
                <c:pt idx="177">
                  <c:v>0.23814164706062249</c:v>
                </c:pt>
                <c:pt idx="178">
                  <c:v>0.23814164706062249</c:v>
                </c:pt>
                <c:pt idx="179">
                  <c:v>0.23814164706062249</c:v>
                </c:pt>
                <c:pt idx="180">
                  <c:v>0.23814164706062249</c:v>
                </c:pt>
                <c:pt idx="181">
                  <c:v>0.23814164706062249</c:v>
                </c:pt>
                <c:pt idx="182">
                  <c:v>0.23814164706062249</c:v>
                </c:pt>
                <c:pt idx="183">
                  <c:v>0.23814164706062249</c:v>
                </c:pt>
                <c:pt idx="184">
                  <c:v>0.23814164706062249</c:v>
                </c:pt>
                <c:pt idx="185">
                  <c:v>0.23814164706062249</c:v>
                </c:pt>
                <c:pt idx="186">
                  <c:v>0.23814164706062249</c:v>
                </c:pt>
                <c:pt idx="187">
                  <c:v>0.23814164706062249</c:v>
                </c:pt>
                <c:pt idx="188">
                  <c:v>0.23814164706062249</c:v>
                </c:pt>
                <c:pt idx="189">
                  <c:v>0.23814164706062249</c:v>
                </c:pt>
                <c:pt idx="190">
                  <c:v>0.23814164706062249</c:v>
                </c:pt>
                <c:pt idx="191">
                  <c:v>0.23814164706062249</c:v>
                </c:pt>
                <c:pt idx="192">
                  <c:v>0.23814164706062249</c:v>
                </c:pt>
                <c:pt idx="193">
                  <c:v>0.23814164706062249</c:v>
                </c:pt>
                <c:pt idx="194">
                  <c:v>0.23814164706062249</c:v>
                </c:pt>
                <c:pt idx="195">
                  <c:v>0.23814164706062249</c:v>
                </c:pt>
                <c:pt idx="196">
                  <c:v>0.23814164706062249</c:v>
                </c:pt>
                <c:pt idx="197">
                  <c:v>0.23814164706062249</c:v>
                </c:pt>
                <c:pt idx="198">
                  <c:v>0.23814164706062249</c:v>
                </c:pt>
                <c:pt idx="199">
                  <c:v>0.23814164706062249</c:v>
                </c:pt>
                <c:pt idx="200">
                  <c:v>0.23814164706062249</c:v>
                </c:pt>
                <c:pt idx="201">
                  <c:v>0.23814164706062249</c:v>
                </c:pt>
                <c:pt idx="202">
                  <c:v>0.23814164706062249</c:v>
                </c:pt>
                <c:pt idx="203">
                  <c:v>0.23814164706062249</c:v>
                </c:pt>
                <c:pt idx="204">
                  <c:v>0.23814164706062249</c:v>
                </c:pt>
                <c:pt idx="205">
                  <c:v>0.23814164706062249</c:v>
                </c:pt>
                <c:pt idx="206">
                  <c:v>0.23814164706062249</c:v>
                </c:pt>
                <c:pt idx="207">
                  <c:v>0.23814164706062249</c:v>
                </c:pt>
                <c:pt idx="208">
                  <c:v>0.23814164706062249</c:v>
                </c:pt>
                <c:pt idx="209">
                  <c:v>0.23814164706062249</c:v>
                </c:pt>
                <c:pt idx="210">
                  <c:v>0.23814164706062249</c:v>
                </c:pt>
                <c:pt idx="211">
                  <c:v>0.23814164706062249</c:v>
                </c:pt>
                <c:pt idx="212">
                  <c:v>0.23814164706062249</c:v>
                </c:pt>
                <c:pt idx="213">
                  <c:v>0.23814164706062249</c:v>
                </c:pt>
                <c:pt idx="214">
                  <c:v>0.23814164706062249</c:v>
                </c:pt>
                <c:pt idx="215">
                  <c:v>0.23814164706062249</c:v>
                </c:pt>
                <c:pt idx="216">
                  <c:v>0.23814164706062249</c:v>
                </c:pt>
                <c:pt idx="217">
                  <c:v>0.23814164706062249</c:v>
                </c:pt>
                <c:pt idx="218">
                  <c:v>0.23814164706062249</c:v>
                </c:pt>
                <c:pt idx="219">
                  <c:v>0.23814164706062249</c:v>
                </c:pt>
                <c:pt idx="220">
                  <c:v>0.23814164706062249</c:v>
                </c:pt>
                <c:pt idx="221">
                  <c:v>0.23814164706062249</c:v>
                </c:pt>
                <c:pt idx="222">
                  <c:v>0.23814164706062249</c:v>
                </c:pt>
                <c:pt idx="223">
                  <c:v>0.23814164706062249</c:v>
                </c:pt>
                <c:pt idx="224">
                  <c:v>0.23814164706062249</c:v>
                </c:pt>
                <c:pt idx="225">
                  <c:v>0.23814164706062249</c:v>
                </c:pt>
                <c:pt idx="226">
                  <c:v>0.23814164706062249</c:v>
                </c:pt>
                <c:pt idx="227">
                  <c:v>0.23814164706062249</c:v>
                </c:pt>
                <c:pt idx="228">
                  <c:v>0.23814164706062249</c:v>
                </c:pt>
                <c:pt idx="229">
                  <c:v>0.23814164706062249</c:v>
                </c:pt>
                <c:pt idx="230">
                  <c:v>0.23814164706062249</c:v>
                </c:pt>
                <c:pt idx="231">
                  <c:v>0.23814164706062249</c:v>
                </c:pt>
                <c:pt idx="232">
                  <c:v>0.23814164706062249</c:v>
                </c:pt>
                <c:pt idx="233">
                  <c:v>0.23814164706062249</c:v>
                </c:pt>
                <c:pt idx="234">
                  <c:v>0.23814164706062249</c:v>
                </c:pt>
                <c:pt idx="235">
                  <c:v>0.23814164706062249</c:v>
                </c:pt>
                <c:pt idx="236">
                  <c:v>0.23814164706062249</c:v>
                </c:pt>
                <c:pt idx="237">
                  <c:v>0.23814164706062249</c:v>
                </c:pt>
                <c:pt idx="238">
                  <c:v>0.23814164706062249</c:v>
                </c:pt>
                <c:pt idx="239">
                  <c:v>0.23814164706062249</c:v>
                </c:pt>
                <c:pt idx="240">
                  <c:v>0.23814164706062249</c:v>
                </c:pt>
                <c:pt idx="241">
                  <c:v>0.23814164706062249</c:v>
                </c:pt>
                <c:pt idx="242">
                  <c:v>0.23814164706062249</c:v>
                </c:pt>
                <c:pt idx="243">
                  <c:v>0.23814164706062249</c:v>
                </c:pt>
                <c:pt idx="244">
                  <c:v>0.23814164706062249</c:v>
                </c:pt>
                <c:pt idx="245">
                  <c:v>0.23814164706062249</c:v>
                </c:pt>
                <c:pt idx="246">
                  <c:v>0.23814164706062249</c:v>
                </c:pt>
                <c:pt idx="247">
                  <c:v>0.23814164706062249</c:v>
                </c:pt>
                <c:pt idx="248">
                  <c:v>0.23814164706062249</c:v>
                </c:pt>
                <c:pt idx="249">
                  <c:v>0.23814164706062249</c:v>
                </c:pt>
                <c:pt idx="250">
                  <c:v>0.23814164706062249</c:v>
                </c:pt>
                <c:pt idx="251">
                  <c:v>0.23814164706062249</c:v>
                </c:pt>
                <c:pt idx="252">
                  <c:v>0.23814164706062249</c:v>
                </c:pt>
                <c:pt idx="253">
                  <c:v>0.23814164706062249</c:v>
                </c:pt>
                <c:pt idx="254">
                  <c:v>0.23814164706062249</c:v>
                </c:pt>
                <c:pt idx="255">
                  <c:v>0.23814164706062249</c:v>
                </c:pt>
                <c:pt idx="256">
                  <c:v>0.23814164706062249</c:v>
                </c:pt>
                <c:pt idx="257">
                  <c:v>0.23814164706062249</c:v>
                </c:pt>
                <c:pt idx="258">
                  <c:v>0.23814164706062249</c:v>
                </c:pt>
                <c:pt idx="259">
                  <c:v>0.23814164706062249</c:v>
                </c:pt>
                <c:pt idx="260">
                  <c:v>0.23814164706062249</c:v>
                </c:pt>
                <c:pt idx="261">
                  <c:v>0.23814164706062249</c:v>
                </c:pt>
                <c:pt idx="262">
                  <c:v>0.23814164706062249</c:v>
                </c:pt>
                <c:pt idx="263">
                  <c:v>0.23814164706062249</c:v>
                </c:pt>
                <c:pt idx="264">
                  <c:v>0.23814164706062249</c:v>
                </c:pt>
                <c:pt idx="265">
                  <c:v>0.23814164706062249</c:v>
                </c:pt>
                <c:pt idx="266">
                  <c:v>0.23814164706062249</c:v>
                </c:pt>
                <c:pt idx="267">
                  <c:v>0.23814164706062249</c:v>
                </c:pt>
                <c:pt idx="268">
                  <c:v>0.23814164706062249</c:v>
                </c:pt>
                <c:pt idx="269">
                  <c:v>0.23814164706062249</c:v>
                </c:pt>
                <c:pt idx="270">
                  <c:v>0.23814164706062249</c:v>
                </c:pt>
                <c:pt idx="271">
                  <c:v>0.23814164706062249</c:v>
                </c:pt>
                <c:pt idx="272">
                  <c:v>0.23814164706062249</c:v>
                </c:pt>
                <c:pt idx="273">
                  <c:v>0.23814164706062249</c:v>
                </c:pt>
                <c:pt idx="274">
                  <c:v>0.23814164706062249</c:v>
                </c:pt>
                <c:pt idx="275">
                  <c:v>0.23814164706062249</c:v>
                </c:pt>
                <c:pt idx="276">
                  <c:v>0.23814164706062249</c:v>
                </c:pt>
                <c:pt idx="277">
                  <c:v>0.23814164706062249</c:v>
                </c:pt>
                <c:pt idx="278">
                  <c:v>0.23814164706062249</c:v>
                </c:pt>
                <c:pt idx="279">
                  <c:v>0.23814164706062249</c:v>
                </c:pt>
                <c:pt idx="280">
                  <c:v>0.23814164706062249</c:v>
                </c:pt>
                <c:pt idx="281">
                  <c:v>0.23814164706062249</c:v>
                </c:pt>
                <c:pt idx="282">
                  <c:v>0.23814164706062249</c:v>
                </c:pt>
                <c:pt idx="283">
                  <c:v>0.23814164706062249</c:v>
                </c:pt>
                <c:pt idx="284">
                  <c:v>0.23814164706062249</c:v>
                </c:pt>
                <c:pt idx="285">
                  <c:v>0.23814164706062249</c:v>
                </c:pt>
                <c:pt idx="286">
                  <c:v>0.23814164706062249</c:v>
                </c:pt>
                <c:pt idx="287">
                  <c:v>0.23814164706062249</c:v>
                </c:pt>
                <c:pt idx="288">
                  <c:v>0.23814164706062249</c:v>
                </c:pt>
                <c:pt idx="289">
                  <c:v>0.23814164706062249</c:v>
                </c:pt>
                <c:pt idx="290">
                  <c:v>0.23814164706062249</c:v>
                </c:pt>
                <c:pt idx="291">
                  <c:v>0.23814164706062249</c:v>
                </c:pt>
                <c:pt idx="292">
                  <c:v>0.23814164706062249</c:v>
                </c:pt>
                <c:pt idx="293">
                  <c:v>0.23814164706062249</c:v>
                </c:pt>
                <c:pt idx="294">
                  <c:v>0.23814164706062249</c:v>
                </c:pt>
                <c:pt idx="295">
                  <c:v>0.23814164706062249</c:v>
                </c:pt>
                <c:pt idx="296">
                  <c:v>0.23814164706062249</c:v>
                </c:pt>
                <c:pt idx="297">
                  <c:v>0.23814164706062249</c:v>
                </c:pt>
                <c:pt idx="298">
                  <c:v>0.23814164706062249</c:v>
                </c:pt>
                <c:pt idx="299">
                  <c:v>0.23814164706062249</c:v>
                </c:pt>
                <c:pt idx="300">
                  <c:v>0.23814164706062249</c:v>
                </c:pt>
                <c:pt idx="301">
                  <c:v>0.23814164706062249</c:v>
                </c:pt>
                <c:pt idx="302">
                  <c:v>0.23814164706062249</c:v>
                </c:pt>
                <c:pt idx="303">
                  <c:v>0.23814164706062249</c:v>
                </c:pt>
                <c:pt idx="304">
                  <c:v>0.23814164706062249</c:v>
                </c:pt>
                <c:pt idx="305">
                  <c:v>0.23814164706062249</c:v>
                </c:pt>
                <c:pt idx="306">
                  <c:v>0.23814164706062249</c:v>
                </c:pt>
                <c:pt idx="307">
                  <c:v>0.23814164706062249</c:v>
                </c:pt>
                <c:pt idx="308">
                  <c:v>0.23814164706062249</c:v>
                </c:pt>
                <c:pt idx="309">
                  <c:v>0.23814164706062249</c:v>
                </c:pt>
                <c:pt idx="310">
                  <c:v>0.23814164706062249</c:v>
                </c:pt>
                <c:pt idx="311">
                  <c:v>0.23814164706062249</c:v>
                </c:pt>
                <c:pt idx="312">
                  <c:v>0.23814164706062249</c:v>
                </c:pt>
                <c:pt idx="313">
                  <c:v>0.23814164706062249</c:v>
                </c:pt>
                <c:pt idx="314">
                  <c:v>0.23814164706062249</c:v>
                </c:pt>
                <c:pt idx="315">
                  <c:v>0.23814164706062249</c:v>
                </c:pt>
                <c:pt idx="316">
                  <c:v>0.23814164706062249</c:v>
                </c:pt>
                <c:pt idx="317">
                  <c:v>0.23814164706062249</c:v>
                </c:pt>
                <c:pt idx="318">
                  <c:v>0.23814164706062249</c:v>
                </c:pt>
                <c:pt idx="319">
                  <c:v>0.23814164706062249</c:v>
                </c:pt>
                <c:pt idx="320">
                  <c:v>0.23814164706062249</c:v>
                </c:pt>
                <c:pt idx="321">
                  <c:v>0.23814164706062249</c:v>
                </c:pt>
                <c:pt idx="322">
                  <c:v>0.23814164706062249</c:v>
                </c:pt>
                <c:pt idx="323">
                  <c:v>0.23814164706062249</c:v>
                </c:pt>
                <c:pt idx="324">
                  <c:v>0.23814164706062249</c:v>
                </c:pt>
                <c:pt idx="325">
                  <c:v>0.23814164706062249</c:v>
                </c:pt>
                <c:pt idx="326">
                  <c:v>0.23814164706062249</c:v>
                </c:pt>
                <c:pt idx="327">
                  <c:v>0.23814164706062249</c:v>
                </c:pt>
                <c:pt idx="328">
                  <c:v>0.23814164706062249</c:v>
                </c:pt>
                <c:pt idx="329">
                  <c:v>0.23814164706062249</c:v>
                </c:pt>
                <c:pt idx="330">
                  <c:v>0.23814164706062249</c:v>
                </c:pt>
                <c:pt idx="331">
                  <c:v>0.23814164706062249</c:v>
                </c:pt>
                <c:pt idx="332">
                  <c:v>0.23814164706062249</c:v>
                </c:pt>
                <c:pt idx="333">
                  <c:v>0.23814164706062249</c:v>
                </c:pt>
                <c:pt idx="334">
                  <c:v>0.23814164706062249</c:v>
                </c:pt>
                <c:pt idx="335">
                  <c:v>0.23814164706062249</c:v>
                </c:pt>
                <c:pt idx="336">
                  <c:v>0.23814164706062249</c:v>
                </c:pt>
                <c:pt idx="337">
                  <c:v>0.23814164706062249</c:v>
                </c:pt>
                <c:pt idx="338">
                  <c:v>0.23814164706062249</c:v>
                </c:pt>
                <c:pt idx="339">
                  <c:v>0.23814164706062249</c:v>
                </c:pt>
                <c:pt idx="340">
                  <c:v>0.23814164706062249</c:v>
                </c:pt>
                <c:pt idx="341">
                  <c:v>0.23814164706062249</c:v>
                </c:pt>
                <c:pt idx="342">
                  <c:v>0.23814164706062249</c:v>
                </c:pt>
                <c:pt idx="343">
                  <c:v>0.23814164706062249</c:v>
                </c:pt>
                <c:pt idx="344">
                  <c:v>0.23814164706062249</c:v>
                </c:pt>
                <c:pt idx="345">
                  <c:v>0.23814164706062249</c:v>
                </c:pt>
                <c:pt idx="346">
                  <c:v>0.23814164706062249</c:v>
                </c:pt>
                <c:pt idx="347">
                  <c:v>0.23814164706062249</c:v>
                </c:pt>
                <c:pt idx="348">
                  <c:v>0.23814164706062249</c:v>
                </c:pt>
                <c:pt idx="349">
                  <c:v>0.23814164706062249</c:v>
                </c:pt>
                <c:pt idx="350">
                  <c:v>0.23814164706062249</c:v>
                </c:pt>
                <c:pt idx="351">
                  <c:v>0.23814164706062249</c:v>
                </c:pt>
                <c:pt idx="352">
                  <c:v>0.23814164706062249</c:v>
                </c:pt>
                <c:pt idx="353">
                  <c:v>0.23814164706062249</c:v>
                </c:pt>
                <c:pt idx="354">
                  <c:v>0.23814164706062249</c:v>
                </c:pt>
                <c:pt idx="355">
                  <c:v>0.23814164706062249</c:v>
                </c:pt>
                <c:pt idx="356">
                  <c:v>0.23814164706062249</c:v>
                </c:pt>
                <c:pt idx="357">
                  <c:v>0.23814164706062249</c:v>
                </c:pt>
                <c:pt idx="358">
                  <c:v>0.23814164706062249</c:v>
                </c:pt>
                <c:pt idx="359">
                  <c:v>0.23814164706062249</c:v>
                </c:pt>
                <c:pt idx="360">
                  <c:v>0.23814164706062249</c:v>
                </c:pt>
                <c:pt idx="361">
                  <c:v>0.23814164706062249</c:v>
                </c:pt>
                <c:pt idx="362">
                  <c:v>0.23814164706062249</c:v>
                </c:pt>
                <c:pt idx="363">
                  <c:v>0.23814164706062249</c:v>
                </c:pt>
                <c:pt idx="364">
                  <c:v>0.23814164706062249</c:v>
                </c:pt>
                <c:pt idx="365">
                  <c:v>0.23814164706062249</c:v>
                </c:pt>
                <c:pt idx="366">
                  <c:v>0.23814164706062249</c:v>
                </c:pt>
                <c:pt idx="367">
                  <c:v>0.23814164706062249</c:v>
                </c:pt>
                <c:pt idx="368">
                  <c:v>0.23814164706062249</c:v>
                </c:pt>
                <c:pt idx="369">
                  <c:v>0.23814164706062249</c:v>
                </c:pt>
                <c:pt idx="370">
                  <c:v>0.23814164706062249</c:v>
                </c:pt>
                <c:pt idx="371">
                  <c:v>0.23814164706062249</c:v>
                </c:pt>
                <c:pt idx="372">
                  <c:v>0.23814164706062249</c:v>
                </c:pt>
                <c:pt idx="373">
                  <c:v>0.23814164706062249</c:v>
                </c:pt>
                <c:pt idx="374">
                  <c:v>0.23814164706062249</c:v>
                </c:pt>
                <c:pt idx="375">
                  <c:v>0.23814164706062249</c:v>
                </c:pt>
                <c:pt idx="376">
                  <c:v>0.23814164706062249</c:v>
                </c:pt>
                <c:pt idx="377">
                  <c:v>0.23814164706062249</c:v>
                </c:pt>
                <c:pt idx="378">
                  <c:v>0.23814164706062249</c:v>
                </c:pt>
                <c:pt idx="379">
                  <c:v>0.23814164706062249</c:v>
                </c:pt>
                <c:pt idx="380">
                  <c:v>0.23814164706062249</c:v>
                </c:pt>
                <c:pt idx="381">
                  <c:v>0.23814164706062249</c:v>
                </c:pt>
                <c:pt idx="382">
                  <c:v>0.23814164706062249</c:v>
                </c:pt>
                <c:pt idx="383">
                  <c:v>0.23814164706062249</c:v>
                </c:pt>
                <c:pt idx="384">
                  <c:v>0.23814164706062249</c:v>
                </c:pt>
                <c:pt idx="385">
                  <c:v>0.23814164706062249</c:v>
                </c:pt>
                <c:pt idx="386">
                  <c:v>0.23814164706062249</c:v>
                </c:pt>
                <c:pt idx="387">
                  <c:v>0.23814164706062249</c:v>
                </c:pt>
                <c:pt idx="388">
                  <c:v>0.23814164706062249</c:v>
                </c:pt>
                <c:pt idx="389">
                  <c:v>0.23814164706062249</c:v>
                </c:pt>
                <c:pt idx="390">
                  <c:v>0.23814164706062249</c:v>
                </c:pt>
                <c:pt idx="391">
                  <c:v>0.23814164706062249</c:v>
                </c:pt>
                <c:pt idx="392">
                  <c:v>0.23814164706062249</c:v>
                </c:pt>
                <c:pt idx="393">
                  <c:v>0.23814164706062249</c:v>
                </c:pt>
                <c:pt idx="394">
                  <c:v>0.23814164706062249</c:v>
                </c:pt>
                <c:pt idx="395">
                  <c:v>0.23814164706062249</c:v>
                </c:pt>
                <c:pt idx="396">
                  <c:v>0.23814164706062249</c:v>
                </c:pt>
                <c:pt idx="397">
                  <c:v>0.23814164706062249</c:v>
                </c:pt>
                <c:pt idx="398">
                  <c:v>0.23814164706062249</c:v>
                </c:pt>
                <c:pt idx="399">
                  <c:v>0.23814164706062249</c:v>
                </c:pt>
                <c:pt idx="400">
                  <c:v>0.23814164706062249</c:v>
                </c:pt>
                <c:pt idx="401">
                  <c:v>0.23814164706062249</c:v>
                </c:pt>
                <c:pt idx="402">
                  <c:v>0.23814164706062249</c:v>
                </c:pt>
                <c:pt idx="403">
                  <c:v>0.23814164706062249</c:v>
                </c:pt>
                <c:pt idx="404">
                  <c:v>0.23814164706062249</c:v>
                </c:pt>
                <c:pt idx="405">
                  <c:v>0.23814164706062249</c:v>
                </c:pt>
                <c:pt idx="406">
                  <c:v>0.23814164706062249</c:v>
                </c:pt>
                <c:pt idx="407">
                  <c:v>0.23814164706062249</c:v>
                </c:pt>
                <c:pt idx="408">
                  <c:v>0.23814164706062249</c:v>
                </c:pt>
                <c:pt idx="409">
                  <c:v>0.23814164706062249</c:v>
                </c:pt>
                <c:pt idx="410">
                  <c:v>0.23814164706062249</c:v>
                </c:pt>
                <c:pt idx="411">
                  <c:v>0.23814164706062249</c:v>
                </c:pt>
                <c:pt idx="412">
                  <c:v>0.23814164706062249</c:v>
                </c:pt>
                <c:pt idx="413">
                  <c:v>0.23814164706062249</c:v>
                </c:pt>
                <c:pt idx="414">
                  <c:v>0.23814164706062249</c:v>
                </c:pt>
                <c:pt idx="415">
                  <c:v>0.23814164706062249</c:v>
                </c:pt>
                <c:pt idx="416">
                  <c:v>0.23814164706062249</c:v>
                </c:pt>
                <c:pt idx="417">
                  <c:v>0.23814164706062249</c:v>
                </c:pt>
                <c:pt idx="418">
                  <c:v>0.23814164706062249</c:v>
                </c:pt>
                <c:pt idx="419">
                  <c:v>0.23814164706062249</c:v>
                </c:pt>
                <c:pt idx="420">
                  <c:v>0.23814164706062249</c:v>
                </c:pt>
                <c:pt idx="421">
                  <c:v>0.23814164706062249</c:v>
                </c:pt>
                <c:pt idx="422">
                  <c:v>0.23814164706062249</c:v>
                </c:pt>
                <c:pt idx="423">
                  <c:v>0.23814164706062249</c:v>
                </c:pt>
                <c:pt idx="424">
                  <c:v>0.23814164706062249</c:v>
                </c:pt>
                <c:pt idx="425">
                  <c:v>0.23814164706062249</c:v>
                </c:pt>
                <c:pt idx="426">
                  <c:v>0.23814164706062249</c:v>
                </c:pt>
                <c:pt idx="427">
                  <c:v>0.23814164706062249</c:v>
                </c:pt>
                <c:pt idx="428">
                  <c:v>0.23814164706062249</c:v>
                </c:pt>
                <c:pt idx="429">
                  <c:v>0.23814164706062249</c:v>
                </c:pt>
                <c:pt idx="430">
                  <c:v>0.23814164706062249</c:v>
                </c:pt>
                <c:pt idx="431">
                  <c:v>0.23814164706062249</c:v>
                </c:pt>
                <c:pt idx="432">
                  <c:v>0.23814164706062249</c:v>
                </c:pt>
                <c:pt idx="433">
                  <c:v>0.23814164706062249</c:v>
                </c:pt>
                <c:pt idx="434">
                  <c:v>0.23814164706062249</c:v>
                </c:pt>
                <c:pt idx="435">
                  <c:v>0.23814164706062249</c:v>
                </c:pt>
                <c:pt idx="436">
                  <c:v>0.23814164706062249</c:v>
                </c:pt>
                <c:pt idx="437">
                  <c:v>0.23814164706062249</c:v>
                </c:pt>
                <c:pt idx="438">
                  <c:v>0.23814164706062249</c:v>
                </c:pt>
                <c:pt idx="439">
                  <c:v>0.23814164706062249</c:v>
                </c:pt>
                <c:pt idx="440">
                  <c:v>0.23814164706062249</c:v>
                </c:pt>
                <c:pt idx="441">
                  <c:v>0.23814164706062249</c:v>
                </c:pt>
                <c:pt idx="442">
                  <c:v>0.23814164706062249</c:v>
                </c:pt>
                <c:pt idx="443">
                  <c:v>0.23814164706062249</c:v>
                </c:pt>
                <c:pt idx="444">
                  <c:v>0.23814164706062249</c:v>
                </c:pt>
                <c:pt idx="445">
                  <c:v>0.23814164706062249</c:v>
                </c:pt>
                <c:pt idx="446">
                  <c:v>0.23814164706062249</c:v>
                </c:pt>
                <c:pt idx="447">
                  <c:v>0.23814164706062249</c:v>
                </c:pt>
                <c:pt idx="448">
                  <c:v>0.23814164706062249</c:v>
                </c:pt>
                <c:pt idx="449">
                  <c:v>0.23814164706062249</c:v>
                </c:pt>
                <c:pt idx="450">
                  <c:v>0.23814164706062249</c:v>
                </c:pt>
                <c:pt idx="451">
                  <c:v>0.23814164706062249</c:v>
                </c:pt>
                <c:pt idx="452">
                  <c:v>0.23814164706062249</c:v>
                </c:pt>
                <c:pt idx="453">
                  <c:v>0.23814164706062249</c:v>
                </c:pt>
                <c:pt idx="454">
                  <c:v>0.23814164706062249</c:v>
                </c:pt>
                <c:pt idx="455">
                  <c:v>0.23814164706062249</c:v>
                </c:pt>
                <c:pt idx="456">
                  <c:v>0.23814164706062249</c:v>
                </c:pt>
                <c:pt idx="457">
                  <c:v>0.23814164706062249</c:v>
                </c:pt>
                <c:pt idx="458">
                  <c:v>0.23814164706062249</c:v>
                </c:pt>
                <c:pt idx="459">
                  <c:v>0.23814164706062249</c:v>
                </c:pt>
                <c:pt idx="460">
                  <c:v>0.23814164706062249</c:v>
                </c:pt>
                <c:pt idx="461">
                  <c:v>0.23814164706062249</c:v>
                </c:pt>
                <c:pt idx="462">
                  <c:v>0.23814164706062249</c:v>
                </c:pt>
                <c:pt idx="463">
                  <c:v>0.23814164706062249</c:v>
                </c:pt>
                <c:pt idx="464">
                  <c:v>0.23814164706062249</c:v>
                </c:pt>
                <c:pt idx="465">
                  <c:v>0.23814164706062249</c:v>
                </c:pt>
                <c:pt idx="466">
                  <c:v>0.23814164706062249</c:v>
                </c:pt>
                <c:pt idx="467">
                  <c:v>0.23814164706062249</c:v>
                </c:pt>
                <c:pt idx="468">
                  <c:v>0.23814164706062249</c:v>
                </c:pt>
                <c:pt idx="469">
                  <c:v>0.23814164706062249</c:v>
                </c:pt>
                <c:pt idx="470">
                  <c:v>0.23814164706062249</c:v>
                </c:pt>
                <c:pt idx="471">
                  <c:v>0.23814164706062249</c:v>
                </c:pt>
                <c:pt idx="472">
                  <c:v>0.23814164706062249</c:v>
                </c:pt>
                <c:pt idx="473">
                  <c:v>0.23814164706062249</c:v>
                </c:pt>
                <c:pt idx="474">
                  <c:v>0.23814164706062249</c:v>
                </c:pt>
                <c:pt idx="475">
                  <c:v>0.23814164706062249</c:v>
                </c:pt>
                <c:pt idx="476">
                  <c:v>0.23814164706062249</c:v>
                </c:pt>
                <c:pt idx="477">
                  <c:v>0.23814164706062249</c:v>
                </c:pt>
                <c:pt idx="478">
                  <c:v>0.23814164706062249</c:v>
                </c:pt>
                <c:pt idx="479">
                  <c:v>0.23814164706062249</c:v>
                </c:pt>
                <c:pt idx="480">
                  <c:v>0.23814164706062249</c:v>
                </c:pt>
                <c:pt idx="481">
                  <c:v>0.23814164706062249</c:v>
                </c:pt>
                <c:pt idx="482">
                  <c:v>0.23814164706062249</c:v>
                </c:pt>
                <c:pt idx="483">
                  <c:v>0.23814164706062249</c:v>
                </c:pt>
                <c:pt idx="484">
                  <c:v>0.23814164706062249</c:v>
                </c:pt>
                <c:pt idx="485">
                  <c:v>0.23814164706062249</c:v>
                </c:pt>
                <c:pt idx="486">
                  <c:v>0.23814164706062249</c:v>
                </c:pt>
                <c:pt idx="487">
                  <c:v>0.23814164706062249</c:v>
                </c:pt>
                <c:pt idx="488">
                  <c:v>0.23814164706062249</c:v>
                </c:pt>
                <c:pt idx="489">
                  <c:v>0.23814164706062249</c:v>
                </c:pt>
                <c:pt idx="490">
                  <c:v>0.23814164706062249</c:v>
                </c:pt>
                <c:pt idx="491">
                  <c:v>0.23814164706062249</c:v>
                </c:pt>
                <c:pt idx="492">
                  <c:v>0.23814164706062249</c:v>
                </c:pt>
                <c:pt idx="493">
                  <c:v>0.23814164706062249</c:v>
                </c:pt>
                <c:pt idx="494">
                  <c:v>0.23814164706062249</c:v>
                </c:pt>
                <c:pt idx="495">
                  <c:v>0.23814164706062249</c:v>
                </c:pt>
                <c:pt idx="496">
                  <c:v>0.23814164706062249</c:v>
                </c:pt>
                <c:pt idx="497">
                  <c:v>0.23814164706062249</c:v>
                </c:pt>
                <c:pt idx="498">
                  <c:v>0.23814164706062249</c:v>
                </c:pt>
                <c:pt idx="499">
                  <c:v>0.23814164706062249</c:v>
                </c:pt>
                <c:pt idx="500">
                  <c:v>0.23814164706062249</c:v>
                </c:pt>
                <c:pt idx="501">
                  <c:v>0.23814164706062249</c:v>
                </c:pt>
                <c:pt idx="502">
                  <c:v>0.23814164706062249</c:v>
                </c:pt>
                <c:pt idx="503">
                  <c:v>0.23814164706062249</c:v>
                </c:pt>
                <c:pt idx="504">
                  <c:v>0.23814164706062249</c:v>
                </c:pt>
                <c:pt idx="505">
                  <c:v>0.23814164706062249</c:v>
                </c:pt>
                <c:pt idx="506">
                  <c:v>0.23814164706062249</c:v>
                </c:pt>
                <c:pt idx="507">
                  <c:v>0.23814164706062249</c:v>
                </c:pt>
              </c:numCache>
            </c:numRef>
          </c:xVal>
          <c:yVal>
            <c:numRef>
              <c:f>Thrust!$G$2:$G$509</c:f>
              <c:numCache>
                <c:formatCode>General</c:formatCode>
                <c:ptCount val="508"/>
                <c:pt idx="0">
                  <c:v>514985.43759069801</c:v>
                </c:pt>
                <c:pt idx="1">
                  <c:v>513627.96020352322</c:v>
                </c:pt>
                <c:pt idx="2">
                  <c:v>512278.81943349872</c:v>
                </c:pt>
                <c:pt idx="3">
                  <c:v>510937.93647072051</c:v>
                </c:pt>
                <c:pt idx="4">
                  <c:v>509605.23351100739</c:v>
                </c:pt>
                <c:pt idx="5">
                  <c:v>508280.63373976143</c:v>
                </c:pt>
                <c:pt idx="6">
                  <c:v>506964.06131614093</c:v>
                </c:pt>
                <c:pt idx="7">
                  <c:v>505655.44135753682</c:v>
                </c:pt>
                <c:pt idx="8">
                  <c:v>504354.69992434816</c:v>
                </c:pt>
                <c:pt idx="9">
                  <c:v>503061.76400504832</c:v>
                </c:pt>
                <c:pt idx="10">
                  <c:v>501776.56150153582</c:v>
                </c:pt>
                <c:pt idx="11">
                  <c:v>500499.0212147623</c:v>
                </c:pt>
                <c:pt idx="12">
                  <c:v>499229.07283063501</c:v>
                </c:pt>
                <c:pt idx="13">
                  <c:v>497966.64690618339</c:v>
                </c:pt>
                <c:pt idx="14">
                  <c:v>496711.67485598638</c:v>
                </c:pt>
                <c:pt idx="15">
                  <c:v>495464.08893885487</c:v>
                </c:pt>
                <c:pt idx="16">
                  <c:v>494223.82224476198</c:v>
                </c:pt>
                <c:pt idx="17">
                  <c:v>492990.80868201825</c:v>
                </c:pt>
                <c:pt idx="18">
                  <c:v>491764.98296468362</c:v>
                </c:pt>
                <c:pt idx="19">
                  <c:v>490546.28060021356</c:v>
                </c:pt>
                <c:pt idx="20">
                  <c:v>489334.6378773321</c:v>
                </c:pt>
                <c:pt idx="21">
                  <c:v>488129.99185412924</c:v>
                </c:pt>
                <c:pt idx="22">
                  <c:v>486932.28034637554</c:v>
                </c:pt>
                <c:pt idx="23">
                  <c:v>485741.44191605115</c:v>
                </c:pt>
                <c:pt idx="24">
                  <c:v>484557.41586008284</c:v>
                </c:pt>
                <c:pt idx="25">
                  <c:v>483380.14219928667</c:v>
                </c:pt>
                <c:pt idx="26">
                  <c:v>482209.56166751107</c:v>
                </c:pt>
                <c:pt idx="27">
                  <c:v>481045.61570097419</c:v>
                </c:pt>
                <c:pt idx="28">
                  <c:v>479888.24642779527</c:v>
                </c:pt>
                <c:pt idx="29">
                  <c:v>478737.39665771293</c:v>
                </c:pt>
                <c:pt idx="30">
                  <c:v>477593.00987198669</c:v>
                </c:pt>
                <c:pt idx="31">
                  <c:v>476455.03021347965</c:v>
                </c:pt>
                <c:pt idx="32">
                  <c:v>475323.40247691778</c:v>
                </c:pt>
                <c:pt idx="33">
                  <c:v>474198.0720993196</c:v>
                </c:pt>
                <c:pt idx="34">
                  <c:v>473078.98515059805</c:v>
                </c:pt>
                <c:pt idx="35">
                  <c:v>471966.08832432562</c:v>
                </c:pt>
                <c:pt idx="36">
                  <c:v>470859.32892866276</c:v>
                </c:pt>
                <c:pt idx="37">
                  <c:v>469758.6548774445</c:v>
                </c:pt>
                <c:pt idx="38">
                  <c:v>468664.01468142343</c:v>
                </c:pt>
                <c:pt idx="39">
                  <c:v>467575.35743966466</c:v>
                </c:pt>
                <c:pt idx="40">
                  <c:v>466492.63283108984</c:v>
                </c:pt>
                <c:pt idx="41">
                  <c:v>465415.79110616801</c:v>
                </c:pt>
                <c:pt idx="42">
                  <c:v>464344.78307874978</c:v>
                </c:pt>
                <c:pt idx="43">
                  <c:v>463279.56011804164</c:v>
                </c:pt>
                <c:pt idx="44">
                  <c:v>462220.07414071762</c:v>
                </c:pt>
                <c:pt idx="45">
                  <c:v>461166.27760316711</c:v>
                </c:pt>
                <c:pt idx="46">
                  <c:v>460118.12349387322</c:v>
                </c:pt>
                <c:pt idx="47">
                  <c:v>459075.56532592187</c:v>
                </c:pt>
                <c:pt idx="48">
                  <c:v>101300</c:v>
                </c:pt>
                <c:pt idx="49">
                  <c:v>101300</c:v>
                </c:pt>
                <c:pt idx="50">
                  <c:v>101300</c:v>
                </c:pt>
                <c:pt idx="51">
                  <c:v>101300</c:v>
                </c:pt>
                <c:pt idx="52">
                  <c:v>101300</c:v>
                </c:pt>
                <c:pt idx="53">
                  <c:v>101300</c:v>
                </c:pt>
                <c:pt idx="54">
                  <c:v>101300</c:v>
                </c:pt>
                <c:pt idx="55">
                  <c:v>101300</c:v>
                </c:pt>
                <c:pt idx="56">
                  <c:v>101300</c:v>
                </c:pt>
                <c:pt idx="57">
                  <c:v>101300</c:v>
                </c:pt>
                <c:pt idx="58">
                  <c:v>101300</c:v>
                </c:pt>
                <c:pt idx="59">
                  <c:v>101300</c:v>
                </c:pt>
                <c:pt idx="60">
                  <c:v>101300</c:v>
                </c:pt>
                <c:pt idx="61">
                  <c:v>101300</c:v>
                </c:pt>
                <c:pt idx="62">
                  <c:v>101300</c:v>
                </c:pt>
                <c:pt idx="63">
                  <c:v>101300</c:v>
                </c:pt>
                <c:pt idx="64">
                  <c:v>101300</c:v>
                </c:pt>
                <c:pt idx="65">
                  <c:v>101300</c:v>
                </c:pt>
                <c:pt idx="66">
                  <c:v>101300</c:v>
                </c:pt>
                <c:pt idx="67">
                  <c:v>101300</c:v>
                </c:pt>
                <c:pt idx="68">
                  <c:v>101300</c:v>
                </c:pt>
                <c:pt idx="69">
                  <c:v>101300</c:v>
                </c:pt>
                <c:pt idx="70">
                  <c:v>101300</c:v>
                </c:pt>
                <c:pt idx="71">
                  <c:v>101300</c:v>
                </c:pt>
                <c:pt idx="72">
                  <c:v>101300</c:v>
                </c:pt>
                <c:pt idx="73">
                  <c:v>101300</c:v>
                </c:pt>
                <c:pt idx="74">
                  <c:v>101300</c:v>
                </c:pt>
                <c:pt idx="75">
                  <c:v>101300</c:v>
                </c:pt>
                <c:pt idx="76">
                  <c:v>101300</c:v>
                </c:pt>
                <c:pt idx="77">
                  <c:v>101300</c:v>
                </c:pt>
                <c:pt idx="78">
                  <c:v>101300</c:v>
                </c:pt>
                <c:pt idx="79">
                  <c:v>101300</c:v>
                </c:pt>
                <c:pt idx="80">
                  <c:v>101300</c:v>
                </c:pt>
                <c:pt idx="81">
                  <c:v>101300</c:v>
                </c:pt>
                <c:pt idx="82">
                  <c:v>101300</c:v>
                </c:pt>
                <c:pt idx="83">
                  <c:v>101300</c:v>
                </c:pt>
                <c:pt idx="84">
                  <c:v>101300</c:v>
                </c:pt>
                <c:pt idx="85">
                  <c:v>101300</c:v>
                </c:pt>
                <c:pt idx="86">
                  <c:v>101300</c:v>
                </c:pt>
                <c:pt idx="87">
                  <c:v>101300</c:v>
                </c:pt>
                <c:pt idx="88">
                  <c:v>101300</c:v>
                </c:pt>
                <c:pt idx="89">
                  <c:v>101300</c:v>
                </c:pt>
                <c:pt idx="90">
                  <c:v>101300</c:v>
                </c:pt>
                <c:pt idx="91">
                  <c:v>101300</c:v>
                </c:pt>
                <c:pt idx="92">
                  <c:v>101300</c:v>
                </c:pt>
                <c:pt idx="93">
                  <c:v>101300</c:v>
                </c:pt>
                <c:pt idx="94">
                  <c:v>101300</c:v>
                </c:pt>
                <c:pt idx="95">
                  <c:v>101300</c:v>
                </c:pt>
                <c:pt idx="96">
                  <c:v>101300</c:v>
                </c:pt>
                <c:pt idx="97">
                  <c:v>101300</c:v>
                </c:pt>
                <c:pt idx="98">
                  <c:v>101300</c:v>
                </c:pt>
                <c:pt idx="99">
                  <c:v>101300</c:v>
                </c:pt>
                <c:pt idx="100">
                  <c:v>101300</c:v>
                </c:pt>
                <c:pt idx="101">
                  <c:v>101300</c:v>
                </c:pt>
                <c:pt idx="102">
                  <c:v>101300</c:v>
                </c:pt>
                <c:pt idx="103">
                  <c:v>101300</c:v>
                </c:pt>
                <c:pt idx="104">
                  <c:v>101300</c:v>
                </c:pt>
                <c:pt idx="105">
                  <c:v>101300</c:v>
                </c:pt>
                <c:pt idx="106">
                  <c:v>101300</c:v>
                </c:pt>
                <c:pt idx="107">
                  <c:v>101300</c:v>
                </c:pt>
                <c:pt idx="108">
                  <c:v>101300</c:v>
                </c:pt>
                <c:pt idx="109">
                  <c:v>101300</c:v>
                </c:pt>
                <c:pt idx="110">
                  <c:v>101300</c:v>
                </c:pt>
                <c:pt idx="111">
                  <c:v>101300</c:v>
                </c:pt>
                <c:pt idx="112">
                  <c:v>101300</c:v>
                </c:pt>
                <c:pt idx="113">
                  <c:v>101300</c:v>
                </c:pt>
                <c:pt idx="114">
                  <c:v>101300</c:v>
                </c:pt>
                <c:pt idx="115">
                  <c:v>101300</c:v>
                </c:pt>
                <c:pt idx="116">
                  <c:v>101300</c:v>
                </c:pt>
                <c:pt idx="117">
                  <c:v>101300</c:v>
                </c:pt>
                <c:pt idx="118">
                  <c:v>101300</c:v>
                </c:pt>
                <c:pt idx="119">
                  <c:v>101300</c:v>
                </c:pt>
                <c:pt idx="120">
                  <c:v>101300</c:v>
                </c:pt>
                <c:pt idx="121">
                  <c:v>101300</c:v>
                </c:pt>
                <c:pt idx="122">
                  <c:v>101300</c:v>
                </c:pt>
                <c:pt idx="123">
                  <c:v>101300</c:v>
                </c:pt>
                <c:pt idx="124">
                  <c:v>101300</c:v>
                </c:pt>
                <c:pt idx="125">
                  <c:v>101300</c:v>
                </c:pt>
                <c:pt idx="126">
                  <c:v>101300</c:v>
                </c:pt>
                <c:pt idx="127">
                  <c:v>101300</c:v>
                </c:pt>
                <c:pt idx="128">
                  <c:v>101300</c:v>
                </c:pt>
                <c:pt idx="129">
                  <c:v>101300</c:v>
                </c:pt>
                <c:pt idx="130">
                  <c:v>101300</c:v>
                </c:pt>
                <c:pt idx="131">
                  <c:v>101300</c:v>
                </c:pt>
                <c:pt idx="132">
                  <c:v>101300</c:v>
                </c:pt>
                <c:pt idx="133">
                  <c:v>101300</c:v>
                </c:pt>
                <c:pt idx="134">
                  <c:v>101300</c:v>
                </c:pt>
                <c:pt idx="135">
                  <c:v>101300</c:v>
                </c:pt>
                <c:pt idx="136">
                  <c:v>101300</c:v>
                </c:pt>
                <c:pt idx="137">
                  <c:v>101300</c:v>
                </c:pt>
                <c:pt idx="138">
                  <c:v>101300</c:v>
                </c:pt>
                <c:pt idx="139">
                  <c:v>101300</c:v>
                </c:pt>
                <c:pt idx="140">
                  <c:v>101300</c:v>
                </c:pt>
                <c:pt idx="141">
                  <c:v>101300</c:v>
                </c:pt>
                <c:pt idx="142">
                  <c:v>101300</c:v>
                </c:pt>
                <c:pt idx="143">
                  <c:v>101300</c:v>
                </c:pt>
                <c:pt idx="144">
                  <c:v>101300</c:v>
                </c:pt>
                <c:pt idx="145">
                  <c:v>101300</c:v>
                </c:pt>
                <c:pt idx="146">
                  <c:v>101300</c:v>
                </c:pt>
                <c:pt idx="147">
                  <c:v>101300</c:v>
                </c:pt>
                <c:pt idx="148">
                  <c:v>101300</c:v>
                </c:pt>
                <c:pt idx="149">
                  <c:v>101300</c:v>
                </c:pt>
                <c:pt idx="150">
                  <c:v>101300</c:v>
                </c:pt>
                <c:pt idx="151">
                  <c:v>101300</c:v>
                </c:pt>
                <c:pt idx="152">
                  <c:v>101300</c:v>
                </c:pt>
                <c:pt idx="153">
                  <c:v>101300</c:v>
                </c:pt>
                <c:pt idx="154">
                  <c:v>101300</c:v>
                </c:pt>
                <c:pt idx="155">
                  <c:v>101300</c:v>
                </c:pt>
                <c:pt idx="156">
                  <c:v>101300</c:v>
                </c:pt>
                <c:pt idx="157">
                  <c:v>101300</c:v>
                </c:pt>
                <c:pt idx="158">
                  <c:v>101300</c:v>
                </c:pt>
                <c:pt idx="159">
                  <c:v>101300</c:v>
                </c:pt>
                <c:pt idx="160">
                  <c:v>101300</c:v>
                </c:pt>
                <c:pt idx="161">
                  <c:v>101300</c:v>
                </c:pt>
                <c:pt idx="162">
                  <c:v>101300</c:v>
                </c:pt>
                <c:pt idx="163">
                  <c:v>101300</c:v>
                </c:pt>
                <c:pt idx="164">
                  <c:v>101300</c:v>
                </c:pt>
                <c:pt idx="165">
                  <c:v>101300</c:v>
                </c:pt>
                <c:pt idx="166">
                  <c:v>101300</c:v>
                </c:pt>
                <c:pt idx="167">
                  <c:v>101300</c:v>
                </c:pt>
                <c:pt idx="168">
                  <c:v>101300</c:v>
                </c:pt>
                <c:pt idx="169">
                  <c:v>101300</c:v>
                </c:pt>
                <c:pt idx="170">
                  <c:v>101300</c:v>
                </c:pt>
                <c:pt idx="171">
                  <c:v>101300</c:v>
                </c:pt>
                <c:pt idx="172">
                  <c:v>101300</c:v>
                </c:pt>
                <c:pt idx="173">
                  <c:v>101300</c:v>
                </c:pt>
                <c:pt idx="174">
                  <c:v>101300</c:v>
                </c:pt>
                <c:pt idx="175">
                  <c:v>101300</c:v>
                </c:pt>
                <c:pt idx="176">
                  <c:v>101300</c:v>
                </c:pt>
                <c:pt idx="177">
                  <c:v>101300</c:v>
                </c:pt>
                <c:pt idx="178">
                  <c:v>101300</c:v>
                </c:pt>
                <c:pt idx="179">
                  <c:v>101300</c:v>
                </c:pt>
                <c:pt idx="180">
                  <c:v>101300</c:v>
                </c:pt>
                <c:pt idx="181">
                  <c:v>101300</c:v>
                </c:pt>
                <c:pt idx="182">
                  <c:v>101300</c:v>
                </c:pt>
                <c:pt idx="183">
                  <c:v>101300</c:v>
                </c:pt>
                <c:pt idx="184">
                  <c:v>101300</c:v>
                </c:pt>
                <c:pt idx="185">
                  <c:v>101300</c:v>
                </c:pt>
                <c:pt idx="186">
                  <c:v>101300</c:v>
                </c:pt>
                <c:pt idx="187">
                  <c:v>101300</c:v>
                </c:pt>
                <c:pt idx="188">
                  <c:v>101300</c:v>
                </c:pt>
                <c:pt idx="189">
                  <c:v>101300</c:v>
                </c:pt>
                <c:pt idx="190">
                  <c:v>101300</c:v>
                </c:pt>
                <c:pt idx="191">
                  <c:v>101300</c:v>
                </c:pt>
                <c:pt idx="192">
                  <c:v>101300</c:v>
                </c:pt>
                <c:pt idx="193">
                  <c:v>101300</c:v>
                </c:pt>
                <c:pt idx="194">
                  <c:v>101300</c:v>
                </c:pt>
                <c:pt idx="195">
                  <c:v>101300</c:v>
                </c:pt>
                <c:pt idx="196">
                  <c:v>101300</c:v>
                </c:pt>
                <c:pt idx="197">
                  <c:v>101300</c:v>
                </c:pt>
                <c:pt idx="198">
                  <c:v>101300</c:v>
                </c:pt>
                <c:pt idx="199">
                  <c:v>101300</c:v>
                </c:pt>
                <c:pt idx="200">
                  <c:v>101300</c:v>
                </c:pt>
                <c:pt idx="201">
                  <c:v>101300</c:v>
                </c:pt>
                <c:pt idx="202">
                  <c:v>101300</c:v>
                </c:pt>
                <c:pt idx="203">
                  <c:v>101300</c:v>
                </c:pt>
                <c:pt idx="204">
                  <c:v>101300</c:v>
                </c:pt>
                <c:pt idx="205">
                  <c:v>101300</c:v>
                </c:pt>
                <c:pt idx="206">
                  <c:v>101300</c:v>
                </c:pt>
                <c:pt idx="207">
                  <c:v>101300</c:v>
                </c:pt>
                <c:pt idx="208">
                  <c:v>101300</c:v>
                </c:pt>
                <c:pt idx="209">
                  <c:v>101300</c:v>
                </c:pt>
                <c:pt idx="210">
                  <c:v>101300</c:v>
                </c:pt>
                <c:pt idx="211">
                  <c:v>101300</c:v>
                </c:pt>
                <c:pt idx="212">
                  <c:v>101300</c:v>
                </c:pt>
                <c:pt idx="213">
                  <c:v>101300</c:v>
                </c:pt>
                <c:pt idx="214">
                  <c:v>101300</c:v>
                </c:pt>
                <c:pt idx="215">
                  <c:v>101300</c:v>
                </c:pt>
                <c:pt idx="216">
                  <c:v>101300</c:v>
                </c:pt>
                <c:pt idx="217">
                  <c:v>101300</c:v>
                </c:pt>
                <c:pt idx="218">
                  <c:v>101300</c:v>
                </c:pt>
                <c:pt idx="219">
                  <c:v>101300</c:v>
                </c:pt>
                <c:pt idx="220">
                  <c:v>101300</c:v>
                </c:pt>
                <c:pt idx="221">
                  <c:v>101300</c:v>
                </c:pt>
                <c:pt idx="222">
                  <c:v>101300</c:v>
                </c:pt>
                <c:pt idx="223">
                  <c:v>101300</c:v>
                </c:pt>
                <c:pt idx="224">
                  <c:v>101300</c:v>
                </c:pt>
                <c:pt idx="225">
                  <c:v>101300</c:v>
                </c:pt>
                <c:pt idx="226">
                  <c:v>101300</c:v>
                </c:pt>
                <c:pt idx="227">
                  <c:v>101300</c:v>
                </c:pt>
                <c:pt idx="228">
                  <c:v>101300</c:v>
                </c:pt>
                <c:pt idx="229">
                  <c:v>101300</c:v>
                </c:pt>
                <c:pt idx="230">
                  <c:v>101300</c:v>
                </c:pt>
                <c:pt idx="231">
                  <c:v>101300</c:v>
                </c:pt>
                <c:pt idx="232">
                  <c:v>101300</c:v>
                </c:pt>
                <c:pt idx="233">
                  <c:v>101300</c:v>
                </c:pt>
                <c:pt idx="234">
                  <c:v>101300</c:v>
                </c:pt>
                <c:pt idx="235">
                  <c:v>101300</c:v>
                </c:pt>
                <c:pt idx="236">
                  <c:v>101300</c:v>
                </c:pt>
                <c:pt idx="237">
                  <c:v>101300</c:v>
                </c:pt>
                <c:pt idx="238">
                  <c:v>101300</c:v>
                </c:pt>
                <c:pt idx="239">
                  <c:v>101300</c:v>
                </c:pt>
                <c:pt idx="240">
                  <c:v>101300</c:v>
                </c:pt>
                <c:pt idx="241">
                  <c:v>101300</c:v>
                </c:pt>
                <c:pt idx="242">
                  <c:v>101300</c:v>
                </c:pt>
                <c:pt idx="243">
                  <c:v>101300</c:v>
                </c:pt>
                <c:pt idx="244">
                  <c:v>101300</c:v>
                </c:pt>
                <c:pt idx="245">
                  <c:v>101300</c:v>
                </c:pt>
                <c:pt idx="246">
                  <c:v>101300</c:v>
                </c:pt>
                <c:pt idx="247">
                  <c:v>101300</c:v>
                </c:pt>
                <c:pt idx="248">
                  <c:v>101300</c:v>
                </c:pt>
                <c:pt idx="249">
                  <c:v>101300</c:v>
                </c:pt>
                <c:pt idx="250">
                  <c:v>101300</c:v>
                </c:pt>
                <c:pt idx="251">
                  <c:v>101300</c:v>
                </c:pt>
                <c:pt idx="252">
                  <c:v>101300</c:v>
                </c:pt>
                <c:pt idx="253">
                  <c:v>101300</c:v>
                </c:pt>
                <c:pt idx="254">
                  <c:v>101300</c:v>
                </c:pt>
                <c:pt idx="255">
                  <c:v>101300</c:v>
                </c:pt>
                <c:pt idx="256">
                  <c:v>101300</c:v>
                </c:pt>
                <c:pt idx="257">
                  <c:v>101300</c:v>
                </c:pt>
                <c:pt idx="258">
                  <c:v>101300</c:v>
                </c:pt>
                <c:pt idx="259">
                  <c:v>101300</c:v>
                </c:pt>
                <c:pt idx="260">
                  <c:v>101300</c:v>
                </c:pt>
                <c:pt idx="261">
                  <c:v>101300</c:v>
                </c:pt>
                <c:pt idx="262">
                  <c:v>101300</c:v>
                </c:pt>
                <c:pt idx="263">
                  <c:v>101300</c:v>
                </c:pt>
                <c:pt idx="264">
                  <c:v>101300</c:v>
                </c:pt>
                <c:pt idx="265">
                  <c:v>101300</c:v>
                </c:pt>
                <c:pt idx="266">
                  <c:v>101300</c:v>
                </c:pt>
                <c:pt idx="267">
                  <c:v>101300</c:v>
                </c:pt>
                <c:pt idx="268">
                  <c:v>101300</c:v>
                </c:pt>
                <c:pt idx="269">
                  <c:v>101300</c:v>
                </c:pt>
                <c:pt idx="270">
                  <c:v>101300</c:v>
                </c:pt>
                <c:pt idx="271">
                  <c:v>101300</c:v>
                </c:pt>
                <c:pt idx="272">
                  <c:v>101300</c:v>
                </c:pt>
                <c:pt idx="273">
                  <c:v>101300</c:v>
                </c:pt>
                <c:pt idx="274">
                  <c:v>101300</c:v>
                </c:pt>
                <c:pt idx="275">
                  <c:v>101300</c:v>
                </c:pt>
                <c:pt idx="276">
                  <c:v>101300</c:v>
                </c:pt>
                <c:pt idx="277">
                  <c:v>101300</c:v>
                </c:pt>
                <c:pt idx="278">
                  <c:v>101300</c:v>
                </c:pt>
                <c:pt idx="279">
                  <c:v>101300</c:v>
                </c:pt>
                <c:pt idx="280">
                  <c:v>101300</c:v>
                </c:pt>
                <c:pt idx="281">
                  <c:v>101300</c:v>
                </c:pt>
                <c:pt idx="282">
                  <c:v>101300</c:v>
                </c:pt>
                <c:pt idx="283">
                  <c:v>101300</c:v>
                </c:pt>
                <c:pt idx="284">
                  <c:v>101300</c:v>
                </c:pt>
                <c:pt idx="285">
                  <c:v>101300</c:v>
                </c:pt>
                <c:pt idx="286">
                  <c:v>101300</c:v>
                </c:pt>
                <c:pt idx="287">
                  <c:v>101300</c:v>
                </c:pt>
                <c:pt idx="288">
                  <c:v>101300</c:v>
                </c:pt>
                <c:pt idx="289">
                  <c:v>101300</c:v>
                </c:pt>
                <c:pt idx="290">
                  <c:v>101300</c:v>
                </c:pt>
                <c:pt idx="291">
                  <c:v>101300</c:v>
                </c:pt>
                <c:pt idx="292">
                  <c:v>101300</c:v>
                </c:pt>
                <c:pt idx="293">
                  <c:v>101300</c:v>
                </c:pt>
                <c:pt idx="294">
                  <c:v>101300</c:v>
                </c:pt>
                <c:pt idx="295">
                  <c:v>101300</c:v>
                </c:pt>
                <c:pt idx="296">
                  <c:v>101300</c:v>
                </c:pt>
                <c:pt idx="297">
                  <c:v>101300</c:v>
                </c:pt>
                <c:pt idx="298">
                  <c:v>101300</c:v>
                </c:pt>
                <c:pt idx="299">
                  <c:v>101300</c:v>
                </c:pt>
                <c:pt idx="300">
                  <c:v>101300</c:v>
                </c:pt>
                <c:pt idx="301">
                  <c:v>101300</c:v>
                </c:pt>
                <c:pt idx="302">
                  <c:v>101300</c:v>
                </c:pt>
                <c:pt idx="303">
                  <c:v>101300</c:v>
                </c:pt>
                <c:pt idx="304">
                  <c:v>101300</c:v>
                </c:pt>
                <c:pt idx="305">
                  <c:v>101300</c:v>
                </c:pt>
                <c:pt idx="306">
                  <c:v>101300</c:v>
                </c:pt>
                <c:pt idx="307">
                  <c:v>101300</c:v>
                </c:pt>
                <c:pt idx="308">
                  <c:v>101300</c:v>
                </c:pt>
                <c:pt idx="309">
                  <c:v>101300</c:v>
                </c:pt>
                <c:pt idx="310">
                  <c:v>101300</c:v>
                </c:pt>
                <c:pt idx="311">
                  <c:v>101300</c:v>
                </c:pt>
                <c:pt idx="312">
                  <c:v>101300</c:v>
                </c:pt>
                <c:pt idx="313">
                  <c:v>101300</c:v>
                </c:pt>
                <c:pt idx="314">
                  <c:v>101300</c:v>
                </c:pt>
                <c:pt idx="315">
                  <c:v>101300</c:v>
                </c:pt>
                <c:pt idx="316">
                  <c:v>101300</c:v>
                </c:pt>
                <c:pt idx="317">
                  <c:v>101300</c:v>
                </c:pt>
                <c:pt idx="318">
                  <c:v>101300</c:v>
                </c:pt>
                <c:pt idx="319">
                  <c:v>101300</c:v>
                </c:pt>
                <c:pt idx="320">
                  <c:v>101300</c:v>
                </c:pt>
                <c:pt idx="321">
                  <c:v>101300</c:v>
                </c:pt>
                <c:pt idx="322">
                  <c:v>101300</c:v>
                </c:pt>
                <c:pt idx="323">
                  <c:v>101300</c:v>
                </c:pt>
                <c:pt idx="324">
                  <c:v>101300</c:v>
                </c:pt>
                <c:pt idx="325">
                  <c:v>101300</c:v>
                </c:pt>
                <c:pt idx="326">
                  <c:v>101300</c:v>
                </c:pt>
                <c:pt idx="327">
                  <c:v>101300</c:v>
                </c:pt>
                <c:pt idx="328">
                  <c:v>101300</c:v>
                </c:pt>
                <c:pt idx="329">
                  <c:v>101300</c:v>
                </c:pt>
                <c:pt idx="330">
                  <c:v>101300</c:v>
                </c:pt>
                <c:pt idx="331">
                  <c:v>101300</c:v>
                </c:pt>
                <c:pt idx="332">
                  <c:v>101300</c:v>
                </c:pt>
                <c:pt idx="333">
                  <c:v>101300</c:v>
                </c:pt>
                <c:pt idx="334">
                  <c:v>101300</c:v>
                </c:pt>
                <c:pt idx="335">
                  <c:v>101300</c:v>
                </c:pt>
                <c:pt idx="336">
                  <c:v>101300</c:v>
                </c:pt>
                <c:pt idx="337">
                  <c:v>101300</c:v>
                </c:pt>
                <c:pt idx="338">
                  <c:v>101300</c:v>
                </c:pt>
                <c:pt idx="339">
                  <c:v>101300</c:v>
                </c:pt>
                <c:pt idx="340">
                  <c:v>101300</c:v>
                </c:pt>
                <c:pt idx="341">
                  <c:v>101300</c:v>
                </c:pt>
                <c:pt idx="342">
                  <c:v>101300</c:v>
                </c:pt>
                <c:pt idx="343">
                  <c:v>101300</c:v>
                </c:pt>
                <c:pt idx="344">
                  <c:v>101300</c:v>
                </c:pt>
                <c:pt idx="345">
                  <c:v>101300</c:v>
                </c:pt>
                <c:pt idx="346">
                  <c:v>101300</c:v>
                </c:pt>
                <c:pt idx="347">
                  <c:v>101300</c:v>
                </c:pt>
                <c:pt idx="348">
                  <c:v>101300</c:v>
                </c:pt>
                <c:pt idx="349">
                  <c:v>101300</c:v>
                </c:pt>
                <c:pt idx="350">
                  <c:v>101300</c:v>
                </c:pt>
                <c:pt idx="351">
                  <c:v>101300</c:v>
                </c:pt>
                <c:pt idx="352">
                  <c:v>101300</c:v>
                </c:pt>
                <c:pt idx="353">
                  <c:v>101300</c:v>
                </c:pt>
                <c:pt idx="354">
                  <c:v>101300</c:v>
                </c:pt>
                <c:pt idx="355">
                  <c:v>101300</c:v>
                </c:pt>
                <c:pt idx="356">
                  <c:v>101300</c:v>
                </c:pt>
                <c:pt idx="357">
                  <c:v>101300</c:v>
                </c:pt>
                <c:pt idx="358">
                  <c:v>101300</c:v>
                </c:pt>
                <c:pt idx="359">
                  <c:v>101300</c:v>
                </c:pt>
                <c:pt idx="360">
                  <c:v>101300</c:v>
                </c:pt>
                <c:pt idx="361">
                  <c:v>101300</c:v>
                </c:pt>
                <c:pt idx="362">
                  <c:v>101300</c:v>
                </c:pt>
                <c:pt idx="363">
                  <c:v>101300</c:v>
                </c:pt>
                <c:pt idx="364">
                  <c:v>101300</c:v>
                </c:pt>
                <c:pt idx="365">
                  <c:v>101300</c:v>
                </c:pt>
                <c:pt idx="366">
                  <c:v>101300</c:v>
                </c:pt>
                <c:pt idx="367">
                  <c:v>101300</c:v>
                </c:pt>
                <c:pt idx="368">
                  <c:v>101300</c:v>
                </c:pt>
                <c:pt idx="369">
                  <c:v>101300</c:v>
                </c:pt>
                <c:pt idx="370">
                  <c:v>101300</c:v>
                </c:pt>
                <c:pt idx="371">
                  <c:v>101300</c:v>
                </c:pt>
                <c:pt idx="372">
                  <c:v>101300</c:v>
                </c:pt>
                <c:pt idx="373">
                  <c:v>101300</c:v>
                </c:pt>
                <c:pt idx="374">
                  <c:v>101300</c:v>
                </c:pt>
                <c:pt idx="375">
                  <c:v>101300</c:v>
                </c:pt>
                <c:pt idx="376">
                  <c:v>101300</c:v>
                </c:pt>
                <c:pt idx="377">
                  <c:v>101300</c:v>
                </c:pt>
                <c:pt idx="378">
                  <c:v>101300</c:v>
                </c:pt>
                <c:pt idx="379">
                  <c:v>101300</c:v>
                </c:pt>
                <c:pt idx="380">
                  <c:v>101300</c:v>
                </c:pt>
                <c:pt idx="381">
                  <c:v>101300</c:v>
                </c:pt>
                <c:pt idx="382">
                  <c:v>101300</c:v>
                </c:pt>
                <c:pt idx="383">
                  <c:v>101300</c:v>
                </c:pt>
                <c:pt idx="384">
                  <c:v>101300</c:v>
                </c:pt>
                <c:pt idx="385">
                  <c:v>101300</c:v>
                </c:pt>
                <c:pt idx="386">
                  <c:v>101300</c:v>
                </c:pt>
                <c:pt idx="387">
                  <c:v>101300</c:v>
                </c:pt>
                <c:pt idx="388">
                  <c:v>101300</c:v>
                </c:pt>
                <c:pt idx="389">
                  <c:v>101300</c:v>
                </c:pt>
                <c:pt idx="390">
                  <c:v>101300</c:v>
                </c:pt>
                <c:pt idx="391">
                  <c:v>101300</c:v>
                </c:pt>
                <c:pt idx="392">
                  <c:v>101300</c:v>
                </c:pt>
                <c:pt idx="393">
                  <c:v>101300</c:v>
                </c:pt>
                <c:pt idx="394">
                  <c:v>101300</c:v>
                </c:pt>
                <c:pt idx="395">
                  <c:v>101300</c:v>
                </c:pt>
                <c:pt idx="396">
                  <c:v>101300</c:v>
                </c:pt>
                <c:pt idx="397">
                  <c:v>101300</c:v>
                </c:pt>
                <c:pt idx="398">
                  <c:v>101300</c:v>
                </c:pt>
                <c:pt idx="399">
                  <c:v>101300</c:v>
                </c:pt>
                <c:pt idx="400">
                  <c:v>101300</c:v>
                </c:pt>
                <c:pt idx="401">
                  <c:v>101300</c:v>
                </c:pt>
                <c:pt idx="402">
                  <c:v>101300</c:v>
                </c:pt>
                <c:pt idx="403">
                  <c:v>101300</c:v>
                </c:pt>
                <c:pt idx="404">
                  <c:v>101300</c:v>
                </c:pt>
                <c:pt idx="405">
                  <c:v>101300</c:v>
                </c:pt>
                <c:pt idx="406">
                  <c:v>101300</c:v>
                </c:pt>
                <c:pt idx="407">
                  <c:v>101300</c:v>
                </c:pt>
                <c:pt idx="408">
                  <c:v>101300</c:v>
                </c:pt>
                <c:pt idx="409">
                  <c:v>101300</c:v>
                </c:pt>
                <c:pt idx="410">
                  <c:v>101300</c:v>
                </c:pt>
                <c:pt idx="411">
                  <c:v>101300</c:v>
                </c:pt>
                <c:pt idx="412">
                  <c:v>101300</c:v>
                </c:pt>
                <c:pt idx="413">
                  <c:v>101300</c:v>
                </c:pt>
                <c:pt idx="414">
                  <c:v>101300</c:v>
                </c:pt>
                <c:pt idx="415">
                  <c:v>101300</c:v>
                </c:pt>
                <c:pt idx="416">
                  <c:v>101300</c:v>
                </c:pt>
                <c:pt idx="417">
                  <c:v>101300</c:v>
                </c:pt>
                <c:pt idx="418">
                  <c:v>101300</c:v>
                </c:pt>
                <c:pt idx="419">
                  <c:v>101300</c:v>
                </c:pt>
                <c:pt idx="420">
                  <c:v>101300</c:v>
                </c:pt>
                <c:pt idx="421">
                  <c:v>101300</c:v>
                </c:pt>
                <c:pt idx="422">
                  <c:v>101300</c:v>
                </c:pt>
                <c:pt idx="423">
                  <c:v>101300</c:v>
                </c:pt>
                <c:pt idx="424">
                  <c:v>101300</c:v>
                </c:pt>
                <c:pt idx="425">
                  <c:v>101300</c:v>
                </c:pt>
                <c:pt idx="426">
                  <c:v>101300</c:v>
                </c:pt>
                <c:pt idx="427">
                  <c:v>101300</c:v>
                </c:pt>
                <c:pt idx="428">
                  <c:v>101300</c:v>
                </c:pt>
                <c:pt idx="429">
                  <c:v>101300</c:v>
                </c:pt>
                <c:pt idx="430">
                  <c:v>101300</c:v>
                </c:pt>
                <c:pt idx="431">
                  <c:v>101300</c:v>
                </c:pt>
                <c:pt idx="432">
                  <c:v>101300</c:v>
                </c:pt>
                <c:pt idx="433">
                  <c:v>101300</c:v>
                </c:pt>
                <c:pt idx="434">
                  <c:v>101300</c:v>
                </c:pt>
                <c:pt idx="435">
                  <c:v>101300</c:v>
                </c:pt>
                <c:pt idx="436">
                  <c:v>101300</c:v>
                </c:pt>
                <c:pt idx="437">
                  <c:v>101300</c:v>
                </c:pt>
                <c:pt idx="438">
                  <c:v>101300</c:v>
                </c:pt>
                <c:pt idx="439">
                  <c:v>101300</c:v>
                </c:pt>
                <c:pt idx="440">
                  <c:v>101300</c:v>
                </c:pt>
                <c:pt idx="441">
                  <c:v>101300</c:v>
                </c:pt>
                <c:pt idx="442">
                  <c:v>101300</c:v>
                </c:pt>
                <c:pt idx="443">
                  <c:v>101300</c:v>
                </c:pt>
                <c:pt idx="444">
                  <c:v>101300</c:v>
                </c:pt>
                <c:pt idx="445">
                  <c:v>101300</c:v>
                </c:pt>
                <c:pt idx="446">
                  <c:v>101300</c:v>
                </c:pt>
                <c:pt idx="447">
                  <c:v>101300</c:v>
                </c:pt>
                <c:pt idx="448">
                  <c:v>101300</c:v>
                </c:pt>
                <c:pt idx="449">
                  <c:v>101300</c:v>
                </c:pt>
                <c:pt idx="450">
                  <c:v>101300</c:v>
                </c:pt>
                <c:pt idx="451">
                  <c:v>101300</c:v>
                </c:pt>
                <c:pt idx="452">
                  <c:v>101300</c:v>
                </c:pt>
                <c:pt idx="453">
                  <c:v>101300</c:v>
                </c:pt>
                <c:pt idx="454">
                  <c:v>101300</c:v>
                </c:pt>
                <c:pt idx="455">
                  <c:v>101300</c:v>
                </c:pt>
                <c:pt idx="456">
                  <c:v>101300</c:v>
                </c:pt>
                <c:pt idx="457">
                  <c:v>101300</c:v>
                </c:pt>
                <c:pt idx="458">
                  <c:v>101300</c:v>
                </c:pt>
                <c:pt idx="459">
                  <c:v>101300</c:v>
                </c:pt>
                <c:pt idx="460">
                  <c:v>101300</c:v>
                </c:pt>
                <c:pt idx="461">
                  <c:v>101300</c:v>
                </c:pt>
                <c:pt idx="462">
                  <c:v>101300</c:v>
                </c:pt>
                <c:pt idx="463">
                  <c:v>101300</c:v>
                </c:pt>
                <c:pt idx="464">
                  <c:v>101300</c:v>
                </c:pt>
                <c:pt idx="465">
                  <c:v>101300</c:v>
                </c:pt>
                <c:pt idx="466">
                  <c:v>101300</c:v>
                </c:pt>
                <c:pt idx="467">
                  <c:v>101300</c:v>
                </c:pt>
                <c:pt idx="468">
                  <c:v>101300</c:v>
                </c:pt>
                <c:pt idx="469">
                  <c:v>101300</c:v>
                </c:pt>
                <c:pt idx="470">
                  <c:v>101300</c:v>
                </c:pt>
                <c:pt idx="471">
                  <c:v>101300</c:v>
                </c:pt>
                <c:pt idx="472">
                  <c:v>101300</c:v>
                </c:pt>
                <c:pt idx="473">
                  <c:v>101300</c:v>
                </c:pt>
                <c:pt idx="474">
                  <c:v>101300</c:v>
                </c:pt>
                <c:pt idx="475">
                  <c:v>101300</c:v>
                </c:pt>
                <c:pt idx="476">
                  <c:v>101300</c:v>
                </c:pt>
                <c:pt idx="477">
                  <c:v>101300</c:v>
                </c:pt>
                <c:pt idx="478">
                  <c:v>101300</c:v>
                </c:pt>
                <c:pt idx="479">
                  <c:v>101300</c:v>
                </c:pt>
                <c:pt idx="480">
                  <c:v>101300</c:v>
                </c:pt>
                <c:pt idx="481">
                  <c:v>101300</c:v>
                </c:pt>
                <c:pt idx="482">
                  <c:v>101300</c:v>
                </c:pt>
                <c:pt idx="483">
                  <c:v>101300</c:v>
                </c:pt>
                <c:pt idx="484">
                  <c:v>101300</c:v>
                </c:pt>
                <c:pt idx="485">
                  <c:v>101300</c:v>
                </c:pt>
                <c:pt idx="486">
                  <c:v>101300</c:v>
                </c:pt>
                <c:pt idx="487">
                  <c:v>101300</c:v>
                </c:pt>
                <c:pt idx="488">
                  <c:v>101300</c:v>
                </c:pt>
                <c:pt idx="489">
                  <c:v>101300</c:v>
                </c:pt>
                <c:pt idx="490">
                  <c:v>101300</c:v>
                </c:pt>
                <c:pt idx="491">
                  <c:v>101300</c:v>
                </c:pt>
                <c:pt idx="492">
                  <c:v>101300</c:v>
                </c:pt>
                <c:pt idx="493">
                  <c:v>101300</c:v>
                </c:pt>
                <c:pt idx="494">
                  <c:v>101300</c:v>
                </c:pt>
                <c:pt idx="495">
                  <c:v>101300</c:v>
                </c:pt>
                <c:pt idx="496">
                  <c:v>101300</c:v>
                </c:pt>
                <c:pt idx="497">
                  <c:v>101300</c:v>
                </c:pt>
                <c:pt idx="498">
                  <c:v>101300</c:v>
                </c:pt>
                <c:pt idx="499">
                  <c:v>101300</c:v>
                </c:pt>
                <c:pt idx="500">
                  <c:v>101300</c:v>
                </c:pt>
                <c:pt idx="501">
                  <c:v>101300</c:v>
                </c:pt>
                <c:pt idx="502">
                  <c:v>101300</c:v>
                </c:pt>
                <c:pt idx="503">
                  <c:v>101300</c:v>
                </c:pt>
                <c:pt idx="504">
                  <c:v>101300</c:v>
                </c:pt>
                <c:pt idx="505">
                  <c:v>101300</c:v>
                </c:pt>
                <c:pt idx="506">
                  <c:v>101300</c:v>
                </c:pt>
                <c:pt idx="507">
                  <c:v>101300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1A-459F-9BBA-1FA867B13F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6435464"/>
        <c:axId val="-2134747112"/>
      </c:scatterChart>
      <c:valAx>
        <c:axId val="2146435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Horizontal</a:t>
                </a:r>
                <a:r>
                  <a:rPr lang="en-AU" baseline="0"/>
                  <a:t> distance (m)</a:t>
                </a:r>
                <a:endParaRPr lang="en-AU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34747112"/>
        <c:crosses val="autoZero"/>
        <c:crossBetween val="midCat"/>
      </c:valAx>
      <c:valAx>
        <c:axId val="-21347471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AU"/>
                  <a:t>Absolute Pressure (Pa)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464354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 rtl="1"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AU"/>
              <a:t>path of projectile</a:t>
            </a:r>
          </a:p>
        </c:rich>
      </c:tx>
      <c:layout>
        <c:manualLayout>
          <c:xMode val="edge"/>
          <c:yMode val="edge"/>
          <c:x val="0.29135442011354401"/>
          <c:y val="2.919708029197079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854396325459301"/>
          <c:y val="0.24351851851851899"/>
          <c:w val="0.76041447944007101"/>
          <c:h val="0.56076006124234501"/>
        </c:manualLayout>
      </c:layout>
      <c:scatterChart>
        <c:scatterStyle val="lineMarker"/>
        <c:varyColors val="0"/>
        <c:ser>
          <c:idx val="0"/>
          <c:order val="0"/>
          <c:tx>
            <c:strRef>
              <c:f>'Free Flight'!$F$1</c:f>
              <c:strCache>
                <c:ptCount val="1"/>
                <c:pt idx="0">
                  <c:v>sy</c:v>
                </c:pt>
              </c:strCache>
            </c:strRef>
          </c:tx>
          <c:spPr>
            <a:ln w="381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'Free Flight'!$E$2:$E$1038</c:f>
              <c:numCache>
                <c:formatCode>0.000</c:formatCode>
                <c:ptCount val="1037"/>
                <c:pt idx="0">
                  <c:v>0.23814164706062252</c:v>
                </c:pt>
                <c:pt idx="1">
                  <c:v>0.4226658261710533</c:v>
                </c:pt>
                <c:pt idx="2">
                  <c:v>0.60476493228563832</c:v>
                </c:pt>
                <c:pt idx="3">
                  <c:v>0.78450386365969027</c:v>
                </c:pt>
                <c:pt idx="4">
                  <c:v>0.96194495736556074</c:v>
                </c:pt>
                <c:pt idx="5">
                  <c:v>1.1371481227266047</c:v>
                </c:pt>
                <c:pt idx="6">
                  <c:v>1.3101709661511076</c:v>
                </c:pt>
                <c:pt idx="7">
                  <c:v>1.4810689080242134</c:v>
                </c:pt>
                <c:pt idx="8">
                  <c:v>1.6498952922577899</c:v>
                </c:pt>
                <c:pt idx="9">
                  <c:v>1.8167014890458608</c:v>
                </c:pt>
                <c:pt idx="10">
                  <c:v>1.9815369913260823</c:v>
                </c:pt>
                <c:pt idx="11">
                  <c:v>2.1444495054051846</c:v>
                </c:pt>
                <c:pt idx="12">
                  <c:v>2.3054850361678323</c:v>
                </c:pt>
                <c:pt idx="13">
                  <c:v>2.4646879672535364</c:v>
                </c:pt>
                <c:pt idx="14">
                  <c:v>2.6221011365547184</c:v>
                </c:pt>
                <c:pt idx="15">
                  <c:v>2.7777659073603989</c:v>
                </c:pt>
                <c:pt idx="16">
                  <c:v>2.9317222354439894</c:v>
                </c:pt>
                <c:pt idx="17">
                  <c:v>3.0840087323700374</c:v>
                </c:pt>
                <c:pt idx="18">
                  <c:v>3.2346627252732412</c:v>
                </c:pt>
                <c:pt idx="19">
                  <c:v>3.3837203133434492</c:v>
                </c:pt>
                <c:pt idx="20">
                  <c:v>3.5312164212324624</c:v>
                </c:pt>
                <c:pt idx="21">
                  <c:v>3.6771848495821091</c:v>
                </c:pt>
                <c:pt idx="22">
                  <c:v>3.821658322858128</c:v>
                </c:pt>
                <c:pt idx="23">
                  <c:v>3.9646685346607153</c:v>
                </c:pt>
                <c:pt idx="24">
                  <c:v>4.1062461906700642</c:v>
                </c:pt>
                <c:pt idx="25">
                  <c:v>4.2464210493737404</c:v>
                </c:pt>
                <c:pt idx="26">
                  <c:v>4.3852219607121983</c:v>
                </c:pt>
                <c:pt idx="27">
                  <c:v>4.522676902769037</c:v>
                </c:pt>
                <c:pt idx="28">
                  <c:v>4.6588130166237232</c:v>
                </c:pt>
                <c:pt idx="29">
                  <c:v>4.7936566394762714</c:v>
                </c:pt>
                <c:pt idx="30">
                  <c:v>4.9272333361458625</c:v>
                </c:pt>
                <c:pt idx="31">
                  <c:v>5.0595679290383835</c:v>
                </c:pt>
                <c:pt idx="32">
                  <c:v>5.1906845266714825</c:v>
                </c:pt>
                <c:pt idx="33">
                  <c:v>5.3206065508397744</c:v>
                </c:pt>
                <c:pt idx="34">
                  <c:v>5.4493567624973842</c:v>
                </c:pt>
                <c:pt idx="35">
                  <c:v>5.5769572864299137</c:v>
                </c:pt>
                <c:pt idx="36">
                  <c:v>5.703429634783248</c:v>
                </c:pt>
                <c:pt idx="37">
                  <c:v>5.8287947295122731</c:v>
                </c:pt>
                <c:pt idx="38">
                  <c:v>5.9530729238085343</c:v>
                </c:pt>
                <c:pt idx="39">
                  <c:v>6.0762840225621444</c:v>
                </c:pt>
                <c:pt idx="40">
                  <c:v>6.1984473019097743</c:v>
                </c:pt>
                <c:pt idx="41">
                  <c:v>6.3195815279173422</c:v>
                </c:pt>
                <c:pt idx="42">
                  <c:v>6.4397049744430142</c:v>
                </c:pt>
                <c:pt idx="43">
                  <c:v>6.558835440223362</c:v>
                </c:pt>
                <c:pt idx="44">
                  <c:v>6.6769902652229121</c:v>
                </c:pt>
                <c:pt idx="45">
                  <c:v>6.7941863462849161</c:v>
                </c:pt>
                <c:pt idx="46">
                  <c:v>6.9104401521189223</c:v>
                </c:pt>
                <c:pt idx="47">
                  <c:v>7.0257677376586258</c:v>
                </c:pt>
                <c:pt idx="48">
                  <c:v>7.1401847578215243</c:v>
                </c:pt>
                <c:pt idx="49">
                  <c:v>7.2537064807000702</c:v>
                </c:pt>
                <c:pt idx="50">
                  <c:v>7.366347800212302</c:v>
                </c:pt>
                <c:pt idx="51">
                  <c:v>7.4781232482383571</c:v>
                </c:pt>
                <c:pt idx="52">
                  <c:v>7.589047006267748</c:v>
                </c:pt>
                <c:pt idx="53">
                  <c:v>7.699132916580921</c:v>
                </c:pt>
                <c:pt idx="54">
                  <c:v>7.8083944929872704</c:v>
                </c:pt>
                <c:pt idx="55">
                  <c:v>7.9168449311405915</c:v>
                </c:pt>
                <c:pt idx="56">
                  <c:v>8.0244971184517802</c:v>
                </c:pt>
                <c:pt idx="57">
                  <c:v>8.1313636436175223</c:v>
                </c:pt>
                <c:pt idx="58">
                  <c:v>8.2374568057827116</c:v>
                </c:pt>
                <c:pt idx="59">
                  <c:v>8.342788623353357</c:v>
                </c:pt>
                <c:pt idx="60">
                  <c:v>8.4473708424759035</c:v>
                </c:pt>
                <c:pt idx="61">
                  <c:v>8.5512149451979784</c:v>
                </c:pt>
                <c:pt idx="62">
                  <c:v>8.6543321573248644</c:v>
                </c:pt>
                <c:pt idx="63">
                  <c:v>8.756733455985195</c:v>
                </c:pt>
                <c:pt idx="64">
                  <c:v>8.8584295769187236</c:v>
                </c:pt>
                <c:pt idx="65">
                  <c:v>8.9594310214983253</c:v>
                </c:pt>
                <c:pt idx="66">
                  <c:v>9.0597480634977856</c:v>
                </c:pt>
                <c:pt idx="67">
                  <c:v>9.1593907556163465</c:v>
                </c:pt>
                <c:pt idx="68">
                  <c:v>9.2583689357704433</c:v>
                </c:pt>
                <c:pt idx="69">
                  <c:v>9.3566922331625122</c:v>
                </c:pt>
                <c:pt idx="70">
                  <c:v>9.4543700741363139</c:v>
                </c:pt>
                <c:pt idx="71">
                  <c:v>9.5514116878277004</c:v>
                </c:pt>
                <c:pt idx="72">
                  <c:v>9.64782611161937</c:v>
                </c:pt>
                <c:pt idx="73">
                  <c:v>9.743622196407685</c:v>
                </c:pt>
                <c:pt idx="74">
                  <c:v>9.8388086116893003</c:v>
                </c:pt>
                <c:pt idx="75">
                  <c:v>9.9333938504749408</c:v>
                </c:pt>
                <c:pt idx="76">
                  <c:v>10.027386234037332</c:v>
                </c:pt>
                <c:pt idx="77">
                  <c:v>10.120793916499943</c:v>
                </c:pt>
                <c:pt idx="78">
                  <c:v>10.213624889272937</c:v>
                </c:pt>
                <c:pt idx="79">
                  <c:v>10.30588698534236</c:v>
                </c:pt>
                <c:pt idx="80">
                  <c:v>10.397587883418375</c:v>
                </c:pt>
                <c:pt idx="81">
                  <c:v>10.488735111948065</c:v>
                </c:pt>
                <c:pt idx="82">
                  <c:v>10.579336052998066</c:v>
                </c:pt>
                <c:pt idx="83">
                  <c:v>10.66939794601207</c:v>
                </c:pt>
                <c:pt idx="84">
                  <c:v>10.758927891448005</c:v>
                </c:pt>
                <c:pt idx="85">
                  <c:v>10.847932854299478</c:v>
                </c:pt>
                <c:pt idx="86">
                  <c:v>10.936419667505888</c:v>
                </c:pt>
                <c:pt idx="87">
                  <c:v>11.024395035255381</c:v>
                </c:pt>
                <c:pt idx="88">
                  <c:v>11.111865536184686</c:v>
                </c:pt>
                <c:pt idx="89">
                  <c:v>11.198837626479637</c:v>
                </c:pt>
                <c:pt idx="90">
                  <c:v>11.285317642880093</c:v>
                </c:pt>
                <c:pt idx="91">
                  <c:v>11.37131180559274</c:v>
                </c:pt>
                <c:pt idx="92">
                  <c:v>11.456826221115151</c:v>
                </c:pt>
                <c:pt idx="93">
                  <c:v>11.541866884974327</c:v>
                </c:pt>
                <c:pt idx="94">
                  <c:v>11.626439684382806</c:v>
                </c:pt>
                <c:pt idx="95">
                  <c:v>11.710550400815283</c:v>
                </c:pt>
                <c:pt idx="96">
                  <c:v>11.794204712508602</c:v>
                </c:pt>
                <c:pt idx="97">
                  <c:v>11.877408196887808</c:v>
                </c:pt>
                <c:pt idx="98">
                  <c:v>11.960166332920876</c:v>
                </c:pt>
                <c:pt idx="99">
                  <c:v>12.042484503404623</c:v>
                </c:pt>
                <c:pt idx="100">
                  <c:v>12.124367997184182</c:v>
                </c:pt>
                <c:pt idx="101">
                  <c:v>12.205822011308351</c:v>
                </c:pt>
                <c:pt idx="102">
                  <c:v>12.286851653123019</c:v>
                </c:pt>
                <c:pt idx="103">
                  <c:v>12.36746194230478</c:v>
                </c:pt>
                <c:pt idx="104">
                  <c:v>12.447657812836789</c:v>
                </c:pt>
                <c:pt idx="105">
                  <c:v>12.527444114928798</c:v>
                </c:pt>
                <c:pt idx="106">
                  <c:v>12.606825616883247</c:v>
                </c:pt>
                <c:pt idx="107">
                  <c:v>12.685807006909229</c:v>
                </c:pt>
                <c:pt idx="108">
                  <c:v>12.764392894886047</c:v>
                </c:pt>
                <c:pt idx="109">
                  <c:v>12.842587814078048</c:v>
                </c:pt>
                <c:pt idx="110">
                  <c:v>12.920396222802308</c:v>
                </c:pt>
                <c:pt idx="111">
                  <c:v>12.997822506050749</c:v>
                </c:pt>
                <c:pt idx="112">
                  <c:v>13.074870977068128</c:v>
                </c:pt>
                <c:pt idx="113">
                  <c:v>13.15154587888736</c:v>
                </c:pt>
                <c:pt idx="114">
                  <c:v>13.227851385823527</c:v>
                </c:pt>
                <c:pt idx="115">
                  <c:v>13.303791604927907</c:v>
                </c:pt>
                <c:pt idx="116">
                  <c:v>13.379370577403286</c:v>
                </c:pt>
                <c:pt idx="117">
                  <c:v>13.454592279981778</c:v>
                </c:pt>
                <c:pt idx="118">
                  <c:v>13.529460626266358</c:v>
                </c:pt>
                <c:pt idx="119">
                  <c:v>13.603979468037195</c:v>
                </c:pt>
                <c:pt idx="120">
                  <c:v>13.678152596523946</c:v>
                </c:pt>
                <c:pt idx="121">
                  <c:v>13.751983743644995</c:v>
                </c:pt>
                <c:pt idx="122">
                  <c:v>13.825476583214732</c:v>
                </c:pt>
                <c:pt idx="123">
                  <c:v>13.898634732119779</c:v>
                </c:pt>
                <c:pt idx="124">
                  <c:v>13.971461751465167</c:v>
                </c:pt>
                <c:pt idx="125">
                  <c:v>14.043961147691343</c:v>
                </c:pt>
                <c:pt idx="126">
                  <c:v>14.116136373662904</c:v>
                </c:pt>
                <c:pt idx="127">
                  <c:v>14.187990829729902</c:v>
                </c:pt>
                <c:pt idx="128">
                  <c:v>14.259527864762539</c:v>
                </c:pt>
                <c:pt idx="129">
                  <c:v>14.330750777160047</c:v>
                </c:pt>
                <c:pt idx="130">
                  <c:v>14.401662815834515</c:v>
                </c:pt>
                <c:pt idx="131">
                  <c:v>14.472267181170405</c:v>
                </c:pt>
                <c:pt idx="132">
                  <c:v>14.542567025960457</c:v>
                </c:pt>
                <c:pt idx="133">
                  <c:v>14.612565456318686</c:v>
                </c:pt>
                <c:pt idx="134">
                  <c:v>14.682265532571137</c:v>
                </c:pt>
                <c:pt idx="135">
                  <c:v>14.751670270125015</c:v>
                </c:pt>
                <c:pt idx="136">
                  <c:v>14.820782640316848</c:v>
                </c:pt>
                <c:pt idx="137">
                  <c:v>14.889605571240258</c:v>
                </c:pt>
                <c:pt idx="138">
                  <c:v>14.958141948553921</c:v>
                </c:pt>
                <c:pt idx="139">
                  <c:v>15.026394616270288</c:v>
                </c:pt>
                <c:pt idx="140">
                  <c:v>15.094366377525606</c:v>
                </c:pt>
                <c:pt idx="141">
                  <c:v>15.162059995331763</c:v>
                </c:pt>
                <c:pt idx="142">
                  <c:v>15.229478193310451</c:v>
                </c:pt>
                <c:pt idx="143">
                  <c:v>15.296623656410167</c:v>
                </c:pt>
                <c:pt idx="144">
                  <c:v>15.363499031606503</c:v>
                </c:pt>
                <c:pt idx="145">
                  <c:v>15.430106928586191</c:v>
                </c:pt>
                <c:pt idx="146">
                  <c:v>15.496449920415351</c:v>
                </c:pt>
                <c:pt idx="147">
                  <c:v>15.562530544192374</c:v>
                </c:pt>
                <c:pt idx="148">
                  <c:v>15.628351301685854</c:v>
                </c:pt>
                <c:pt idx="149">
                  <c:v>15.693914659957974</c:v>
                </c:pt>
                <c:pt idx="150">
                  <c:v>15.759223051973741</c:v>
                </c:pt>
                <c:pt idx="151">
                  <c:v>15.824278877196443</c:v>
                </c:pt>
                <c:pt idx="152">
                  <c:v>15.889084502169693</c:v>
                </c:pt>
                <c:pt idx="153">
                  <c:v>15.953642261086433</c:v>
                </c:pt>
                <c:pt idx="154">
                  <c:v>16.01795445634523</c:v>
                </c:pt>
                <c:pt idx="155">
                  <c:v>16.08202335909418</c:v>
                </c:pt>
                <c:pt idx="156">
                  <c:v>16.1458512097628</c:v>
                </c:pt>
                <c:pt idx="157">
                  <c:v>16.209440218582159</c:v>
                </c:pt>
                <c:pt idx="158">
                  <c:v>16.272792566093582</c:v>
                </c:pt>
                <c:pt idx="159">
                  <c:v>16.335910403646238</c:v>
                </c:pt>
                <c:pt idx="160">
                  <c:v>16.398795853883861</c:v>
                </c:pt>
                <c:pt idx="161">
                  <c:v>16.46145101122092</c:v>
                </c:pt>
                <c:pt idx="162">
                  <c:v>16.523877942308484</c:v>
                </c:pt>
                <c:pt idx="163">
                  <c:v>16.586078686490055</c:v>
                </c:pt>
                <c:pt idx="164">
                  <c:v>16.648055256247609</c:v>
                </c:pt>
                <c:pt idx="165">
                  <c:v>16.709809637638109</c:v>
                </c:pt>
                <c:pt idx="166">
                  <c:v>16.771343790720728</c:v>
                </c:pt>
                <c:pt idx="167">
                  <c:v>16.832659649975</c:v>
                </c:pt>
                <c:pt idx="168">
                  <c:v>16.893759124710144</c:v>
                </c:pt>
                <c:pt idx="169">
                  <c:v>16.954644099465753</c:v>
                </c:pt>
                <c:pt idx="170">
                  <c:v>17.015316434404106</c:v>
                </c:pt>
                <c:pt idx="171">
                  <c:v>17.075777965694254</c:v>
                </c:pt>
                <c:pt idx="172">
                  <c:v>17.136030505888122</c:v>
                </c:pt>
                <c:pt idx="173">
                  <c:v>17.196075844288824</c:v>
                </c:pt>
                <c:pt idx="174">
                  <c:v>17.255915747311345</c:v>
                </c:pt>
                <c:pt idx="175">
                  <c:v>17.315551958835805</c:v>
                </c:pt>
                <c:pt idx="176">
                  <c:v>17.374986200553479</c:v>
                </c:pt>
                <c:pt idx="177">
                  <c:v>17.43422017230575</c:v>
                </c:pt>
                <c:pt idx="178">
                  <c:v>17.493255552416144</c:v>
                </c:pt>
                <c:pt idx="179">
                  <c:v>17.552093998015636</c:v>
                </c:pt>
                <c:pt idx="180">
                  <c:v>17.610737145361387</c:v>
                </c:pt>
                <c:pt idx="181">
                  <c:v>17.669186610149058</c:v>
                </c:pt>
                <c:pt idx="182">
                  <c:v>17.727443987818827</c:v>
                </c:pt>
                <c:pt idx="183">
                  <c:v>17.785510853855332</c:v>
                </c:pt>
                <c:pt idx="184">
                  <c:v>17.843388764081602</c:v>
                </c:pt>
                <c:pt idx="185">
                  <c:v>17.90107925494717</c:v>
                </c:pt>
                <c:pt idx="186">
                  <c:v>17.958583843810455</c:v>
                </c:pt>
                <c:pt idx="187">
                  <c:v>18.01590402921563</c:v>
                </c:pt>
                <c:pt idx="188">
                  <c:v>18.073041291163992</c:v>
                </c:pt>
                <c:pt idx="189">
                  <c:v>18.129997091380059</c:v>
                </c:pt>
                <c:pt idx="190">
                  <c:v>18.186772873572458</c:v>
                </c:pt>
                <c:pt idx="191">
                  <c:v>18.243370063689749</c:v>
                </c:pt>
                <c:pt idx="192">
                  <c:v>18.299790070171294</c:v>
                </c:pt>
                <c:pt idx="193">
                  <c:v>18.356034284193274</c:v>
                </c:pt>
                <c:pt idx="194">
                  <c:v>18.412104079909987</c:v>
                </c:pt>
                <c:pt idx="195">
                  <c:v>18.468000814690519</c:v>
                </c:pt>
                <c:pt idx="196">
                  <c:v>18.523725829350891</c:v>
                </c:pt>
                <c:pt idx="197">
                  <c:v>18.579280448381795</c:v>
                </c:pt>
                <c:pt idx="198">
                  <c:v>18.634665980172002</c:v>
                </c:pt>
                <c:pt idx="199">
                  <c:v>18.68988371722758</c:v>
                </c:pt>
                <c:pt idx="200">
                  <c:v>18.744934936386944</c:v>
                </c:pt>
                <c:pt idx="201">
                  <c:v>18.799820899031904</c:v>
                </c:pt>
                <c:pt idx="202">
                  <c:v>18.854542851294759</c:v>
                </c:pt>
                <c:pt idx="203">
                  <c:v>18.909102024261546</c:v>
                </c:pt>
                <c:pt idx="204">
                  <c:v>18.963499634171505</c:v>
                </c:pt>
                <c:pt idx="205">
                  <c:v>19.017736882612862</c:v>
                </c:pt>
                <c:pt idx="206">
                  <c:v>19.071814956715031</c:v>
                </c:pt>
                <c:pt idx="207">
                  <c:v>19.125735029337267</c:v>
                </c:pt>
                <c:pt idx="208">
                  <c:v>19.179498259253876</c:v>
                </c:pt>
                <c:pt idx="209">
                  <c:v>19.233105791336072</c:v>
                </c:pt>
                <c:pt idx="210">
                  <c:v>19.286558756730521</c:v>
                </c:pt>
                <c:pt idx="211">
                  <c:v>19.339858273034679</c:v>
                </c:pt>
                <c:pt idx="212">
                  <c:v>19.393005444468962</c:v>
                </c:pt>
                <c:pt idx="213">
                  <c:v>19.446001362045845</c:v>
                </c:pt>
                <c:pt idx="214">
                  <c:v>19.498847103735944</c:v>
                </c:pt>
                <c:pt idx="215">
                  <c:v>19.551543734631146</c:v>
                </c:pt>
                <c:pt idx="216">
                  <c:v>19.604092307104857</c:v>
                </c:pt>
                <c:pt idx="217">
                  <c:v>19.656493860969437</c:v>
                </c:pt>
                <c:pt idx="218">
                  <c:v>19.708749423630852</c:v>
                </c:pt>
                <c:pt idx="219">
                  <c:v>19.760860010240663</c:v>
                </c:pt>
                <c:pt idx="220">
                  <c:v>19.812826623845343</c:v>
                </c:pt>
                <c:pt idx="221">
                  <c:v>19.864650255533032</c:v>
                </c:pt>
                <c:pt idx="222">
                  <c:v>19.916331884577758</c:v>
                </c:pt>
                <c:pt idx="223">
                  <c:v>19.967872478581189</c:v>
                </c:pt>
                <c:pt idx="224">
                  <c:v>20.019272993611963</c:v>
                </c:pt>
                <c:pt idx="225">
                  <c:v>20.070534374342682</c:v>
                </c:pt>
                <c:pt idx="226">
                  <c:v>20.121657554184548</c:v>
                </c:pt>
                <c:pt idx="227">
                  <c:v>20.172643455419784</c:v>
                </c:pt>
                <c:pt idx="228">
                  <c:v>20.22349298933181</c:v>
                </c:pt>
                <c:pt idx="229">
                  <c:v>20.274207056333282</c:v>
                </c:pt>
                <c:pt idx="230">
                  <c:v>20.324786546091993</c:v>
                </c:pt>
                <c:pt idx="231">
                  <c:v>20.375232337654715</c:v>
                </c:pt>
                <c:pt idx="232">
                  <c:v>20.425545299569034</c:v>
                </c:pt>
                <c:pt idx="233">
                  <c:v>20.475726290003173</c:v>
                </c:pt>
                <c:pt idx="234">
                  <c:v>20.525776156863913</c:v>
                </c:pt>
                <c:pt idx="235">
                  <c:v>20.575695737912586</c:v>
                </c:pt>
                <c:pt idx="236">
                  <c:v>20.625485860879269</c:v>
                </c:pt>
                <c:pt idx="237">
                  <c:v>20.675147343575116</c:v>
                </c:pt>
                <c:pt idx="238">
                  <c:v>20.724680994002945</c:v>
                </c:pt>
                <c:pt idx="239">
                  <c:v>20.774087610466108</c:v>
                </c:pt>
                <c:pt idx="240">
                  <c:v>20.823367981675645</c:v>
                </c:pt>
                <c:pt idx="241">
                  <c:v>20.872522886855805</c:v>
                </c:pt>
                <c:pt idx="242">
                  <c:v>20.921553095847941</c:v>
                </c:pt>
                <c:pt idx="243">
                  <c:v>20.970459369212822</c:v>
                </c:pt>
                <c:pt idx="244">
                  <c:v>21.019242458331423</c:v>
                </c:pt>
                <c:pt idx="245">
                  <c:v>21.067903105504172</c:v>
                </c:pt>
                <c:pt idx="246">
                  <c:v>21.116442044048757</c:v>
                </c:pt>
                <c:pt idx="247">
                  <c:v>21.164859998396476</c:v>
                </c:pt>
                <c:pt idx="248">
                  <c:v>21.21315768418717</c:v>
                </c:pt>
                <c:pt idx="249">
                  <c:v>21.261335808362798</c:v>
                </c:pt>
                <c:pt idx="250">
                  <c:v>21.309395069259669</c:v>
                </c:pt>
                <c:pt idx="251">
                  <c:v>21.357336156699343</c:v>
                </c:pt>
                <c:pt idx="252">
                  <c:v>21.405159752078262</c:v>
                </c:pt>
                <c:pt idx="253">
                  <c:v>21.452866528456134</c:v>
                </c:pt>
                <c:pt idx="254">
                  <c:v>21.50045715064309</c:v>
                </c:pt>
                <c:pt idx="255">
                  <c:v>21.547932275285632</c:v>
                </c:pt>
                <c:pt idx="256">
                  <c:v>21.595292550951445</c:v>
                </c:pt>
                <c:pt idx="257">
                  <c:v>21.642538618213031</c:v>
                </c:pt>
                <c:pt idx="258">
                  <c:v>21.689671109730277</c:v>
                </c:pt>
                <c:pt idx="259">
                  <c:v>21.736690650331909</c:v>
                </c:pt>
                <c:pt idx="260">
                  <c:v>21.783597857095881</c:v>
                </c:pt>
                <c:pt idx="261">
                  <c:v>21.830393339428763</c:v>
                </c:pt>
                <c:pt idx="262">
                  <c:v>21.877077699144088</c:v>
                </c:pt>
                <c:pt idx="263">
                  <c:v>21.923651530539736</c:v>
                </c:pt>
                <c:pt idx="264">
                  <c:v>21.970115420474343</c:v>
                </c:pt>
                <c:pt idx="265">
                  <c:v>22.016469948442797</c:v>
                </c:pt>
                <c:pt idx="266">
                  <c:v>22.06271568665079</c:v>
                </c:pt>
                <c:pt idx="267">
                  <c:v>22.108853200088511</c:v>
                </c:pt>
                <c:pt idx="268">
                  <c:v>22.154883046603437</c:v>
                </c:pt>
                <c:pt idx="269">
                  <c:v>22.200805776972324</c:v>
                </c:pt>
                <c:pt idx="270">
                  <c:v>22.246621934972318</c:v>
                </c:pt>
                <c:pt idx="271">
                  <c:v>22.292332057451297</c:v>
                </c:pt>
                <c:pt idx="272">
                  <c:v>22.337936674397429</c:v>
                </c:pt>
                <c:pt idx="273">
                  <c:v>22.383436309007955</c:v>
                </c:pt>
                <c:pt idx="274">
                  <c:v>22.42883147775721</c:v>
                </c:pt>
                <c:pt idx="275">
                  <c:v>22.474122690463972</c:v>
                </c:pt>
                <c:pt idx="276">
                  <c:v>22.519310450358038</c:v>
                </c:pt>
                <c:pt idx="277">
                  <c:v>22.564395254146156</c:v>
                </c:pt>
                <c:pt idx="278">
                  <c:v>22.609377592077276</c:v>
                </c:pt>
                <c:pt idx="279">
                  <c:v>22.654257948007135</c:v>
                </c:pt>
                <c:pt idx="280">
                  <c:v>22.699036799462224</c:v>
                </c:pt>
                <c:pt idx="281">
                  <c:v>22.743714617703116</c:v>
                </c:pt>
                <c:pt idx="282">
                  <c:v>22.788291867787212</c:v>
                </c:pt>
                <c:pt idx="283">
                  <c:v>22.832769008630873</c:v>
                </c:pt>
                <c:pt idx="284">
                  <c:v>22.877146493071002</c:v>
                </c:pt>
                <c:pt idx="285">
                  <c:v>22.921424767926059</c:v>
                </c:pt>
                <c:pt idx="286">
                  <c:v>22.965604274056528</c:v>
                </c:pt>
                <c:pt idx="287">
                  <c:v>23.009685446424861</c:v>
                </c:pt>
                <c:pt idx="288">
                  <c:v>23.053668714154924</c:v>
                </c:pt>
                <c:pt idx="289">
                  <c:v>23.097554500590899</c:v>
                </c:pt>
                <c:pt idx="290">
                  <c:v>23.141343223355747</c:v>
                </c:pt>
                <c:pt idx="291">
                  <c:v>23.185035294409165</c:v>
                </c:pt>
                <c:pt idx="292">
                  <c:v>23.228631120105085</c:v>
                </c:pt>
                <c:pt idx="293">
                  <c:v>23.272131101248725</c:v>
                </c:pt>
                <c:pt idx="294">
                  <c:v>23.315535633153207</c:v>
                </c:pt>
                <c:pt idx="295">
                  <c:v>23.35884510569575</c:v>
                </c:pt>
                <c:pt idx="296">
                  <c:v>23.402059903373413</c:v>
                </c:pt>
                <c:pt idx="297">
                  <c:v>23.445180405358489</c:v>
                </c:pt>
                <c:pt idx="298">
                  <c:v>23.488206985553454</c:v>
                </c:pt>
                <c:pt idx="299">
                  <c:v>23.531140012645544</c:v>
                </c:pt>
                <c:pt idx="300">
                  <c:v>23.573979850160981</c:v>
                </c:pt>
                <c:pt idx="301">
                  <c:v>23.616726856518795</c:v>
                </c:pt>
                <c:pt idx="302">
                  <c:v>23.659381385084309</c:v>
                </c:pt>
                <c:pt idx="303">
                  <c:v>23.701943784222276</c:v>
                </c:pt>
                <c:pt idx="304">
                  <c:v>23.744414397349672</c:v>
                </c:pt>
                <c:pt idx="305">
                  <c:v>23.786793562988152</c:v>
                </c:pt>
                <c:pt idx="306">
                  <c:v>23.829081614816182</c:v>
                </c:pt>
                <c:pt idx="307">
                  <c:v>23.871278881720865</c:v>
                </c:pt>
                <c:pt idx="308">
                  <c:v>23.913385687849445</c:v>
                </c:pt>
                <c:pt idx="309">
                  <c:v>23.955402352660499</c:v>
                </c:pt>
                <c:pt idx="310">
                  <c:v>23.997329190974863</c:v>
                </c:pt>
                <c:pt idx="311">
                  <c:v>24.039166513026238</c:v>
                </c:pt>
                <c:pt idx="312">
                  <c:v>24.080914624511518</c:v>
                </c:pt>
                <c:pt idx="313">
                  <c:v>24.122573826640842</c:v>
                </c:pt>
                <c:pt idx="314">
                  <c:v>24.164144416187376</c:v>
                </c:pt>
                <c:pt idx="315">
                  <c:v>24.205626685536824</c:v>
                </c:pt>
                <c:pt idx="316">
                  <c:v>24.24702092273666</c:v>
                </c:pt>
                <c:pt idx="317">
                  <c:v>24.288327411545126</c:v>
                </c:pt>
                <c:pt idx="318">
                  <c:v>24.329546431479951</c:v>
                </c:pt>
                <c:pt idx="319">
                  <c:v>24.370678257866842</c:v>
                </c:pt>
                <c:pt idx="320">
                  <c:v>24.4117231618877</c:v>
                </c:pt>
                <c:pt idx="321">
                  <c:v>24.452681410628614</c:v>
                </c:pt>
                <c:pt idx="322">
                  <c:v>24.493553267127609</c:v>
                </c:pt>
                <c:pt idx="323">
                  <c:v>24.534338990422153</c:v>
                </c:pt>
                <c:pt idx="324">
                  <c:v>24.575038835596416</c:v>
                </c:pt>
                <c:pt idx="325">
                  <c:v>24.615653053828336</c:v>
                </c:pt>
                <c:pt idx="326">
                  <c:v>24.656181892436404</c:v>
                </c:pt>
                <c:pt idx="327">
                  <c:v>24.696625594926264</c:v>
                </c:pt>
                <c:pt idx="328">
                  <c:v>24.736984401037056</c:v>
                </c:pt>
                <c:pt idx="329">
                  <c:v>24.777258546787561</c:v>
                </c:pt>
                <c:pt idx="330">
                  <c:v>24.817448264522103</c:v>
                </c:pt>
                <c:pt idx="331">
                  <c:v>24.857553782956234</c:v>
                </c:pt>
                <c:pt idx="332">
                  <c:v>24.89757532722221</c:v>
                </c:pt>
                <c:pt idx="333">
                  <c:v>24.937513118914225</c:v>
                </c:pt>
                <c:pt idx="334">
                  <c:v>24.977367376133454</c:v>
                </c:pt>
                <c:pt idx="335">
                  <c:v>25.017138313532858</c:v>
                </c:pt>
                <c:pt idx="336">
                  <c:v>25.056826142361775</c:v>
                </c:pt>
                <c:pt idx="337">
                  <c:v>25.096431070510299</c:v>
                </c:pt>
                <c:pt idx="338">
                  <c:v>25.135953302553439</c:v>
                </c:pt>
                <c:pt idx="339">
                  <c:v>25.175393039795061</c:v>
                </c:pt>
                <c:pt idx="340">
                  <c:v>25.214750480311615</c:v>
                </c:pt>
                <c:pt idx="341">
                  <c:v>25.254025818995633</c:v>
                </c:pt>
                <c:pt idx="342">
                  <c:v>25.293219247599026</c:v>
                </c:pt>
                <c:pt idx="343">
                  <c:v>25.33233095477615</c:v>
                </c:pt>
                <c:pt idx="344">
                  <c:v>25.371361126126658</c:v>
                </c:pt>
                <c:pt idx="345">
                  <c:v>25.410309944238133</c:v>
                </c:pt>
                <c:pt idx="346">
                  <c:v>25.449177588728496</c:v>
                </c:pt>
                <c:pt idx="347">
                  <c:v>25.487964236288189</c:v>
                </c:pt>
                <c:pt idx="348">
                  <c:v>25.52667006072215</c:v>
                </c:pt>
                <c:pt idx="349">
                  <c:v>25.565295232991552</c:v>
                </c:pt>
                <c:pt idx="350">
                  <c:v>25.603839921255314</c:v>
                </c:pt>
                <c:pt idx="351">
                  <c:v>25.64230429091139</c:v>
                </c:pt>
                <c:pt idx="352">
                  <c:v>25.680688504637839</c:v>
                </c:pt>
                <c:pt idx="353">
                  <c:v>25.718992722433647</c:v>
                </c:pt>
                <c:pt idx="354">
                  <c:v>25.757217101659332</c:v>
                </c:pt>
                <c:pt idx="355">
                  <c:v>25.795361797077316</c:v>
                </c:pt>
                <c:pt idx="356">
                  <c:v>25.833426960892051</c:v>
                </c:pt>
                <c:pt idx="357">
                  <c:v>25.871412742789929</c:v>
                </c:pt>
                <c:pt idx="358">
                  <c:v>25.909319289978935</c:v>
                </c:pt>
                <c:pt idx="359">
                  <c:v>25.947146747228071</c:v>
                </c:pt>
                <c:pt idx="360">
                  <c:v>25.984895256906537</c:v>
                </c:pt>
                <c:pt idx="361">
                  <c:v>26.02256495902267</c:v>
                </c:pt>
                <c:pt idx="362">
                  <c:v>26.06015599126264</c:v>
                </c:pt>
                <c:pt idx="363">
                  <c:v>26.097668489028891</c:v>
                </c:pt>
                <c:pt idx="364">
                  <c:v>26.135102585478347</c:v>
                </c:pt>
                <c:pt idx="365">
                  <c:v>26.17245841156036</c:v>
                </c:pt>
                <c:pt idx="366">
                  <c:v>26.20973609605441</c:v>
                </c:pt>
                <c:pt idx="367">
                  <c:v>26.246935765607539</c:v>
                </c:pt>
                <c:pt idx="368">
                  <c:v>26.284057544771546</c:v>
                </c:pt>
                <c:pt idx="369">
                  <c:v>26.32110155603992</c:v>
                </c:pt>
                <c:pt idx="370">
                  <c:v>26.358067919884505</c:v>
                </c:pt>
                <c:pt idx="371">
                  <c:v>26.39495675479191</c:v>
                </c:pt>
                <c:pt idx="372">
                  <c:v>26.43176817729967</c:v>
                </c:pt>
                <c:pt idx="373">
                  <c:v>26.468502302032107</c:v>
                </c:pt>
                <c:pt idx="374">
                  <c:v>26.505159241735964</c:v>
                </c:pt>
                <c:pt idx="375">
                  <c:v>26.541739107315742</c:v>
                </c:pt>
                <c:pt idx="376">
                  <c:v>26.578242007868784</c:v>
                </c:pt>
                <c:pt idx="377">
                  <c:v>26.614668050720081</c:v>
                </c:pt>
                <c:pt idx="378">
                  <c:v>26.651017341456797</c:v>
                </c:pt>
                <c:pt idx="379">
                  <c:v>26.687289983962543</c:v>
                </c:pt>
                <c:pt idx="380">
                  <c:v>26.723486080451348</c:v>
                </c:pt>
                <c:pt idx="381">
                  <c:v>26.75960573150136</c:v>
                </c:pt>
                <c:pt idx="382">
                  <c:v>26.795649036088282</c:v>
                </c:pt>
                <c:pt idx="383">
                  <c:v>26.831616091618507</c:v>
                </c:pt>
                <c:pt idx="384">
                  <c:v>26.867506993961989</c:v>
                </c:pt>
                <c:pt idx="385">
                  <c:v>26.90332183748481</c:v>
                </c:pt>
                <c:pt idx="386">
                  <c:v>26.939060715081478</c:v>
                </c:pt>
                <c:pt idx="387">
                  <c:v>26.974723718206938</c:v>
                </c:pt>
                <c:pt idx="388">
                  <c:v>27.01031093690829</c:v>
                </c:pt>
                <c:pt idx="389">
                  <c:v>27.045822459856218</c:v>
                </c:pt>
                <c:pt idx="390">
                  <c:v>27.081258374376137</c:v>
                </c:pt>
                <c:pt idx="391">
                  <c:v>27.116618766479039</c:v>
                </c:pt>
                <c:pt idx="392">
                  <c:v>27.151903720892058</c:v>
                </c:pt>
                <c:pt idx="393">
                  <c:v>27.187113321088738</c:v>
                </c:pt>
                <c:pt idx="394">
                  <c:v>27.222247649319002</c:v>
                </c:pt>
                <c:pt idx="395">
                  <c:v>27.257306786638843</c:v>
                </c:pt>
                <c:pt idx="396">
                  <c:v>27.292290812939704</c:v>
                </c:pt>
                <c:pt idx="397">
                  <c:v>27.327199806977571</c:v>
                </c:pt>
                <c:pt idx="398">
                  <c:v>27.362033846401758</c:v>
                </c:pt>
                <c:pt idx="399">
                  <c:v>27.396793007783426</c:v>
                </c:pt>
                <c:pt idx="400">
                  <c:v>27.431477366643762</c:v>
                </c:pt>
                <c:pt idx="401">
                  <c:v>27.466086997481895</c:v>
                </c:pt>
                <c:pt idx="402">
                  <c:v>27.500621973802506</c:v>
                </c:pt>
                <c:pt idx="403">
                  <c:v>27.535082368143126</c:v>
                </c:pt>
                <c:pt idx="404">
                  <c:v>27.569468252101153</c:v>
                </c:pt>
                <c:pt idx="405">
                  <c:v>27.603779696360554</c:v>
                </c:pt>
                <c:pt idx="406">
                  <c:v>27.638016770718295</c:v>
                </c:pt>
                <c:pt idx="407">
                  <c:v>27.672179544110438</c:v>
                </c:pt>
                <c:pt idx="408">
                  <c:v>27.706268084637966</c:v>
                </c:pt>
                <c:pt idx="409">
                  <c:v>27.74028245959229</c:v>
                </c:pt>
                <c:pt idx="410">
                  <c:v>27.774222735480482</c:v>
                </c:pt>
                <c:pt idx="411">
                  <c:v>27.808088978050183</c:v>
                </c:pt>
                <c:pt idx="412">
                  <c:v>27.841881252314231</c:v>
                </c:pt>
                <c:pt idx="413">
                  <c:v>27.875599622574988</c:v>
                </c:pt>
                <c:pt idx="414">
                  <c:v>27.909244152448355</c:v>
                </c:pt>
                <c:pt idx="415">
                  <c:v>27.942814904887513</c:v>
                </c:pt>
                <c:pt idx="416">
                  <c:v>27.976311942206355</c:v>
                </c:pt>
                <c:pt idx="417">
                  <c:v>28.009735326102621</c:v>
                </c:pt>
                <c:pt idx="418">
                  <c:v>28.043085117680743</c:v>
                </c:pt>
                <c:pt idx="419">
                  <c:v>28.076361377474388</c:v>
                </c:pt>
                <c:pt idx="420">
                  <c:v>28.109564165468715</c:v>
                </c:pt>
                <c:pt idx="421">
                  <c:v>28.142693541122338</c:v>
                </c:pt>
                <c:pt idx="422">
                  <c:v>28.17574956338898</c:v>
                </c:pt>
                <c:pt idx="423">
                  <c:v>28.208732290738869</c:v>
                </c:pt>
                <c:pt idx="424">
                  <c:v>28.241641781179805</c:v>
                </c:pt>
                <c:pt idx="425">
                  <c:v>28.274478092277967</c:v>
                </c:pt>
                <c:pt idx="426">
                  <c:v>28.307241281178413</c:v>
                </c:pt>
                <c:pt idx="427">
                  <c:v>28.339931404625297</c:v>
                </c:pt>
                <c:pt idx="428">
                  <c:v>28.372548518981812</c:v>
                </c:pt>
                <c:pt idx="429">
                  <c:v>28.405092680249819</c:v>
                </c:pt>
                <c:pt idx="430">
                  <c:v>28.437563944089217</c:v>
                </c:pt>
                <c:pt idx="431">
                  <c:v>28.469962365837024</c:v>
                </c:pt>
                <c:pt idx="432">
                  <c:v>28.502288000526171</c:v>
                </c:pt>
                <c:pt idx="433">
                  <c:v>28.534540902904013</c:v>
                </c:pt>
                <c:pt idx="434">
                  <c:v>28.566721127450563</c:v>
                </c:pt>
                <c:pt idx="435">
                  <c:v>28.598828728396455</c:v>
                </c:pt>
                <c:pt idx="436">
                  <c:v>28.630863759740631</c:v>
                </c:pt>
                <c:pt idx="437">
                  <c:v>28.662826275267729</c:v>
                </c:pt>
                <c:pt idx="438">
                  <c:v>28.694716328565228</c:v>
                </c:pt>
                <c:pt idx="439">
                  <c:v>28.726533973040297</c:v>
                </c:pt>
                <c:pt idx="440">
                  <c:v>28.758279261936398</c:v>
                </c:pt>
                <c:pt idx="441">
                  <c:v>28.789952248349593</c:v>
                </c:pt>
                <c:pt idx="442">
                  <c:v>28.821552985244594</c:v>
                </c:pt>
                <c:pt idx="443">
                  <c:v>28.853081525470561</c:v>
                </c:pt>
                <c:pt idx="444">
                  <c:v>28.884537921776609</c:v>
                </c:pt>
                <c:pt idx="445">
                  <c:v>28.915922226827078</c:v>
                </c:pt>
                <c:pt idx="446">
                  <c:v>28.947234493216524</c:v>
                </c:pt>
                <c:pt idx="447">
                  <c:v>28.97847477348445</c:v>
                </c:pt>
                <c:pt idx="448">
                  <c:v>29.009643120129805</c:v>
                </c:pt>
                <c:pt idx="449">
                  <c:v>29.040739585625197</c:v>
                </c:pt>
                <c:pt idx="450">
                  <c:v>29.071764222430861</c:v>
                </c:pt>
                <c:pt idx="451">
                  <c:v>29.102717083008383</c:v>
                </c:pt>
                <c:pt idx="452">
                  <c:v>29.13359821983417</c:v>
                </c:pt>
                <c:pt idx="453">
                  <c:v>29.164407685412666</c:v>
                </c:pt>
                <c:pt idx="454">
                  <c:v>29.195145532289327</c:v>
                </c:pt>
                <c:pt idx="455">
                  <c:v>29.225811813063352</c:v>
                </c:pt>
                <c:pt idx="456">
                  <c:v>29.256406580400167</c:v>
                </c:pt>
                <c:pt idx="457">
                  <c:v>29.286929887043669</c:v>
                </c:pt>
                <c:pt idx="458">
                  <c:v>29.317381785828236</c:v>
                </c:pt>
                <c:pt idx="459">
                  <c:v>29.347762329690497</c:v>
                </c:pt>
                <c:pt idx="460">
                  <c:v>29.378071571680866</c:v>
                </c:pt>
                <c:pt idx="461">
                  <c:v>29.408309564974839</c:v>
                </c:pt>
                <c:pt idx="462">
                  <c:v>29.438476362884074</c:v>
                </c:pt>
                <c:pt idx="463">
                  <c:v>29.468572018867228</c:v>
                </c:pt>
                <c:pt idx="464">
                  <c:v>29.498596586540568</c:v>
                </c:pt>
                <c:pt idx="465">
                  <c:v>29.528550119688376</c:v>
                </c:pt>
                <c:pt idx="466">
                  <c:v>29.558432672273096</c:v>
                </c:pt>
                <c:pt idx="467">
                  <c:v>29.588244298445307</c:v>
                </c:pt>
                <c:pt idx="468">
                  <c:v>29.617985052553429</c:v>
                </c:pt>
                <c:pt idx="469">
                  <c:v>29.647654989153239</c:v>
                </c:pt>
                <c:pt idx="470">
                  <c:v>29.677254163017178</c:v>
                </c:pt>
                <c:pt idx="471">
                  <c:v>29.706782629143429</c:v>
                </c:pt>
                <c:pt idx="472">
                  <c:v>29.736240442764785</c:v>
                </c:pt>
                <c:pt idx="473">
                  <c:v>29.765627659357335</c:v>
                </c:pt>
                <c:pt idx="474">
                  <c:v>29.794944334648896</c:v>
                </c:pt>
                <c:pt idx="475">
                  <c:v>29.824190524627294</c:v>
                </c:pt>
                <c:pt idx="476">
                  <c:v>29.853366285548404</c:v>
                </c:pt>
                <c:pt idx="477">
                  <c:v>29.882471673944003</c:v>
                </c:pt>
                <c:pt idx="478">
                  <c:v>29.911506746629435</c:v>
                </c:pt>
                <c:pt idx="479">
                  <c:v>29.940471560711057</c:v>
                </c:pt>
                <c:pt idx="480">
                  <c:v>29.969366173593521</c:v>
                </c:pt>
                <c:pt idx="481">
                  <c:v>29.998190642986842</c:v>
                </c:pt>
                <c:pt idx="482">
                  <c:v>30.026945026913278</c:v>
                </c:pt>
                <c:pt idx="483">
                  <c:v>30.055629383714034</c:v>
                </c:pt>
                <c:pt idx="484">
                  <c:v>30.084243772055771</c:v>
                </c:pt>
                <c:pt idx="485">
                  <c:v>30.112788250936944</c:v>
                </c:pt>
                <c:pt idx="486">
                  <c:v>30.141262879693944</c:v>
                </c:pt>
                <c:pt idx="487">
                  <c:v>30.169667718007059</c:v>
                </c:pt>
                <c:pt idx="488">
                  <c:v>30.198002825906279</c:v>
                </c:pt>
                <c:pt idx="489">
                  <c:v>30.226268263776912</c:v>
                </c:pt>
                <c:pt idx="490">
                  <c:v>30.254464092365023</c:v>
                </c:pt>
                <c:pt idx="491">
                  <c:v>30.282590372782707</c:v>
                </c:pt>
                <c:pt idx="492">
                  <c:v>30.310647166513199</c:v>
                </c:pt>
                <c:pt idx="493">
                  <c:v>30.338634535415817</c:v>
                </c:pt>
                <c:pt idx="494">
                  <c:v>30.366552541730719</c:v>
                </c:pt>
                <c:pt idx="495">
                  <c:v>30.394401248083533</c:v>
                </c:pt>
                <c:pt idx="496">
                  <c:v>30.422180717489795</c:v>
                </c:pt>
                <c:pt idx="497">
                  <c:v>30.449891013359249</c:v>
                </c:pt>
                <c:pt idx="498">
                  <c:v>30.477532199499976</c:v>
                </c:pt>
                <c:pt idx="499">
                  <c:v>30.505104340122383</c:v>
                </c:pt>
                <c:pt idx="500">
                  <c:v>30.532607499843021</c:v>
                </c:pt>
                <c:pt idx="501">
                  <c:v>30.56004174368827</c:v>
                </c:pt>
                <c:pt idx="502">
                  <c:v>30.587407137097873</c:v>
                </c:pt>
                <c:pt idx="503">
                  <c:v>30.614703745928313</c:v>
                </c:pt>
                <c:pt idx="504">
                  <c:v>30.64193163645605</c:v>
                </c:pt>
                <c:pt idx="505">
                  <c:v>30.669090875380618</c:v>
                </c:pt>
                <c:pt idx="506">
                  <c:v>30.696181529827591</c:v>
                </c:pt>
                <c:pt idx="507">
                  <c:v>30.723203667351381</c:v>
                </c:pt>
                <c:pt idx="508">
                  <c:v>30.750157355937926</c:v>
                </c:pt>
                <c:pt idx="509">
                  <c:v>30.777042664007247</c:v>
                </c:pt>
                <c:pt idx="510">
                  <c:v>30.803859660415835</c:v>
                </c:pt>
                <c:pt idx="511">
                  <c:v>30.830608414458958</c:v>
                </c:pt>
                <c:pt idx="512">
                  <c:v>30.857288995872786</c:v>
                </c:pt>
                <c:pt idx="513">
                  <c:v>30.883901474836442</c:v>
                </c:pt>
                <c:pt idx="514">
                  <c:v>30.910445921973881</c:v>
                </c:pt>
                <c:pt idx="515">
                  <c:v>30.93692240835567</c:v>
                </c:pt>
                <c:pt idx="516">
                  <c:v>30.963331005500645</c:v>
                </c:pt>
                <c:pt idx="517">
                  <c:v>30.989671785377443</c:v>
                </c:pt>
                <c:pt idx="518">
                  <c:v>31.015944820405913</c:v>
                </c:pt>
                <c:pt idx="519">
                  <c:v>31.042150183458414</c:v>
                </c:pt>
                <c:pt idx="520">
                  <c:v>31.068287947861013</c:v>
                </c:pt>
                <c:pt idx="521">
                  <c:v>31.09435818739453</c:v>
                </c:pt>
                <c:pt idx="522">
                  <c:v>31.120360976295526</c:v>
                </c:pt>
                <c:pt idx="523">
                  <c:v>31.146296389257135</c:v>
                </c:pt>
                <c:pt idx="524">
                  <c:v>31.172164501429815</c:v>
                </c:pt>
                <c:pt idx="525">
                  <c:v>31.197965388421988</c:v>
                </c:pt>
                <c:pt idx="526">
                  <c:v>31.223699126300559</c:v>
                </c:pt>
                <c:pt idx="527">
                  <c:v>31.249365791591366</c:v>
                </c:pt>
                <c:pt idx="528">
                  <c:v>31.2749654612795</c:v>
                </c:pt>
                <c:pt idx="529">
                  <c:v>31.300498212809536</c:v>
                </c:pt>
                <c:pt idx="530">
                  <c:v>31.325964124085665</c:v>
                </c:pt>
                <c:pt idx="531">
                  <c:v>31.351363273471737</c:v>
                </c:pt>
                <c:pt idx="532">
                  <c:v>31.376695739791202</c:v>
                </c:pt>
                <c:pt idx="533">
                  <c:v>31.401961602326956</c:v>
                </c:pt>
                <c:pt idx="534">
                  <c:v>31.427160940821118</c:v>
                </c:pt>
                <c:pt idx="535">
                  <c:v>31.452293835474677</c:v>
                </c:pt>
                <c:pt idx="536">
                  <c:v>31.477360366947092</c:v>
                </c:pt>
                <c:pt idx="537">
                  <c:v>31.502360616355791</c:v>
                </c:pt>
                <c:pt idx="538">
                  <c:v>31.527294665275562</c:v>
                </c:pt>
                <c:pt idx="539">
                  <c:v>31.552162595737911</c:v>
                </c:pt>
                <c:pt idx="540">
                  <c:v>31.576964490230285</c:v>
                </c:pt>
                <c:pt idx="541">
                  <c:v>31.601700431695257</c:v>
                </c:pt>
                <c:pt idx="542">
                  <c:v>31.626370503529596</c:v>
                </c:pt>
                <c:pt idx="543">
                  <c:v>31.650974789583302</c:v>
                </c:pt>
                <c:pt idx="544">
                  <c:v>31.675513374158527</c:v>
                </c:pt>
                <c:pt idx="545">
                  <c:v>31.699986342008437</c:v>
                </c:pt>
                <c:pt idx="546">
                  <c:v>31.724393778336008</c:v>
                </c:pt>
                <c:pt idx="547">
                  <c:v>31.748735768792738</c:v>
                </c:pt>
                <c:pt idx="548">
                  <c:v>31.773012399477292</c:v>
                </c:pt>
                <c:pt idx="549">
                  <c:v>31.797223756934098</c:v>
                </c:pt>
                <c:pt idx="550">
                  <c:v>31.821369928151842</c:v>
                </c:pt>
                <c:pt idx="551">
                  <c:v>31.845451000561916</c:v>
                </c:pt>
                <c:pt idx="552">
                  <c:v>31.869467062036804</c:v>
                </c:pt>
                <c:pt idx="553">
                  <c:v>31.893418200888409</c:v>
                </c:pt>
                <c:pt idx="554">
                  <c:v>31.917304505866298</c:v>
                </c:pt>
                <c:pt idx="555">
                  <c:v>31.941126066155906</c:v>
                </c:pt>
                <c:pt idx="556">
                  <c:v>31.964882971376664</c:v>
                </c:pt>
                <c:pt idx="557">
                  <c:v>31.988575311580092</c:v>
                </c:pt>
                <c:pt idx="558">
                  <c:v>32.012203177247812</c:v>
                </c:pt>
                <c:pt idx="559">
                  <c:v>32.035766659289521</c:v>
                </c:pt>
                <c:pt idx="560">
                  <c:v>32.059265849040905</c:v>
                </c:pt>
                <c:pt idx="561">
                  <c:v>32.082700838261495</c:v>
                </c:pt>
                <c:pt idx="562">
                  <c:v>32.106071719132487</c:v>
                </c:pt>
                <c:pt idx="563">
                  <c:v>32.129378584254489</c:v>
                </c:pt>
                <c:pt idx="564">
                  <c:v>32.152621526645227</c:v>
                </c:pt>
                <c:pt idx="565">
                  <c:v>32.175800639737233</c:v>
                </c:pt>
                <c:pt idx="566">
                  <c:v>32.198916017375431</c:v>
                </c:pt>
                <c:pt idx="567">
                  <c:v>32.221967753814724</c:v>
                </c:pt>
                <c:pt idx="568">
                  <c:v>32.244955943717507</c:v>
                </c:pt>
                <c:pt idx="569">
                  <c:v>32.267880682151144</c:v>
                </c:pt>
                <c:pt idx="570">
                  <c:v>32.290742064585437</c:v>
                </c:pt>
                <c:pt idx="571">
                  <c:v>32.313540186889988</c:v>
                </c:pt>
                <c:pt idx="572">
                  <c:v>32.336275145331562</c:v>
                </c:pt>
                <c:pt idx="573">
                  <c:v>32.358947036571429</c:v>
                </c:pt>
                <c:pt idx="574">
                  <c:v>32.38155595766262</c:v>
                </c:pt>
                <c:pt idx="575">
                  <c:v>32.404102006047175</c:v>
                </c:pt>
                <c:pt idx="576">
                  <c:v>32.426585279553365</c:v>
                </c:pt>
                <c:pt idx="577">
                  <c:v>32.449005876392839</c:v>
                </c:pt>
                <c:pt idx="578">
                  <c:v>32.471363895157779</c:v>
                </c:pt>
                <c:pt idx="579">
                  <c:v>32.493659434817999</c:v>
                </c:pt>
                <c:pt idx="580">
                  <c:v>32.515892594718025</c:v>
                </c:pt>
                <c:pt idx="581">
                  <c:v>32.53806347457413</c:v>
                </c:pt>
                <c:pt idx="582">
                  <c:v>32.560172174471347</c:v>
                </c:pt>
                <c:pt idx="583">
                  <c:v>32.582218794860466</c:v>
                </c:pt>
                <c:pt idx="584">
                  <c:v>32.604203436554954</c:v>
                </c:pt>
                <c:pt idx="585">
                  <c:v>32.626126200727924</c:v>
                </c:pt>
                <c:pt idx="586">
                  <c:v>32.647987188909006</c:v>
                </c:pt>
                <c:pt idx="587">
                  <c:v>32.669786502981246</c:v>
                </c:pt>
                <c:pt idx="588">
                  <c:v>32.691524245177931</c:v>
                </c:pt>
                <c:pt idx="589">
                  <c:v>32.713200518079439</c:v>
                </c:pt>
                <c:pt idx="590">
                  <c:v>32.734815424610048</c:v>
                </c:pt>
                <c:pt idx="591">
                  <c:v>32.75636906803468</c:v>
                </c:pt>
                <c:pt idx="592">
                  <c:v>32.777861551955716</c:v>
                </c:pt>
                <c:pt idx="593">
                  <c:v>32.799292980309694</c:v>
                </c:pt>
                <c:pt idx="594">
                  <c:v>32.820663457364049</c:v>
                </c:pt>
                <c:pt idx="595">
                  <c:v>32.841973087713825</c:v>
                </c:pt>
                <c:pt idx="596">
                  <c:v>32.863221976278332</c:v>
                </c:pt>
                <c:pt idx="597">
                  <c:v>32.884410228297845</c:v>
                </c:pt>
                <c:pt idx="598">
                  <c:v>32.905537949330245</c:v>
                </c:pt>
                <c:pt idx="599">
                  <c:v>32.92660524524765</c:v>
                </c:pt>
                <c:pt idx="600">
                  <c:v>32.947612222233033</c:v>
                </c:pt>
                <c:pt idx="601">
                  <c:v>32.968558986776834</c:v>
                </c:pt>
                <c:pt idx="602">
                  <c:v>32.989445645673555</c:v>
                </c:pt>
                <c:pt idx="603">
                  <c:v>33.010272306018351</c:v>
                </c:pt>
                <c:pt idx="604">
                  <c:v>33.031039075203573</c:v>
                </c:pt>
                <c:pt idx="605">
                  <c:v>33.051746060915356</c:v>
                </c:pt>
                <c:pt idx="606">
                  <c:v>33.07239337113014</c:v>
                </c:pt>
                <c:pt idx="607">
                  <c:v>33.092981114111218</c:v>
                </c:pt>
                <c:pt idx="608">
                  <c:v>33.113509398405277</c:v>
                </c:pt>
                <c:pt idx="609">
                  <c:v>33.1339783328389</c:v>
                </c:pt>
                <c:pt idx="610">
                  <c:v>33.154388026515065</c:v>
                </c:pt>
                <c:pt idx="611">
                  <c:v>33.174738588809689</c:v>
                </c:pt>
                <c:pt idx="612">
                  <c:v>33.195030129368085</c:v>
                </c:pt>
                <c:pt idx="613">
                  <c:v>33.215262758101474</c:v>
                </c:pt>
                <c:pt idx="614">
                  <c:v>33.235436585183471</c:v>
                </c:pt>
                <c:pt idx="615">
                  <c:v>33.255551721046551</c:v>
                </c:pt>
                <c:pt idx="616">
                  <c:v>33.275608276378541</c:v>
                </c:pt>
                <c:pt idx="617">
                  <c:v>33.295606362119081</c:v>
                </c:pt>
                <c:pt idx="618">
                  <c:v>33.315546089456099</c:v>
                </c:pt>
                <c:pt idx="619">
                  <c:v>33.335427569822286</c:v>
                </c:pt>
                <c:pt idx="620">
                  <c:v>33.355250914891535</c:v>
                </c:pt>
                <c:pt idx="621">
                  <c:v>33.375016236575419</c:v>
                </c:pt>
                <c:pt idx="622">
                  <c:v>33.394723647019674</c:v>
                </c:pt>
                <c:pt idx="623">
                  <c:v>33.414373258600612</c:v>
                </c:pt>
                <c:pt idx="624">
                  <c:v>33.433965183921622</c:v>
                </c:pt>
                <c:pt idx="625">
                  <c:v>33.453499535809613</c:v>
                </c:pt>
                <c:pt idx="626">
                  <c:v>33.472976427311487</c:v>
                </c:pt>
                <c:pt idx="627">
                  <c:v>33.492395971690584</c:v>
                </c:pt>
                <c:pt idx="628">
                  <c:v>33.511758282423173</c:v>
                </c:pt>
                <c:pt idx="629">
                  <c:v>33.531063473194898</c:v>
                </c:pt>
                <c:pt idx="630">
                  <c:v>33.550311657897261</c:v>
                </c:pt>
                <c:pt idx="631">
                  <c:v>33.569502950624091</c:v>
                </c:pt>
                <c:pt idx="632">
                  <c:v>33.588637465668022</c:v>
                </c:pt>
                <c:pt idx="633">
                  <c:v>33.607715317516984</c:v>
                </c:pt>
                <c:pt idx="634">
                  <c:v>33.626736620850671</c:v>
                </c:pt>
                <c:pt idx="635">
                  <c:v>33.645701490537036</c:v>
                </c:pt>
                <c:pt idx="636">
                  <c:v>33.664610041628805</c:v>
                </c:pt>
                <c:pt idx="637">
                  <c:v>33.68346238935996</c:v>
                </c:pt>
                <c:pt idx="638">
                  <c:v>33.702258649142252</c:v>
                </c:pt>
                <c:pt idx="639">
                  <c:v>33.720998936561735</c:v>
                </c:pt>
                <c:pt idx="640">
                  <c:v>33.739683367375243</c:v>
                </c:pt>
                <c:pt idx="641">
                  <c:v>33.758312057506963</c:v>
                </c:pt>
                <c:pt idx="642">
                  <c:v>33.776885123044963</c:v>
                </c:pt>
                <c:pt idx="643">
                  <c:v>33.795402680237714</c:v>
                </c:pt>
                <c:pt idx="644">
                  <c:v>33.813864845490656</c:v>
                </c:pt>
                <c:pt idx="645">
                  <c:v>33.832271735362767</c:v>
                </c:pt>
                <c:pt idx="646">
                  <c:v>33.850623466563121</c:v>
                </c:pt>
                <c:pt idx="647">
                  <c:v>33.868920155947485</c:v>
                </c:pt>
                <c:pt idx="648">
                  <c:v>33.887161920514885</c:v>
                </c:pt>
                <c:pt idx="649">
                  <c:v>33.905348877404208</c:v>
                </c:pt>
                <c:pt idx="650">
                  <c:v>33.923481143890832</c:v>
                </c:pt>
                <c:pt idx="651">
                  <c:v>33.941558837383241</c:v>
                </c:pt>
                <c:pt idx="652">
                  <c:v>33.959582075419632</c:v>
                </c:pt>
                <c:pt idx="653">
                  <c:v>33.977550975664577</c:v>
                </c:pt>
                <c:pt idx="654">
                  <c:v>33.995465655905676</c:v>
                </c:pt>
                <c:pt idx="655">
                  <c:v>34.013326234050211</c:v>
                </c:pt>
                <c:pt idx="656">
                  <c:v>34.031132828121834</c:v>
                </c:pt>
                <c:pt idx="657">
                  <c:v>34.04888555625724</c:v>
                </c:pt>
                <c:pt idx="658">
                  <c:v>34.066584536702891</c:v>
                </c:pt>
                <c:pt idx="659">
                  <c:v>34.084229887811702</c:v>
                </c:pt>
                <c:pt idx="660">
                  <c:v>34.101821728039802</c:v>
                </c:pt>
                <c:pt idx="661">
                  <c:v>34.119360175943228</c:v>
                </c:pt>
                <c:pt idx="662">
                  <c:v>34.136845350174724</c:v>
                </c:pt>
                <c:pt idx="663">
                  <c:v>34.154277369480475</c:v>
                </c:pt>
                <c:pt idx="664">
                  <c:v>34.1716563526969</c:v>
                </c:pt>
                <c:pt idx="665">
                  <c:v>34.188982418747457</c:v>
                </c:pt>
                <c:pt idx="666">
                  <c:v>34.20625568663943</c:v>
                </c:pt>
                <c:pt idx="667">
                  <c:v>34.223476275460754</c:v>
                </c:pt>
                <c:pt idx="668">
                  <c:v>34.240644304376872</c:v>
                </c:pt>
                <c:pt idx="669">
                  <c:v>34.257759892627568</c:v>
                </c:pt>
                <c:pt idx="670">
                  <c:v>34.274823159523834</c:v>
                </c:pt>
                <c:pt idx="671">
                  <c:v>34.291834224444777</c:v>
                </c:pt>
                <c:pt idx="672">
                  <c:v>34.308793206834473</c:v>
                </c:pt>
                <c:pt idx="673">
                  <c:v>34.325700226198926</c:v>
                </c:pt>
                <c:pt idx="674">
                  <c:v>34.34255540210296</c:v>
                </c:pt>
                <c:pt idx="675">
                  <c:v>34.359358854167191</c:v>
                </c:pt>
                <c:pt idx="676">
                  <c:v>34.376110702064956</c:v>
                </c:pt>
                <c:pt idx="677">
                  <c:v>34.392811065519325</c:v>
                </c:pt>
                <c:pt idx="678">
                  <c:v>34.409460064300063</c:v>
                </c:pt>
                <c:pt idx="679">
                  <c:v>34.426057818220649</c:v>
                </c:pt>
                <c:pt idx="680">
                  <c:v>34.442604447135302</c:v>
                </c:pt>
                <c:pt idx="681">
                  <c:v>34.459100070936039</c:v>
                </c:pt>
                <c:pt idx="682">
                  <c:v>34.475544809549696</c:v>
                </c:pt>
                <c:pt idx="683">
                  <c:v>34.491938782935044</c:v>
                </c:pt>
                <c:pt idx="684">
                  <c:v>34.508282111079851</c:v>
                </c:pt>
                <c:pt idx="685">
                  <c:v>34.524574913997995</c:v>
                </c:pt>
                <c:pt idx="686">
                  <c:v>34.54081731172662</c:v>
                </c:pt>
                <c:pt idx="687">
                  <c:v>34.557009424323233</c:v>
                </c:pt>
                <c:pt idx="688">
                  <c:v>34.573151371862906</c:v>
                </c:pt>
                <c:pt idx="689">
                  <c:v>34.589243274435418</c:v>
                </c:pt>
                <c:pt idx="690">
                  <c:v>34.605285252142487</c:v>
                </c:pt>
                <c:pt idx="691">
                  <c:v>34.621277425094974</c:v>
                </c:pt>
                <c:pt idx="692">
                  <c:v>34.637219913410085</c:v>
                </c:pt>
                <c:pt idx="693">
                  <c:v>34.65311283720866</c:v>
                </c:pt>
                <c:pt idx="694">
                  <c:v>34.668956316612416</c:v>
                </c:pt>
                <c:pt idx="695">
                  <c:v>34.684750471741232</c:v>
                </c:pt>
                <c:pt idx="696">
                  <c:v>34.700495422710475</c:v>
                </c:pt>
                <c:pt idx="697">
                  <c:v>34.716191289628291</c:v>
                </c:pt>
                <c:pt idx="698">
                  <c:v>34.731838192592967</c:v>
                </c:pt>
                <c:pt idx="699">
                  <c:v>34.747436251690274</c:v>
                </c:pt>
                <c:pt idx="700">
                  <c:v>34.762985586990844</c:v>
                </c:pt>
                <c:pt idx="701">
                  <c:v>34.778486318547579</c:v>
                </c:pt>
                <c:pt idx="702">
                  <c:v>34.793938566393045</c:v>
                </c:pt>
                <c:pt idx="703">
                  <c:v>34.80934245053691</c:v>
                </c:pt>
                <c:pt idx="704">
                  <c:v>34.824698090963395</c:v>
                </c:pt>
                <c:pt idx="705">
                  <c:v>34.84000560762874</c:v>
                </c:pt>
                <c:pt idx="706">
                  <c:v>34.855265120458682</c:v>
                </c:pt>
                <c:pt idx="707">
                  <c:v>34.870476749345968</c:v>
                </c:pt>
                <c:pt idx="708">
                  <c:v>34.885640614147896</c:v>
                </c:pt>
                <c:pt idx="709">
                  <c:v>34.900756834683818</c:v>
                </c:pt>
                <c:pt idx="710">
                  <c:v>34.915825530732725</c:v>
                </c:pt>
                <c:pt idx="711">
                  <c:v>34.930846822030823</c:v>
                </c:pt>
                <c:pt idx="712">
                  <c:v>34.94582082826912</c:v>
                </c:pt>
                <c:pt idx="713">
                  <c:v>34.960747669091063</c:v>
                </c:pt>
                <c:pt idx="714">
                  <c:v>34.975627464090152</c:v>
                </c:pt>
                <c:pt idx="715">
                  <c:v>34.990460332807615</c:v>
                </c:pt>
                <c:pt idx="716">
                  <c:v>34.990460332807615</c:v>
                </c:pt>
                <c:pt idx="717">
                  <c:v>34.990460332807615</c:v>
                </c:pt>
                <c:pt idx="718">
                  <c:v>34.990460332807615</c:v>
                </c:pt>
                <c:pt idx="719">
                  <c:v>34.990460332807615</c:v>
                </c:pt>
                <c:pt idx="720">
                  <c:v>34.990460332807615</c:v>
                </c:pt>
                <c:pt idx="721">
                  <c:v>34.990460332807615</c:v>
                </c:pt>
                <c:pt idx="722">
                  <c:v>34.990460332807615</c:v>
                </c:pt>
                <c:pt idx="723">
                  <c:v>34.990460332807615</c:v>
                </c:pt>
                <c:pt idx="724">
                  <c:v>34.990460332807615</c:v>
                </c:pt>
                <c:pt idx="725">
                  <c:v>34.990460332807615</c:v>
                </c:pt>
                <c:pt idx="726">
                  <c:v>34.990460332807615</c:v>
                </c:pt>
                <c:pt idx="727">
                  <c:v>34.990460332807615</c:v>
                </c:pt>
                <c:pt idx="728">
                  <c:v>34.990460332807615</c:v>
                </c:pt>
                <c:pt idx="729">
                  <c:v>34.990460332807615</c:v>
                </c:pt>
                <c:pt idx="730">
                  <c:v>34.990460332807615</c:v>
                </c:pt>
                <c:pt idx="731">
                  <c:v>34.990460332807615</c:v>
                </c:pt>
                <c:pt idx="732">
                  <c:v>34.990460332807615</c:v>
                </c:pt>
                <c:pt idx="733">
                  <c:v>34.990460332807615</c:v>
                </c:pt>
                <c:pt idx="734">
                  <c:v>34.990460332807615</c:v>
                </c:pt>
                <c:pt idx="735">
                  <c:v>34.990460332807615</c:v>
                </c:pt>
                <c:pt idx="736">
                  <c:v>34.990460332807615</c:v>
                </c:pt>
                <c:pt idx="737">
                  <c:v>34.990460332807615</c:v>
                </c:pt>
                <c:pt idx="738">
                  <c:v>34.990460332807615</c:v>
                </c:pt>
                <c:pt idx="739">
                  <c:v>34.990460332807615</c:v>
                </c:pt>
                <c:pt idx="740">
                  <c:v>34.990460332807615</c:v>
                </c:pt>
                <c:pt idx="741">
                  <c:v>34.990460332807615</c:v>
                </c:pt>
                <c:pt idx="742">
                  <c:v>34.990460332807615</c:v>
                </c:pt>
                <c:pt idx="743">
                  <c:v>34.990460332807615</c:v>
                </c:pt>
                <c:pt idx="744">
                  <c:v>34.990460332807615</c:v>
                </c:pt>
                <c:pt idx="745">
                  <c:v>34.990460332807615</c:v>
                </c:pt>
                <c:pt idx="746">
                  <c:v>34.990460332807615</c:v>
                </c:pt>
                <c:pt idx="747">
                  <c:v>34.990460332807615</c:v>
                </c:pt>
                <c:pt idx="748">
                  <c:v>34.990460332807615</c:v>
                </c:pt>
                <c:pt idx="749">
                  <c:v>34.990460332807615</c:v>
                </c:pt>
                <c:pt idx="750">
                  <c:v>34.990460332807615</c:v>
                </c:pt>
                <c:pt idx="751">
                  <c:v>34.990460332807615</c:v>
                </c:pt>
                <c:pt idx="752">
                  <c:v>34.990460332807615</c:v>
                </c:pt>
                <c:pt idx="753">
                  <c:v>34.990460332807615</c:v>
                </c:pt>
                <c:pt idx="754">
                  <c:v>34.990460332807615</c:v>
                </c:pt>
                <c:pt idx="755">
                  <c:v>34.990460332807615</c:v>
                </c:pt>
                <c:pt idx="756">
                  <c:v>34.990460332807615</c:v>
                </c:pt>
                <c:pt idx="757">
                  <c:v>34.990460332807615</c:v>
                </c:pt>
                <c:pt idx="758">
                  <c:v>34.990460332807615</c:v>
                </c:pt>
                <c:pt idx="759">
                  <c:v>34.990460332807615</c:v>
                </c:pt>
                <c:pt idx="760">
                  <c:v>34.990460332807615</c:v>
                </c:pt>
                <c:pt idx="761">
                  <c:v>34.990460332807615</c:v>
                </c:pt>
                <c:pt idx="762">
                  <c:v>34.990460332807615</c:v>
                </c:pt>
                <c:pt idx="763">
                  <c:v>34.990460332807615</c:v>
                </c:pt>
                <c:pt idx="764">
                  <c:v>34.990460332807615</c:v>
                </c:pt>
                <c:pt idx="765">
                  <c:v>34.990460332807615</c:v>
                </c:pt>
                <c:pt idx="766">
                  <c:v>34.990460332807615</c:v>
                </c:pt>
                <c:pt idx="767">
                  <c:v>34.990460332807615</c:v>
                </c:pt>
                <c:pt idx="768">
                  <c:v>34.990460332807615</c:v>
                </c:pt>
                <c:pt idx="769">
                  <c:v>34.990460332807615</c:v>
                </c:pt>
                <c:pt idx="770">
                  <c:v>34.990460332807615</c:v>
                </c:pt>
                <c:pt idx="771">
                  <c:v>34.990460332807615</c:v>
                </c:pt>
                <c:pt idx="772">
                  <c:v>34.990460332807615</c:v>
                </c:pt>
                <c:pt idx="773">
                  <c:v>34.990460332807615</c:v>
                </c:pt>
                <c:pt idx="774">
                  <c:v>34.990460332807615</c:v>
                </c:pt>
                <c:pt idx="775">
                  <c:v>34.990460332807615</c:v>
                </c:pt>
                <c:pt idx="776">
                  <c:v>34.990460332807615</c:v>
                </c:pt>
                <c:pt idx="777">
                  <c:v>34.990460332807615</c:v>
                </c:pt>
                <c:pt idx="778">
                  <c:v>34.990460332807615</c:v>
                </c:pt>
                <c:pt idx="779">
                  <c:v>34.990460332807615</c:v>
                </c:pt>
                <c:pt idx="780">
                  <c:v>34.990460332807615</c:v>
                </c:pt>
                <c:pt idx="781">
                  <c:v>34.990460332807615</c:v>
                </c:pt>
                <c:pt idx="782">
                  <c:v>34.990460332807615</c:v>
                </c:pt>
                <c:pt idx="783">
                  <c:v>34.990460332807615</c:v>
                </c:pt>
                <c:pt idx="784">
                  <c:v>34.990460332807615</c:v>
                </c:pt>
                <c:pt idx="785">
                  <c:v>34.990460332807615</c:v>
                </c:pt>
                <c:pt idx="786">
                  <c:v>34.990460332807615</c:v>
                </c:pt>
                <c:pt idx="787">
                  <c:v>34.990460332807615</c:v>
                </c:pt>
                <c:pt idx="788">
                  <c:v>34.990460332807615</c:v>
                </c:pt>
                <c:pt idx="789">
                  <c:v>34.990460332807615</c:v>
                </c:pt>
                <c:pt idx="790">
                  <c:v>34.990460332807615</c:v>
                </c:pt>
                <c:pt idx="791">
                  <c:v>34.990460332807615</c:v>
                </c:pt>
                <c:pt idx="792">
                  <c:v>34.990460332807615</c:v>
                </c:pt>
                <c:pt idx="793">
                  <c:v>34.990460332807615</c:v>
                </c:pt>
                <c:pt idx="794">
                  <c:v>34.990460332807615</c:v>
                </c:pt>
                <c:pt idx="795">
                  <c:v>34.990460332807615</c:v>
                </c:pt>
                <c:pt idx="796">
                  <c:v>34.990460332807615</c:v>
                </c:pt>
                <c:pt idx="797">
                  <c:v>34.990460332807615</c:v>
                </c:pt>
                <c:pt idx="798">
                  <c:v>34.990460332807615</c:v>
                </c:pt>
                <c:pt idx="799">
                  <c:v>34.990460332807615</c:v>
                </c:pt>
                <c:pt idx="800">
                  <c:v>34.990460332807615</c:v>
                </c:pt>
                <c:pt idx="801">
                  <c:v>34.990460332807615</c:v>
                </c:pt>
                <c:pt idx="802">
                  <c:v>34.990460332807615</c:v>
                </c:pt>
                <c:pt idx="803">
                  <c:v>34.990460332807615</c:v>
                </c:pt>
                <c:pt idx="804">
                  <c:v>34.990460332807615</c:v>
                </c:pt>
                <c:pt idx="805">
                  <c:v>34.990460332807615</c:v>
                </c:pt>
                <c:pt idx="806">
                  <c:v>34.990460332807615</c:v>
                </c:pt>
                <c:pt idx="807">
                  <c:v>34.990460332807615</c:v>
                </c:pt>
                <c:pt idx="808">
                  <c:v>34.990460332807615</c:v>
                </c:pt>
                <c:pt idx="809">
                  <c:v>34.990460332807615</c:v>
                </c:pt>
                <c:pt idx="810">
                  <c:v>34.990460332807615</c:v>
                </c:pt>
                <c:pt idx="811">
                  <c:v>34.990460332807615</c:v>
                </c:pt>
                <c:pt idx="812">
                  <c:v>34.990460332807615</c:v>
                </c:pt>
                <c:pt idx="813">
                  <c:v>34.990460332807615</c:v>
                </c:pt>
                <c:pt idx="814">
                  <c:v>34.990460332807615</c:v>
                </c:pt>
                <c:pt idx="815">
                  <c:v>34.990460332807615</c:v>
                </c:pt>
                <c:pt idx="816">
                  <c:v>34.990460332807615</c:v>
                </c:pt>
                <c:pt idx="817">
                  <c:v>34.990460332807615</c:v>
                </c:pt>
                <c:pt idx="818">
                  <c:v>34.990460332807615</c:v>
                </c:pt>
                <c:pt idx="819">
                  <c:v>34.990460332807615</c:v>
                </c:pt>
                <c:pt idx="820">
                  <c:v>34.990460332807615</c:v>
                </c:pt>
                <c:pt idx="821">
                  <c:v>34.990460332807615</c:v>
                </c:pt>
                <c:pt idx="822">
                  <c:v>34.990460332807615</c:v>
                </c:pt>
                <c:pt idx="823">
                  <c:v>34.990460332807615</c:v>
                </c:pt>
                <c:pt idx="824">
                  <c:v>34.990460332807615</c:v>
                </c:pt>
                <c:pt idx="825">
                  <c:v>34.990460332807615</c:v>
                </c:pt>
                <c:pt idx="826">
                  <c:v>34.990460332807615</c:v>
                </c:pt>
                <c:pt idx="827">
                  <c:v>34.990460332807615</c:v>
                </c:pt>
                <c:pt idx="828">
                  <c:v>34.990460332807615</c:v>
                </c:pt>
                <c:pt idx="829">
                  <c:v>34.990460332807615</c:v>
                </c:pt>
                <c:pt idx="830">
                  <c:v>34.990460332807615</c:v>
                </c:pt>
                <c:pt idx="831">
                  <c:v>34.990460332807615</c:v>
                </c:pt>
                <c:pt idx="832">
                  <c:v>34.990460332807615</c:v>
                </c:pt>
                <c:pt idx="833">
                  <c:v>34.990460332807615</c:v>
                </c:pt>
                <c:pt idx="834">
                  <c:v>34.990460332807615</c:v>
                </c:pt>
                <c:pt idx="835">
                  <c:v>34.990460332807615</c:v>
                </c:pt>
                <c:pt idx="836">
                  <c:v>34.990460332807615</c:v>
                </c:pt>
                <c:pt idx="837">
                  <c:v>34.990460332807615</c:v>
                </c:pt>
                <c:pt idx="838">
                  <c:v>34.990460332807615</c:v>
                </c:pt>
                <c:pt idx="839">
                  <c:v>34.990460332807615</c:v>
                </c:pt>
                <c:pt idx="840">
                  <c:v>34.990460332807615</c:v>
                </c:pt>
                <c:pt idx="841">
                  <c:v>34.990460332807615</c:v>
                </c:pt>
                <c:pt idx="842">
                  <c:v>34.990460332807615</c:v>
                </c:pt>
                <c:pt idx="843">
                  <c:v>34.990460332807615</c:v>
                </c:pt>
                <c:pt idx="844">
                  <c:v>34.990460332807615</c:v>
                </c:pt>
                <c:pt idx="845">
                  <c:v>34.990460332807615</c:v>
                </c:pt>
                <c:pt idx="846">
                  <c:v>34.990460332807615</c:v>
                </c:pt>
                <c:pt idx="847">
                  <c:v>34.990460332807615</c:v>
                </c:pt>
                <c:pt idx="848">
                  <c:v>34.990460332807615</c:v>
                </c:pt>
                <c:pt idx="849">
                  <c:v>34.990460332807615</c:v>
                </c:pt>
                <c:pt idx="850">
                  <c:v>34.990460332807615</c:v>
                </c:pt>
                <c:pt idx="851">
                  <c:v>34.990460332807615</c:v>
                </c:pt>
                <c:pt idx="852">
                  <c:v>34.990460332807615</c:v>
                </c:pt>
                <c:pt idx="853">
                  <c:v>34.990460332807615</c:v>
                </c:pt>
                <c:pt idx="854">
                  <c:v>34.990460332807615</c:v>
                </c:pt>
                <c:pt idx="855">
                  <c:v>34.990460332807615</c:v>
                </c:pt>
                <c:pt idx="856">
                  <c:v>34.990460332807615</c:v>
                </c:pt>
                <c:pt idx="857">
                  <c:v>34.990460332807615</c:v>
                </c:pt>
                <c:pt idx="858">
                  <c:v>34.990460332807615</c:v>
                </c:pt>
                <c:pt idx="859">
                  <c:v>34.990460332807615</c:v>
                </c:pt>
                <c:pt idx="860">
                  <c:v>34.990460332807615</c:v>
                </c:pt>
                <c:pt idx="861">
                  <c:v>34.990460332807615</c:v>
                </c:pt>
                <c:pt idx="862">
                  <c:v>34.990460332807615</c:v>
                </c:pt>
                <c:pt idx="863">
                  <c:v>34.990460332807615</c:v>
                </c:pt>
                <c:pt idx="864">
                  <c:v>34.990460332807615</c:v>
                </c:pt>
                <c:pt idx="865">
                  <c:v>34.990460332807615</c:v>
                </c:pt>
                <c:pt idx="866">
                  <c:v>34.990460332807615</c:v>
                </c:pt>
                <c:pt idx="867">
                  <c:v>34.990460332807615</c:v>
                </c:pt>
                <c:pt idx="868">
                  <c:v>34.990460332807615</c:v>
                </c:pt>
                <c:pt idx="869">
                  <c:v>34.990460332807615</c:v>
                </c:pt>
                <c:pt idx="870">
                  <c:v>34.990460332807615</c:v>
                </c:pt>
                <c:pt idx="871">
                  <c:v>34.990460332807615</c:v>
                </c:pt>
                <c:pt idx="872">
                  <c:v>34.990460332807615</c:v>
                </c:pt>
                <c:pt idx="873">
                  <c:v>34.990460332807615</c:v>
                </c:pt>
                <c:pt idx="874">
                  <c:v>34.990460332807615</c:v>
                </c:pt>
                <c:pt idx="875">
                  <c:v>34.990460332807615</c:v>
                </c:pt>
                <c:pt idx="876">
                  <c:v>34.990460332807615</c:v>
                </c:pt>
                <c:pt idx="877">
                  <c:v>34.990460332807615</c:v>
                </c:pt>
                <c:pt idx="878">
                  <c:v>34.990460332807615</c:v>
                </c:pt>
                <c:pt idx="879">
                  <c:v>34.990460332807615</c:v>
                </c:pt>
                <c:pt idx="880">
                  <c:v>34.990460332807615</c:v>
                </c:pt>
                <c:pt idx="881">
                  <c:v>34.990460332807615</c:v>
                </c:pt>
                <c:pt idx="882">
                  <c:v>34.990460332807615</c:v>
                </c:pt>
                <c:pt idx="883">
                  <c:v>34.990460332807615</c:v>
                </c:pt>
                <c:pt idx="884">
                  <c:v>34.990460332807615</c:v>
                </c:pt>
                <c:pt idx="885">
                  <c:v>34.990460332807615</c:v>
                </c:pt>
                <c:pt idx="886">
                  <c:v>34.990460332807615</c:v>
                </c:pt>
                <c:pt idx="887">
                  <c:v>34.990460332807615</c:v>
                </c:pt>
                <c:pt idx="888">
                  <c:v>34.990460332807615</c:v>
                </c:pt>
                <c:pt idx="889">
                  <c:v>34.990460332807615</c:v>
                </c:pt>
                <c:pt idx="890">
                  <c:v>34.990460332807615</c:v>
                </c:pt>
                <c:pt idx="891">
                  <c:v>34.990460332807615</c:v>
                </c:pt>
                <c:pt idx="892">
                  <c:v>34.990460332807615</c:v>
                </c:pt>
                <c:pt idx="893">
                  <c:v>34.990460332807615</c:v>
                </c:pt>
                <c:pt idx="894">
                  <c:v>34.990460332807615</c:v>
                </c:pt>
                <c:pt idx="895">
                  <c:v>34.990460332807615</c:v>
                </c:pt>
                <c:pt idx="896">
                  <c:v>34.990460332807615</c:v>
                </c:pt>
                <c:pt idx="897">
                  <c:v>34.990460332807615</c:v>
                </c:pt>
                <c:pt idx="898">
                  <c:v>34.990460332807615</c:v>
                </c:pt>
                <c:pt idx="899">
                  <c:v>34.990460332807615</c:v>
                </c:pt>
                <c:pt idx="900">
                  <c:v>34.990460332807615</c:v>
                </c:pt>
                <c:pt idx="901">
                  <c:v>34.990460332807615</c:v>
                </c:pt>
                <c:pt idx="902">
                  <c:v>34.990460332807615</c:v>
                </c:pt>
                <c:pt idx="903">
                  <c:v>34.990460332807615</c:v>
                </c:pt>
                <c:pt idx="904">
                  <c:v>34.990460332807615</c:v>
                </c:pt>
                <c:pt idx="905">
                  <c:v>34.990460332807615</c:v>
                </c:pt>
                <c:pt idx="906">
                  <c:v>34.990460332807615</c:v>
                </c:pt>
                <c:pt idx="907">
                  <c:v>34.990460332807615</c:v>
                </c:pt>
                <c:pt idx="908">
                  <c:v>34.990460332807615</c:v>
                </c:pt>
                <c:pt idx="909">
                  <c:v>34.990460332807615</c:v>
                </c:pt>
                <c:pt idx="910">
                  <c:v>34.990460332807615</c:v>
                </c:pt>
                <c:pt idx="911">
                  <c:v>34.990460332807615</c:v>
                </c:pt>
                <c:pt idx="912">
                  <c:v>34.990460332807615</c:v>
                </c:pt>
                <c:pt idx="913">
                  <c:v>34.990460332807615</c:v>
                </c:pt>
                <c:pt idx="914">
                  <c:v>34.990460332807615</c:v>
                </c:pt>
                <c:pt idx="915">
                  <c:v>34.990460332807615</c:v>
                </c:pt>
                <c:pt idx="916">
                  <c:v>34.990460332807615</c:v>
                </c:pt>
                <c:pt idx="917">
                  <c:v>34.990460332807615</c:v>
                </c:pt>
                <c:pt idx="918">
                  <c:v>34.990460332807615</c:v>
                </c:pt>
                <c:pt idx="919">
                  <c:v>34.990460332807615</c:v>
                </c:pt>
                <c:pt idx="920">
                  <c:v>34.990460332807615</c:v>
                </c:pt>
                <c:pt idx="921">
                  <c:v>34.990460332807615</c:v>
                </c:pt>
                <c:pt idx="922">
                  <c:v>34.990460332807615</c:v>
                </c:pt>
                <c:pt idx="923">
                  <c:v>34.990460332807615</c:v>
                </c:pt>
                <c:pt idx="924">
                  <c:v>34.990460332807615</c:v>
                </c:pt>
                <c:pt idx="925">
                  <c:v>34.990460332807615</c:v>
                </c:pt>
                <c:pt idx="926">
                  <c:v>34.990460332807615</c:v>
                </c:pt>
                <c:pt idx="927">
                  <c:v>34.990460332807615</c:v>
                </c:pt>
                <c:pt idx="928">
                  <c:v>34.990460332807615</c:v>
                </c:pt>
                <c:pt idx="929">
                  <c:v>34.990460332807615</c:v>
                </c:pt>
                <c:pt idx="930">
                  <c:v>34.990460332807615</c:v>
                </c:pt>
                <c:pt idx="931">
                  <c:v>34.990460332807615</c:v>
                </c:pt>
                <c:pt idx="932">
                  <c:v>34.990460332807615</c:v>
                </c:pt>
                <c:pt idx="933">
                  <c:v>34.990460332807615</c:v>
                </c:pt>
                <c:pt idx="934">
                  <c:v>34.990460332807615</c:v>
                </c:pt>
                <c:pt idx="935">
                  <c:v>34.990460332807615</c:v>
                </c:pt>
                <c:pt idx="936">
                  <c:v>34.990460332807615</c:v>
                </c:pt>
                <c:pt idx="937">
                  <c:v>34.990460332807615</c:v>
                </c:pt>
                <c:pt idx="938">
                  <c:v>34.990460332807615</c:v>
                </c:pt>
                <c:pt idx="939">
                  <c:v>34.990460332807615</c:v>
                </c:pt>
                <c:pt idx="940">
                  <c:v>34.990460332807615</c:v>
                </c:pt>
                <c:pt idx="941">
                  <c:v>34.990460332807615</c:v>
                </c:pt>
                <c:pt idx="942">
                  <c:v>34.990460332807615</c:v>
                </c:pt>
                <c:pt idx="943">
                  <c:v>34.990460332807615</c:v>
                </c:pt>
                <c:pt idx="944">
                  <c:v>34.990460332807615</c:v>
                </c:pt>
                <c:pt idx="945">
                  <c:v>34.990460332807615</c:v>
                </c:pt>
                <c:pt idx="946">
                  <c:v>34.990460332807615</c:v>
                </c:pt>
                <c:pt idx="947">
                  <c:v>34.990460332807615</c:v>
                </c:pt>
                <c:pt idx="948">
                  <c:v>34.990460332807615</c:v>
                </c:pt>
                <c:pt idx="949">
                  <c:v>34.990460332807615</c:v>
                </c:pt>
                <c:pt idx="950">
                  <c:v>34.990460332807615</c:v>
                </c:pt>
                <c:pt idx="951">
                  <c:v>34.990460332807615</c:v>
                </c:pt>
                <c:pt idx="952">
                  <c:v>34.990460332807615</c:v>
                </c:pt>
                <c:pt idx="953">
                  <c:v>34.990460332807615</c:v>
                </c:pt>
                <c:pt idx="954">
                  <c:v>34.990460332807615</c:v>
                </c:pt>
                <c:pt idx="955">
                  <c:v>34.990460332807615</c:v>
                </c:pt>
                <c:pt idx="956">
                  <c:v>34.990460332807615</c:v>
                </c:pt>
                <c:pt idx="957">
                  <c:v>34.990460332807615</c:v>
                </c:pt>
                <c:pt idx="958">
                  <c:v>34.990460332807615</c:v>
                </c:pt>
                <c:pt idx="959">
                  <c:v>34.990460332807615</c:v>
                </c:pt>
                <c:pt idx="960">
                  <c:v>34.990460332807615</c:v>
                </c:pt>
                <c:pt idx="961">
                  <c:v>34.990460332807615</c:v>
                </c:pt>
                <c:pt idx="962">
                  <c:v>34.990460332807615</c:v>
                </c:pt>
                <c:pt idx="963">
                  <c:v>34.990460332807615</c:v>
                </c:pt>
                <c:pt idx="964">
                  <c:v>34.990460332807615</c:v>
                </c:pt>
                <c:pt idx="965">
                  <c:v>34.990460332807615</c:v>
                </c:pt>
                <c:pt idx="966">
                  <c:v>34.990460332807615</c:v>
                </c:pt>
                <c:pt idx="967">
                  <c:v>34.990460332807615</c:v>
                </c:pt>
                <c:pt idx="968">
                  <c:v>34.990460332807615</c:v>
                </c:pt>
                <c:pt idx="969">
                  <c:v>34.990460332807615</c:v>
                </c:pt>
                <c:pt idx="970">
                  <c:v>34.990460332807615</c:v>
                </c:pt>
                <c:pt idx="971">
                  <c:v>34.990460332807615</c:v>
                </c:pt>
                <c:pt idx="972">
                  <c:v>34.990460332807615</c:v>
                </c:pt>
                <c:pt idx="973">
                  <c:v>34.990460332807615</c:v>
                </c:pt>
                <c:pt idx="974">
                  <c:v>34.990460332807615</c:v>
                </c:pt>
                <c:pt idx="975">
                  <c:v>34.990460332807615</c:v>
                </c:pt>
                <c:pt idx="976">
                  <c:v>34.990460332807615</c:v>
                </c:pt>
                <c:pt idx="977">
                  <c:v>34.990460332807615</c:v>
                </c:pt>
                <c:pt idx="978">
                  <c:v>34.990460332807615</c:v>
                </c:pt>
                <c:pt idx="979">
                  <c:v>34.990460332807615</c:v>
                </c:pt>
                <c:pt idx="980">
                  <c:v>34.990460332807615</c:v>
                </c:pt>
                <c:pt idx="981">
                  <c:v>34.990460332807615</c:v>
                </c:pt>
                <c:pt idx="982">
                  <c:v>34.990460332807615</c:v>
                </c:pt>
                <c:pt idx="983">
                  <c:v>34.990460332807615</c:v>
                </c:pt>
                <c:pt idx="984">
                  <c:v>34.990460332807615</c:v>
                </c:pt>
                <c:pt idx="985">
                  <c:v>34.990460332807615</c:v>
                </c:pt>
                <c:pt idx="986">
                  <c:v>34.990460332807615</c:v>
                </c:pt>
                <c:pt idx="987">
                  <c:v>34.990460332807615</c:v>
                </c:pt>
                <c:pt idx="988">
                  <c:v>34.990460332807615</c:v>
                </c:pt>
                <c:pt idx="989">
                  <c:v>34.990460332807615</c:v>
                </c:pt>
                <c:pt idx="990">
                  <c:v>34.990460332807615</c:v>
                </c:pt>
                <c:pt idx="991">
                  <c:v>34.990460332807615</c:v>
                </c:pt>
                <c:pt idx="992">
                  <c:v>34.990460332807615</c:v>
                </c:pt>
                <c:pt idx="993">
                  <c:v>34.990460332807615</c:v>
                </c:pt>
                <c:pt idx="994">
                  <c:v>34.990460332807615</c:v>
                </c:pt>
                <c:pt idx="995">
                  <c:v>34.990460332807615</c:v>
                </c:pt>
                <c:pt idx="996">
                  <c:v>34.990460332807615</c:v>
                </c:pt>
                <c:pt idx="997">
                  <c:v>34.990460332807615</c:v>
                </c:pt>
                <c:pt idx="998">
                  <c:v>34.990460332807615</c:v>
                </c:pt>
                <c:pt idx="999">
                  <c:v>34.990460332807615</c:v>
                </c:pt>
                <c:pt idx="1000">
                  <c:v>34.990460332807615</c:v>
                </c:pt>
                <c:pt idx="1001">
                  <c:v>34.990460332807615</c:v>
                </c:pt>
                <c:pt idx="1002">
                  <c:v>34.990460332807615</c:v>
                </c:pt>
                <c:pt idx="1003">
                  <c:v>34.990460332807615</c:v>
                </c:pt>
                <c:pt idx="1004">
                  <c:v>34.990460332807615</c:v>
                </c:pt>
                <c:pt idx="1005">
                  <c:v>34.990460332807615</c:v>
                </c:pt>
                <c:pt idx="1006">
                  <c:v>34.990460332807615</c:v>
                </c:pt>
                <c:pt idx="1007">
                  <c:v>34.990460332807615</c:v>
                </c:pt>
                <c:pt idx="1008">
                  <c:v>34.990460332807615</c:v>
                </c:pt>
                <c:pt idx="1009">
                  <c:v>34.990460332807615</c:v>
                </c:pt>
                <c:pt idx="1010">
                  <c:v>34.990460332807615</c:v>
                </c:pt>
                <c:pt idx="1011">
                  <c:v>34.990460332807615</c:v>
                </c:pt>
                <c:pt idx="1012">
                  <c:v>34.990460332807615</c:v>
                </c:pt>
                <c:pt idx="1013">
                  <c:v>34.990460332807615</c:v>
                </c:pt>
                <c:pt idx="1014">
                  <c:v>34.990460332807615</c:v>
                </c:pt>
                <c:pt idx="1015">
                  <c:v>34.990460332807615</c:v>
                </c:pt>
                <c:pt idx="1016">
                  <c:v>34.990460332807615</c:v>
                </c:pt>
                <c:pt idx="1017">
                  <c:v>34.990460332807615</c:v>
                </c:pt>
                <c:pt idx="1018">
                  <c:v>34.990460332807615</c:v>
                </c:pt>
                <c:pt idx="1019">
                  <c:v>34.990460332807615</c:v>
                </c:pt>
                <c:pt idx="1020">
                  <c:v>34.990460332807615</c:v>
                </c:pt>
                <c:pt idx="1021">
                  <c:v>34.990460332807615</c:v>
                </c:pt>
                <c:pt idx="1022">
                  <c:v>34.990460332807615</c:v>
                </c:pt>
                <c:pt idx="1023">
                  <c:v>34.990460332807615</c:v>
                </c:pt>
                <c:pt idx="1024">
                  <c:v>34.990460332807615</c:v>
                </c:pt>
                <c:pt idx="1025">
                  <c:v>34.990460332807615</c:v>
                </c:pt>
                <c:pt idx="1026">
                  <c:v>34.990460332807615</c:v>
                </c:pt>
                <c:pt idx="1027">
                  <c:v>34.990460332807615</c:v>
                </c:pt>
                <c:pt idx="1028">
                  <c:v>34.990460332807615</c:v>
                </c:pt>
                <c:pt idx="1029">
                  <c:v>34.990460332807615</c:v>
                </c:pt>
                <c:pt idx="1030">
                  <c:v>34.990460332807615</c:v>
                </c:pt>
                <c:pt idx="1031">
                  <c:v>34.990460332807615</c:v>
                </c:pt>
                <c:pt idx="1032">
                  <c:v>34.990460332807615</c:v>
                </c:pt>
                <c:pt idx="1033">
                  <c:v>34.990460332807615</c:v>
                </c:pt>
                <c:pt idx="1034">
                  <c:v>34.990460332807615</c:v>
                </c:pt>
                <c:pt idx="1035">
                  <c:v>34.990460332807615</c:v>
                </c:pt>
                <c:pt idx="1036">
                  <c:v>34.990460332807615</c:v>
                </c:pt>
              </c:numCache>
            </c:numRef>
          </c:xVal>
          <c:yVal>
            <c:numRef>
              <c:f>'Free Flight'!$F$2:$F$1038</c:f>
              <c:numCache>
                <c:formatCode>0.000</c:formatCode>
                <c:ptCount val="1037"/>
                <c:pt idx="0">
                  <c:v>0.23814164706062249</c:v>
                </c:pt>
                <c:pt idx="1">
                  <c:v>0.42254457617105323</c:v>
                </c:pt>
                <c:pt idx="2">
                  <c:v>0.6042815145752628</c:v>
                </c:pt>
                <c:pt idx="3">
                  <c:v>0.78342046135251586</c:v>
                </c:pt>
                <c:pt idx="4">
                  <c:v>0.96002673021446749</c:v>
                </c:pt>
                <c:pt idx="5">
                  <c:v>1.134163089375495</c:v>
                </c:pt>
                <c:pt idx="6">
                  <c:v>1.3058898924085294</c:v>
                </c:pt>
                <c:pt idx="7">
                  <c:v>1.4752652007761258</c:v>
                </c:pt>
                <c:pt idx="8">
                  <c:v>1.6423448986656068</c:v>
                </c:pt>
                <c:pt idx="9">
                  <c:v>1.8071828007022945</c:v>
                </c:pt>
                <c:pt idx="10">
                  <c:v>1.9698307530654187</c:v>
                </c:pt>
                <c:pt idx="11">
                  <c:v>2.1303387284866844</c:v>
                </c:pt>
                <c:pt idx="12">
                  <c:v>2.2887549155711611</c:v>
                </c:pt>
                <c:pt idx="13">
                  <c:v>2.4451258028436627</c:v>
                </c:pt>
                <c:pt idx="14">
                  <c:v>2.5994962578907268</c:v>
                </c:pt>
                <c:pt idx="15">
                  <c:v>2.7519096019383062</c:v>
                </c:pt>
                <c:pt idx="16">
                  <c:v>2.9024076801780314</c:v>
                </c:pt>
                <c:pt idx="17">
                  <c:v>3.051030928130138</c:v>
                </c:pt>
                <c:pt idx="18">
                  <c:v>3.1978184343085863</c:v>
                </c:pt>
                <c:pt idx="19">
                  <c:v>3.3428079994333513</c:v>
                </c:pt>
                <c:pt idx="20">
                  <c:v>3.4860361924160959</c:v>
                </c:pt>
                <c:pt idx="21">
                  <c:v>3.6275384033283222</c:v>
                </c:pt>
                <c:pt idx="22">
                  <c:v>3.7673488935454191</c:v>
                </c:pt>
                <c:pt idx="23">
                  <c:v>3.9055008432457052</c:v>
                </c:pt>
                <c:pt idx="24">
                  <c:v>4.0420263964304244</c:v>
                </c:pt>
                <c:pt idx="25">
                  <c:v>4.1769567036186199</c:v>
                </c:pt>
                <c:pt idx="26">
                  <c:v>4.3103219623597449</c:v>
                </c:pt>
                <c:pt idx="27">
                  <c:v>4.442151455696747</c:v>
                </c:pt>
                <c:pt idx="28">
                  <c:v>4.5724735887029864</c:v>
                </c:pt>
                <c:pt idx="29">
                  <c:v>4.701315923207793</c:v>
                </c:pt>
                <c:pt idx="30">
                  <c:v>4.828705210817537</c:v>
                </c:pt>
                <c:pt idx="31">
                  <c:v>4.9546674243317872</c:v>
                </c:pt>
                <c:pt idx="32">
                  <c:v>5.0792277876474161</c:v>
                </c:pt>
                <c:pt idx="33">
                  <c:v>5.2024108042372834</c:v>
                </c:pt>
                <c:pt idx="34">
                  <c:v>5.3242402842843859</c:v>
                </c:pt>
                <c:pt idx="35">
                  <c:v>5.4447393705470581</c:v>
                </c:pt>
                <c:pt idx="36">
                  <c:v>5.5639305630258811</c:v>
                </c:pt>
                <c:pt idx="37">
                  <c:v>5.6818357424984045</c:v>
                </c:pt>
                <c:pt idx="38">
                  <c:v>5.7984761929835784</c:v>
                </c:pt>
                <c:pt idx="39">
                  <c:v>5.9138726231938517</c:v>
                </c:pt>
                <c:pt idx="40">
                  <c:v>6.0280451870292833</c:v>
                </c:pt>
                <c:pt idx="41">
                  <c:v>6.141013503164614</c:v>
                </c:pt>
                <c:pt idx="42">
                  <c:v>6.2527966737771372</c:v>
                </c:pt>
                <c:pt idx="43">
                  <c:v>6.3634133024602466</c:v>
                </c:pt>
                <c:pt idx="44">
                  <c:v>6.4728815113648608</c:v>
                </c:pt>
                <c:pt idx="45">
                  <c:v>6.5812189576083764</c:v>
                </c:pt>
                <c:pt idx="46">
                  <c:v>6.6884428489884407</c:v>
                </c:pt>
                <c:pt idx="47">
                  <c:v>6.7945699590366351</c:v>
                </c:pt>
                <c:pt idx="48">
                  <c:v>6.8996166414451281</c:v>
                </c:pt>
                <c:pt idx="49">
                  <c:v>7.0035988438974064</c:v>
                </c:pt>
                <c:pt idx="50">
                  <c:v>7.1065321213324371</c:v>
                </c:pt>
                <c:pt idx="51">
                  <c:v>7.2084316486699125</c:v>
                </c:pt>
                <c:pt idx="52">
                  <c:v>7.3093122330226903</c:v>
                </c:pt>
                <c:pt idx="53">
                  <c:v>7.4091883254210478</c:v>
                </c:pt>
                <c:pt idx="54">
                  <c:v>7.5080740320720327</c:v>
                </c:pt>
                <c:pt idx="55">
                  <c:v>7.6059831251758734</c:v>
                </c:pt>
                <c:pt idx="56">
                  <c:v>7.702929053320231</c:v>
                </c:pt>
                <c:pt idx="57">
                  <c:v>7.7989249514719416</c:v>
                </c:pt>
                <c:pt idx="58">
                  <c:v>7.89398365058483</c:v>
                </c:pt>
                <c:pt idx="59">
                  <c:v>7.9881176868411865</c:v>
                </c:pt>
                <c:pt idx="60">
                  <c:v>8.0813393105435747</c:v>
                </c:pt>
                <c:pt idx="61">
                  <c:v>8.1736604946727329</c:v>
                </c:pt>
                <c:pt idx="62">
                  <c:v>8.2650929431265379</c:v>
                </c:pt>
                <c:pt idx="63">
                  <c:v>8.3556480986542034</c:v>
                </c:pt>
                <c:pt idx="64">
                  <c:v>8.4453371504991583</c:v>
                </c:pt>
                <c:pt idx="65">
                  <c:v>8.5341710417633792</c:v>
                </c:pt>
                <c:pt idx="66">
                  <c:v>8.6221604765052557</c:v>
                </c:pt>
                <c:pt idx="67">
                  <c:v>8.70931592658253</c:v>
                </c:pt>
                <c:pt idx="68">
                  <c:v>8.7956476382512108</c:v>
                </c:pt>
                <c:pt idx="69">
                  <c:v>8.8811656385308524</c:v>
                </c:pt>
                <c:pt idx="70">
                  <c:v>8.9658797413460665</c:v>
                </c:pt>
                <c:pt idx="71">
                  <c:v>9.0497995534536582</c:v>
                </c:pt>
                <c:pt idx="72">
                  <c:v>9.1329344801643142</c:v>
                </c:pt>
                <c:pt idx="73">
                  <c:v>9.2152937308673444</c:v>
                </c:pt>
                <c:pt idx="74">
                  <c:v>9.2968863243665609</c:v>
                </c:pt>
                <c:pt idx="75">
                  <c:v>9.3777210940350155</c:v>
                </c:pt>
                <c:pt idx="76">
                  <c:v>9.4578066927959199</c:v>
                </c:pt>
                <c:pt idx="77">
                  <c:v>9.537151597936754</c:v>
                </c:pt>
                <c:pt idx="78">
                  <c:v>9.615764115763243</c:v>
                </c:pt>
                <c:pt idx="79">
                  <c:v>9.6936523860995294</c:v>
                </c:pt>
                <c:pt idx="80">
                  <c:v>9.770824386640653</c:v>
                </c:pt>
                <c:pt idx="81">
                  <c:v>9.8472879371630953</c:v>
                </c:pt>
                <c:pt idx="82">
                  <c:v>9.9230507035989213</c:v>
                </c:pt>
                <c:pt idx="83">
                  <c:v>9.9981202019788142</c:v>
                </c:pt>
                <c:pt idx="84">
                  <c:v>10.072503802249017</c:v>
                </c:pt>
                <c:pt idx="85">
                  <c:v>10.146208731967016</c:v>
                </c:pt>
                <c:pt idx="86">
                  <c:v>10.21924207988056</c:v>
                </c:pt>
                <c:pt idx="87">
                  <c:v>10.291610799394416</c:v>
                </c:pt>
                <c:pt idx="88">
                  <c:v>10.363321711929069</c:v>
                </c:pt>
                <c:pt idx="89">
                  <c:v>10.434381510175402</c:v>
                </c:pt>
                <c:pt idx="90">
                  <c:v>10.504796761249176</c:v>
                </c:pt>
                <c:pt idx="91">
                  <c:v>10.574573909749036</c:v>
                </c:pt>
                <c:pt idx="92">
                  <c:v>10.643719280721532</c:v>
                </c:pt>
                <c:pt idx="93">
                  <c:v>10.712239082536572</c:v>
                </c:pt>
                <c:pt idx="94">
                  <c:v>10.780139409676504</c:v>
                </c:pt>
                <c:pt idx="95">
                  <c:v>10.847426245441962</c:v>
                </c:pt>
                <c:pt idx="96">
                  <c:v>10.914105464577421</c:v>
                </c:pt>
                <c:pt idx="97">
                  <c:v>10.980182835819329</c:v>
                </c:pt>
                <c:pt idx="98">
                  <c:v>11.04566402436954</c:v>
                </c:pt>
                <c:pt idx="99">
                  <c:v>11.11055459429665</c:v>
                </c:pt>
                <c:pt idx="100">
                  <c:v>11.174860010867798</c:v>
                </c:pt>
                <c:pt idx="101">
                  <c:v>11.238585642813282</c:v>
                </c:pt>
                <c:pt idx="102">
                  <c:v>11.301736764526343</c:v>
                </c:pt>
                <c:pt idx="103">
                  <c:v>11.364318558200338</c:v>
                </c:pt>
                <c:pt idx="104">
                  <c:v>11.426336115905421</c:v>
                </c:pt>
                <c:pt idx="105">
                  <c:v>11.487794441606791</c:v>
                </c:pt>
                <c:pt idx="106">
                  <c:v>11.548698453126468</c:v>
                </c:pt>
                <c:pt idx="107">
                  <c:v>11.609052984050503</c:v>
                </c:pt>
                <c:pt idx="108">
                  <c:v>11.668862785583432</c:v>
                </c:pt>
                <c:pt idx="109">
                  <c:v>11.728132528351713</c:v>
                </c:pt>
                <c:pt idx="110">
                  <c:v>11.786866804157853</c:v>
                </c:pt>
                <c:pt idx="111">
                  <c:v>11.845070127686807</c:v>
                </c:pt>
                <c:pt idx="112">
                  <c:v>11.902746938166242</c:v>
                </c:pt>
                <c:pt idx="113">
                  <c:v>11.959901600982141</c:v>
                </c:pt>
                <c:pt idx="114">
                  <c:v>12.016538409251176</c:v>
                </c:pt>
                <c:pt idx="115">
                  <c:v>12.072661585351273</c:v>
                </c:pt>
                <c:pt idx="116">
                  <c:v>12.128275282411673</c:v>
                </c:pt>
                <c:pt idx="117">
                  <c:v>12.18338358576379</c:v>
                </c:pt>
                <c:pt idx="118">
                  <c:v>12.237990514354092</c:v>
                </c:pt>
                <c:pt idx="119">
                  <c:v>12.292100022120216</c:v>
                </c:pt>
                <c:pt idx="120">
                  <c:v>12.34571599933146</c:v>
                </c:pt>
                <c:pt idx="121">
                  <c:v>12.398842273894745</c:v>
                </c:pt>
                <c:pt idx="122">
                  <c:v>12.451482612627135</c:v>
                </c:pt>
                <c:pt idx="123">
                  <c:v>12.503640722495941</c:v>
                </c:pt>
                <c:pt idx="124">
                  <c:v>12.555320251827403</c:v>
                </c:pt>
                <c:pt idx="125">
                  <c:v>12.606524791484894</c:v>
                </c:pt>
                <c:pt idx="126">
                  <c:v>12.657257876017594</c:v>
                </c:pt>
                <c:pt idx="127">
                  <c:v>12.707522984780503</c:v>
                </c:pt>
                <c:pt idx="128">
                  <c:v>12.757323543026679</c:v>
                </c:pt>
                <c:pt idx="129">
                  <c:v>12.806662922972501</c:v>
                </c:pt>
                <c:pt idx="130">
                  <c:v>12.855544444836788</c:v>
                </c:pt>
                <c:pt idx="131">
                  <c:v>12.903971377854532</c:v>
                </c:pt>
                <c:pt idx="132">
                  <c:v>12.951946941266003</c:v>
                </c:pt>
                <c:pt idx="133">
                  <c:v>12.999474305281947</c:v>
                </c:pt>
                <c:pt idx="134">
                  <c:v>13.046556592025549</c:v>
                </c:pt>
                <c:pt idx="135">
                  <c:v>13.0931968764519</c:v>
                </c:pt>
                <c:pt idx="136">
                  <c:v>13.139398187245538</c:v>
                </c:pt>
                <c:pt idx="137">
                  <c:v>13.185163507696762</c:v>
                </c:pt>
                <c:pt idx="138">
                  <c:v>13.230495776557293</c:v>
                </c:pt>
                <c:pt idx="139">
                  <c:v>13.275397888875878</c:v>
                </c:pt>
                <c:pt idx="140">
                  <c:v>13.319872696814413</c:v>
                </c:pt>
                <c:pt idx="141">
                  <c:v>13.363923010445125</c:v>
                </c:pt>
                <c:pt idx="142">
                  <c:v>13.407551598529366</c:v>
                </c:pt>
                <c:pt idx="143">
                  <c:v>13.450761189278508</c:v>
                </c:pt>
                <c:pt idx="144">
                  <c:v>13.493554471097461</c:v>
                </c:pt>
                <c:pt idx="145">
                  <c:v>13.535934093311297</c:v>
                </c:pt>
                <c:pt idx="146">
                  <c:v>13.577902666875419</c:v>
                </c:pt>
                <c:pt idx="147">
                  <c:v>13.619462765069773</c:v>
                </c:pt>
                <c:pt idx="148">
                  <c:v>13.660616924177509</c:v>
                </c:pt>
                <c:pt idx="149">
                  <c:v>13.701367644148515</c:v>
                </c:pt>
                <c:pt idx="150">
                  <c:v>13.741717389248267</c:v>
                </c:pt>
                <c:pt idx="151">
                  <c:v>13.781668588692359</c:v>
                </c:pt>
                <c:pt idx="152">
                  <c:v>13.821223637267108</c:v>
                </c:pt>
                <c:pt idx="153">
                  <c:v>13.860384895936638</c:v>
                </c:pt>
                <c:pt idx="154">
                  <c:v>13.899154692436751</c:v>
                </c:pt>
                <c:pt idx="155">
                  <c:v>13.937535321855989</c:v>
                </c:pt>
                <c:pt idx="156">
                  <c:v>13.975529047204203</c:v>
                </c:pt>
                <c:pt idx="157">
                  <c:v>14.013138099968955</c:v>
                </c:pt>
                <c:pt idx="158">
                  <c:v>14.05036468066009</c:v>
                </c:pt>
                <c:pt idx="159">
                  <c:v>14.08721095934278</c:v>
                </c:pt>
                <c:pt idx="160">
                  <c:v>14.123679076159339</c:v>
                </c:pt>
                <c:pt idx="161">
                  <c:v>14.159771141840116</c:v>
                </c:pt>
                <c:pt idx="162">
                  <c:v>14.195489238203727</c:v>
                </c:pt>
                <c:pt idx="163">
                  <c:v>14.230835418646922</c:v>
                </c:pt>
                <c:pt idx="164">
                  <c:v>14.265811708624348</c:v>
                </c:pt>
                <c:pt idx="165">
                  <c:v>14.300420106118468</c:v>
                </c:pt>
                <c:pt idx="166">
                  <c:v>14.334662582099881</c:v>
                </c:pt>
                <c:pt idx="167">
                  <c:v>14.368541080978302</c:v>
                </c:pt>
                <c:pt idx="168">
                  <c:v>14.402057521044421</c:v>
                </c:pt>
                <c:pt idx="169">
                  <c:v>14.4352137949029</c:v>
                </c:pt>
                <c:pt idx="170">
                  <c:v>14.4680117698967</c:v>
                </c:pt>
                <c:pt idx="171">
                  <c:v>14.500453288522984</c:v>
                </c:pt>
                <c:pt idx="172">
                  <c:v>14.532540168840777</c:v>
                </c:pt>
                <c:pt idx="173">
                  <c:v>14.564274204870628</c:v>
                </c:pt>
                <c:pt idx="174">
                  <c:v>14.595657166986443</c:v>
                </c:pt>
                <c:pt idx="175">
                  <c:v>14.626690802299684</c:v>
                </c:pt>
                <c:pt idx="176">
                  <c:v>14.657376835036155</c:v>
                </c:pt>
                <c:pt idx="177">
                  <c:v>14.68771696690551</c:v>
                </c:pt>
                <c:pt idx="178">
                  <c:v>14.717712877463708</c:v>
                </c:pt>
                <c:pt idx="179">
                  <c:v>14.747366224468555</c:v>
                </c:pt>
                <c:pt idx="180">
                  <c:v>14.776678644228525</c:v>
                </c:pt>
                <c:pt idx="181">
                  <c:v>14.805651751945005</c:v>
                </c:pt>
                <c:pt idx="182">
                  <c:v>14.834287142048135</c:v>
                </c:pt>
                <c:pt idx="183">
                  <c:v>14.862586388526404</c:v>
                </c:pt>
                <c:pt idx="184">
                  <c:v>14.890551045250142</c:v>
                </c:pt>
                <c:pt idx="185">
                  <c:v>14.918182646289043</c:v>
                </c:pt>
                <c:pt idx="186">
                  <c:v>14.945482706223912</c:v>
                </c:pt>
                <c:pt idx="187">
                  <c:v>14.972452720452702</c:v>
                </c:pt>
                <c:pt idx="188">
                  <c:v>14.999094165491053</c:v>
                </c:pt>
                <c:pt idx="189">
                  <c:v>15.025408499267398</c:v>
                </c:pt>
                <c:pt idx="190">
                  <c:v>15.051397161412817</c:v>
                </c:pt>
                <c:pt idx="191">
                  <c:v>15.077061573545723</c:v>
                </c:pt>
                <c:pt idx="192">
                  <c:v>15.102403139551543</c:v>
                </c:pt>
                <c:pt idx="193">
                  <c:v>15.127423245857459</c:v>
                </c:pt>
                <c:pt idx="194">
                  <c:v>15.152123261702398</c:v>
                </c:pt>
                <c:pt idx="195">
                  <c:v>15.176504539402302</c:v>
                </c:pt>
                <c:pt idx="196">
                  <c:v>15.200568414610846</c:v>
                </c:pt>
                <c:pt idx="197">
                  <c:v>15.224316206575693</c:v>
                </c:pt>
                <c:pt idx="198">
                  <c:v>15.247749218390393</c:v>
                </c:pt>
                <c:pt idx="199">
                  <c:v>15.270868737242003</c:v>
                </c:pt>
                <c:pt idx="200">
                  <c:v>15.293676034654572</c:v>
                </c:pt>
                <c:pt idx="201">
                  <c:v>15.316172366728551</c:v>
                </c:pt>
                <c:pt idx="202">
                  <c:v>15.338358974376231</c:v>
                </c:pt>
                <c:pt idx="203">
                  <c:v>15.360237083553308</c:v>
                </c:pt>
                <c:pt idx="204">
                  <c:v>15.381807905486662</c:v>
                </c:pt>
                <c:pt idx="205">
                  <c:v>15.403072636898425</c:v>
                </c:pt>
                <c:pt idx="206">
                  <c:v>15.424032460226442</c:v>
                </c:pt>
                <c:pt idx="207">
                  <c:v>15.444688543841185</c:v>
                </c:pt>
                <c:pt idx="208">
                  <c:v>15.465042042259226</c:v>
                </c:pt>
                <c:pt idx="209">
                  <c:v>15.485094096353325</c:v>
                </c:pt>
                <c:pt idx="210">
                  <c:v>15.504845833559223</c:v>
                </c:pt>
                <c:pt idx="211">
                  <c:v>15.524298368079204</c:v>
                </c:pt>
                <c:pt idx="212">
                  <c:v>15.543452801082518</c:v>
                </c:pt>
                <c:pt idx="213">
                  <c:v>15.562310220902702</c:v>
                </c:pt>
                <c:pt idx="214">
                  <c:v>15.58087170323191</c:v>
                </c:pt>
                <c:pt idx="215">
                  <c:v>15.599138311312286</c:v>
                </c:pt>
                <c:pt idx="216">
                  <c:v>15.617111096124463</c:v>
                </c:pt>
                <c:pt idx="217">
                  <c:v>15.634791096573242</c:v>
                </c:pt>
                <c:pt idx="218">
                  <c:v>15.652179339670521</c:v>
                </c:pt>
                <c:pt idx="219">
                  <c:v>15.66927684071554</c:v>
                </c:pt>
                <c:pt idx="220">
                  <c:v>15.686084603472475</c:v>
                </c:pt>
                <c:pt idx="221">
                  <c:v>15.702603620345478</c:v>
                </c:pt>
                <c:pt idx="222">
                  <c:v>15.718834872551193</c:v>
                </c:pt>
                <c:pt idx="223">
                  <c:v>15.734779330288797</c:v>
                </c:pt>
                <c:pt idx="224">
                  <c:v>15.750437952907649</c:v>
                </c:pt>
                <c:pt idx="225">
                  <c:v>15.765811689072576</c:v>
                </c:pt>
                <c:pt idx="226">
                  <c:v>15.780901476926848</c:v>
                </c:pt>
                <c:pt idx="227">
                  <c:v>15.795708244252911</c:v>
                </c:pt>
                <c:pt idx="228">
                  <c:v>15.810232908630889</c:v>
                </c:pt>
                <c:pt idx="229">
                  <c:v>15.824476377594959</c:v>
                </c:pt>
                <c:pt idx="230">
                  <c:v>15.838439548787578</c:v>
                </c:pt>
                <c:pt idx="231">
                  <c:v>15.852123310111669</c:v>
                </c:pt>
                <c:pt idx="232">
                  <c:v>15.865528539880764</c:v>
                </c:pt>
                <c:pt idx="233">
                  <c:v>15.878656106967171</c:v>
                </c:pt>
                <c:pt idx="234">
                  <c:v>15.891506870948204</c:v>
                </c:pt>
                <c:pt idx="235">
                  <c:v>15.904081682250503</c:v>
                </c:pt>
                <c:pt idx="236">
                  <c:v>15.916381382292505</c:v>
                </c:pt>
                <c:pt idx="237">
                  <c:v>15.928406803625078</c:v>
                </c:pt>
                <c:pt idx="238">
                  <c:v>15.940158770070392</c:v>
                </c:pt>
                <c:pt idx="239">
                  <c:v>15.951638096859012</c:v>
                </c:pt>
                <c:pt idx="240">
                  <c:v>15.962845590765308</c:v>
                </c:pt>
                <c:pt idx="241">
                  <c:v>15.973782050241171</c:v>
                </c:pt>
                <c:pt idx="242">
                  <c:v>15.984448265548082</c:v>
                </c:pt>
                <c:pt idx="243">
                  <c:v>15.994845018887574</c:v>
                </c:pt>
                <c:pt idx="244">
                  <c:v>16.004973084530121</c:v>
                </c:pt>
                <c:pt idx="245">
                  <c:v>16.014833228942461</c:v>
                </c:pt>
                <c:pt idx="246">
                  <c:v>16.024426210913425</c:v>
                </c:pt>
                <c:pt idx="247">
                  <c:v>16.033752781678242</c:v>
                </c:pt>
                <c:pt idx="248">
                  <c:v>16.042813685041423</c:v>
                </c:pt>
                <c:pt idx="249">
                  <c:v>16.051609657498183</c:v>
                </c:pt>
                <c:pt idx="250">
                  <c:v>16.060141428354459</c:v>
                </c:pt>
                <c:pt idx="251">
                  <c:v>16.068409719845572</c:v>
                </c:pt>
                <c:pt idx="252">
                  <c:v>16.0764152472535</c:v>
                </c:pt>
                <c:pt idx="253">
                  <c:v>16.084158719022852</c:v>
                </c:pt>
                <c:pt idx="254">
                  <c:v>16.091640836875506</c:v>
                </c:pt>
                <c:pt idx="255">
                  <c:v>16.098862295923997</c:v>
                </c:pt>
                <c:pt idx="256">
                  <c:v>16.105823784783624</c:v>
                </c:pt>
                <c:pt idx="257">
                  <c:v>16.112525985683313</c:v>
                </c:pt>
                <c:pt idx="258">
                  <c:v>16.118969574575289</c:v>
                </c:pt>
                <c:pt idx="259">
                  <c:v>16.125155221243524</c:v>
                </c:pt>
                <c:pt idx="260">
                  <c:v>16.13108358941102</c:v>
                </c:pt>
                <c:pt idx="261">
                  <c:v>16.136755336845933</c:v>
                </c:pt>
                <c:pt idx="262">
                  <c:v>16.142171115466567</c:v>
                </c:pt>
                <c:pt idx="263">
                  <c:v>16.147331571445235</c:v>
                </c:pt>
                <c:pt idx="264">
                  <c:v>16.152237345311018</c:v>
                </c:pt>
                <c:pt idx="265">
                  <c:v>16.156889072051442</c:v>
                </c:pt>
                <c:pt idx="266">
                  <c:v>16.161287381213082</c:v>
                </c:pt>
                <c:pt idx="267">
                  <c:v>16.165432897001114</c:v>
                </c:pt>
                <c:pt idx="268">
                  <c:v>16.169326238377824</c:v>
                </c:pt>
                <c:pt idx="269">
                  <c:v>16.172968019160088</c:v>
                </c:pt>
                <c:pt idx="270">
                  <c:v>16.176358848115857</c:v>
                </c:pt>
                <c:pt idx="271">
                  <c:v>16.179499329059635</c:v>
                </c:pt>
                <c:pt idx="272">
                  <c:v>16.182390060946954</c:v>
                </c:pt>
                <c:pt idx="273">
                  <c:v>16.185031637967917</c:v>
                </c:pt>
                <c:pt idx="274">
                  <c:v>16.187424649639745</c:v>
                </c:pt>
                <c:pt idx="275">
                  <c:v>16.189569680898394</c:v>
                </c:pt>
                <c:pt idx="276">
                  <c:v>16.191467312189232</c:v>
                </c:pt>
                <c:pt idx="277">
                  <c:v>16.193118119556789</c:v>
                </c:pt>
                <c:pt idx="278">
                  <c:v>16.194522674733591</c:v>
                </c:pt>
                <c:pt idx="279">
                  <c:v>16.195681545228087</c:v>
                </c:pt>
                <c:pt idx="280">
                  <c:v>16.196595294411672</c:v>
                </c:pt>
                <c:pt idx="281">
                  <c:v>16.197264481604837</c:v>
                </c:pt>
                <c:pt idx="282">
                  <c:v>16.197689662162432</c:v>
                </c:pt>
                <c:pt idx="283">
                  <c:v>16.197871387558049</c:v>
                </c:pt>
                <c:pt idx="284">
                  <c:v>16.197810205467562</c:v>
                </c:pt>
                <c:pt idx="285">
                  <c:v>16.197506659851776</c:v>
                </c:pt>
                <c:pt idx="286">
                  <c:v>16.196961291038274</c:v>
                </c:pt>
                <c:pt idx="287">
                  <c:v>16.196174635802375</c:v>
                </c:pt>
                <c:pt idx="288">
                  <c:v>16.195147227447286</c:v>
                </c:pt>
                <c:pt idx="289">
                  <c:v>16.193879595883413</c:v>
                </c:pt>
                <c:pt idx="290">
                  <c:v>16.192372267706848</c:v>
                </c:pt>
                <c:pt idx="291">
                  <c:v>16.190625766277034</c:v>
                </c:pt>
                <c:pt idx="292">
                  <c:v>16.188640611793623</c:v>
                </c:pt>
                <c:pt idx="293">
                  <c:v>16.18641732137252</c:v>
                </c:pt>
                <c:pt idx="294">
                  <c:v>16.183956409121119</c:v>
                </c:pt>
                <c:pt idx="295">
                  <c:v>16.181258386212743</c:v>
                </c:pt>
                <c:pt idx="296">
                  <c:v>16.178323760960282</c:v>
                </c:pt>
                <c:pt idx="297">
                  <c:v>16.175153038889054</c:v>
                </c:pt>
                <c:pt idx="298">
                  <c:v>16.171746722808852</c:v>
                </c:pt>
                <c:pt idx="299">
                  <c:v>16.168105312885221</c:v>
                </c:pt>
                <c:pt idx="300">
                  <c:v>16.164229306709942</c:v>
                </c:pt>
                <c:pt idx="301">
                  <c:v>16.160119199370758</c:v>
                </c:pt>
                <c:pt idx="302">
                  <c:v>16.155775483520284</c:v>
                </c:pt>
                <c:pt idx="303">
                  <c:v>16.151198649444176</c:v>
                </c:pt>
                <c:pt idx="304">
                  <c:v>16.146389185128513</c:v>
                </c:pt>
                <c:pt idx="305">
                  <c:v>16.141347576326396</c:v>
                </c:pt>
                <c:pt idx="306">
                  <c:v>16.136074306623804</c:v>
                </c:pt>
                <c:pt idx="307">
                  <c:v>16.130569857504668</c:v>
                </c:pt>
                <c:pt idx="308">
                  <c:v>16.124834708415172</c:v>
                </c:pt>
                <c:pt idx="309">
                  <c:v>16.118869336827302</c:v>
                </c:pt>
                <c:pt idx="310">
                  <c:v>16.112674218301631</c:v>
                </c:pt>
                <c:pt idx="311">
                  <c:v>16.106249826549337</c:v>
                </c:pt>
                <c:pt idx="312">
                  <c:v>16.099596633493459</c:v>
                </c:pt>
                <c:pt idx="313">
                  <c:v>16.092715109329401</c:v>
                </c:pt>
                <c:pt idx="314">
                  <c:v>16.085605722584678</c:v>
                </c:pt>
                <c:pt idx="315">
                  <c:v>16.078268940177892</c:v>
                </c:pt>
                <c:pt idx="316">
                  <c:v>16.070705227476971</c:v>
                </c:pt>
                <c:pt idx="317">
                  <c:v>16.062915048356629</c:v>
                </c:pt>
                <c:pt idx="318">
                  <c:v>16.054898865255087</c:v>
                </c:pt>
                <c:pt idx="319">
                  <c:v>16.046657139230042</c:v>
                </c:pt>
                <c:pt idx="320">
                  <c:v>16.038190330013869</c:v>
                </c:pt>
                <c:pt idx="321">
                  <c:v>16.029498896068077</c:v>
                </c:pt>
                <c:pt idx="322">
                  <c:v>16.020583294637017</c:v>
                </c:pt>
                <c:pt idx="323">
                  <c:v>16.011443981800827</c:v>
                </c:pt>
                <c:pt idx="324">
                  <c:v>16.002081412527634</c:v>
                </c:pt>
                <c:pt idx="325">
                  <c:v>15.992496040725008</c:v>
                </c:pt>
                <c:pt idx="326">
                  <c:v>15.982688319290652</c:v>
                </c:pt>
                <c:pt idx="327">
                  <c:v>15.972658700162357</c:v>
                </c:pt>
                <c:pt idx="328">
                  <c:v>15.962407634367201</c:v>
                </c:pt>
                <c:pt idx="329">
                  <c:v>15.951935572070003</c:v>
                </c:pt>
                <c:pt idx="330">
                  <c:v>15.941242962621022</c:v>
                </c:pt>
                <c:pt idx="331">
                  <c:v>15.930330254602927</c:v>
                </c:pt>
                <c:pt idx="332">
                  <c:v>15.919197895877</c:v>
                </c:pt>
                <c:pt idx="333">
                  <c:v>15.907846333628601</c:v>
                </c:pt>
                <c:pt idx="334">
                  <c:v>15.896276014411903</c:v>
                </c:pt>
                <c:pt idx="335">
                  <c:v>15.884487384193859</c:v>
                </c:pt>
                <c:pt idx="336">
                  <c:v>15.872480888397449</c:v>
                </c:pt>
                <c:pt idx="337">
                  <c:v>15.860256971944175</c:v>
                </c:pt>
                <c:pt idx="338">
                  <c:v>15.847816079295818</c:v>
                </c:pt>
                <c:pt idx="339">
                  <c:v>15.835158654495459</c:v>
                </c:pt>
                <c:pt idx="340">
                  <c:v>15.822285141207756</c:v>
                </c:pt>
                <c:pt idx="341">
                  <c:v>15.809195982758496</c:v>
                </c:pt>
                <c:pt idx="342">
                  <c:v>15.795891622173405</c:v>
                </c:pt>
                <c:pt idx="343">
                  <c:v>15.782372502216234</c:v>
                </c:pt>
                <c:pt idx="344">
                  <c:v>15.768639065426097</c:v>
                </c:pt>
                <c:pt idx="345">
                  <c:v>15.754691754154104</c:v>
                </c:pt>
                <c:pt idx="346">
                  <c:v>15.740531010599248</c:v>
                </c:pt>
                <c:pt idx="347">
                  <c:v>15.72615727684358</c:v>
                </c:pt>
                <c:pt idx="348">
                  <c:v>15.71157099488665</c:v>
                </c:pt>
                <c:pt idx="349">
                  <c:v>15.696772606679239</c:v>
                </c:pt>
                <c:pt idx="350">
                  <c:v>15.68176255415637</c:v>
                </c:pt>
                <c:pt idx="351">
                  <c:v>15.666541279269595</c:v>
                </c:pt>
                <c:pt idx="352">
                  <c:v>15.651109224018583</c:v>
                </c:pt>
                <c:pt idx="353">
                  <c:v>15.635466830481988</c:v>
                </c:pt>
                <c:pt idx="354">
                  <c:v>15.619614540847618</c:v>
                </c:pt>
                <c:pt idx="355">
                  <c:v>15.603552797441887</c:v>
                </c:pt>
                <c:pt idx="356">
                  <c:v>15.587282042758588</c:v>
                </c:pt>
                <c:pt idx="357">
                  <c:v>15.570802719486943</c:v>
                </c:pt>
                <c:pt idx="358">
                  <c:v>15.554115270538977</c:v>
                </c:pt>
                <c:pt idx="359">
                  <c:v>15.537220139076199</c:v>
                </c:pt>
                <c:pt idx="360">
                  <c:v>15.520117768535581</c:v>
                </c:pt>
                <c:pt idx="361">
                  <c:v>15.502808602654873</c:v>
                </c:pt>
                <c:pt idx="362">
                  <c:v>15.485293085497231</c:v>
                </c:pt>
                <c:pt idx="363">
                  <c:v>15.46757166147516</c:v>
                </c:pt>
                <c:pt idx="364">
                  <c:v>15.449644775373804</c:v>
                </c:pt>
                <c:pt idx="365">
                  <c:v>15.431512872373544</c:v>
                </c:pt>
                <c:pt idx="366">
                  <c:v>15.413176398071959</c:v>
                </c:pt>
                <c:pt idx="367">
                  <c:v>15.394635798505112</c:v>
                </c:pt>
                <c:pt idx="368">
                  <c:v>15.37589152016818</c:v>
                </c:pt>
                <c:pt idx="369">
                  <c:v>15.356944010035448</c:v>
                </c:pt>
                <c:pt idx="370">
                  <c:v>15.337793715579641</c:v>
                </c:pt>
                <c:pt idx="371">
                  <c:v>15.318441084790633</c:v>
                </c:pt>
                <c:pt idx="372">
                  <c:v>15.298886566193501</c:v>
                </c:pt>
                <c:pt idx="373">
                  <c:v>15.279130608865966</c:v>
                </c:pt>
                <c:pt idx="374">
                  <c:v>15.259173662455206</c:v>
                </c:pt>
                <c:pt idx="375">
                  <c:v>15.239016177194038</c:v>
                </c:pt>
                <c:pt idx="376">
                  <c:v>15.218658603916499</c:v>
                </c:pt>
                <c:pt idx="377">
                  <c:v>15.198101394072799</c:v>
                </c:pt>
                <c:pt idx="378">
                  <c:v>15.177344999743701</c:v>
                </c:pt>
                <c:pt idx="379">
                  <c:v>15.15638987365427</c:v>
                </c:pt>
                <c:pt idx="380">
                  <c:v>15.135236469187049</c:v>
                </c:pt>
                <c:pt idx="381">
                  <c:v>15.113885240394641</c:v>
                </c:pt>
                <c:pt idx="382">
                  <c:v>15.092336642011716</c:v>
                </c:pt>
                <c:pt idx="383">
                  <c:v>15.070591129466434</c:v>
                </c:pt>
                <c:pt idx="384">
                  <c:v>15.048649158891305</c:v>
                </c:pt>
                <c:pt idx="385">
                  <c:v>15.026511187133483</c:v>
                </c:pt>
                <c:pt idx="386">
                  <c:v>15.004177671764509</c:v>
                </c:pt>
                <c:pt idx="387">
                  <c:v>14.981649071089491</c:v>
                </c:pt>
                <c:pt idx="388">
                  <c:v>14.958925844155749</c:v>
                </c:pt>
                <c:pt idx="389">
                  <c:v>14.936008450760927</c:v>
                </c:pt>
                <c:pt idx="390">
                  <c:v>14.912897351460552</c:v>
                </c:pt>
                <c:pt idx="391">
                  <c:v>14.889593007575089</c:v>
                </c:pt>
                <c:pt idx="392">
                  <c:v>14.866095881196461</c:v>
                </c:pt>
                <c:pt idx="393">
                  <c:v>14.842406435194073</c:v>
                </c:pt>
                <c:pt idx="394">
                  <c:v>14.818525133220311</c:v>
                </c:pt>
                <c:pt idx="395">
                  <c:v>14.794452439715545</c:v>
                </c:pt>
                <c:pt idx="396">
                  <c:v>14.770188819912663</c:v>
                </c:pt>
                <c:pt idx="397">
                  <c:v>14.745734739841076</c:v>
                </c:pt>
                <c:pt idx="398">
                  <c:v>14.721090666330278</c:v>
                </c:pt>
                <c:pt idx="399">
                  <c:v>14.696257067012924</c:v>
                </c:pt>
                <c:pt idx="400">
                  <c:v>14.671234410327425</c:v>
                </c:pt>
                <c:pt idx="401">
                  <c:v>14.646023165520107</c:v>
                </c:pt>
                <c:pt idx="402">
                  <c:v>14.620623802646904</c:v>
                </c:pt>
                <c:pt idx="403">
                  <c:v>14.595036792574598</c:v>
                </c:pt>
                <c:pt idx="404">
                  <c:v>14.569262606981644</c:v>
                </c:pt>
                <c:pt idx="405">
                  <c:v>14.54330171835853</c:v>
                </c:pt>
                <c:pt idx="406">
                  <c:v>14.517154600007734</c:v>
                </c:pt>
                <c:pt idx="407">
                  <c:v>14.490821726043256</c:v>
                </c:pt>
                <c:pt idx="408">
                  <c:v>14.464303571389737</c:v>
                </c:pt>
                <c:pt idx="409">
                  <c:v>14.437600611781161</c:v>
                </c:pt>
                <c:pt idx="410">
                  <c:v>14.410713323759182</c:v>
                </c:pt>
                <c:pt idx="411">
                  <c:v>14.383642184671045</c:v>
                </c:pt>
                <c:pt idx="412">
                  <c:v>14.356387672667106</c:v>
                </c:pt>
                <c:pt idx="413">
                  <c:v>14.328950266698012</c:v>
                </c:pt>
                <c:pt idx="414">
                  <c:v>14.301330446511471</c:v>
                </c:pt>
                <c:pt idx="415">
                  <c:v>14.273528692648679</c:v>
                </c:pt>
                <c:pt idx="416">
                  <c:v>14.245545486440381</c:v>
                </c:pt>
                <c:pt idx="417">
                  <c:v>14.217381310002587</c:v>
                </c:pt>
                <c:pt idx="418">
                  <c:v>14.189036646231932</c:v>
                </c:pt>
                <c:pt idx="419">
                  <c:v>14.160511978800708</c:v>
                </c:pt>
                <c:pt idx="420">
                  <c:v>14.131807792151559</c:v>
                </c:pt>
                <c:pt idx="421">
                  <c:v>14.102924571491851</c:v>
                </c:pt>
                <c:pt idx="422">
                  <c:v>14.073862802787733</c:v>
                </c:pt>
                <c:pt idx="423">
                  <c:v>14.044622972757871</c:v>
                </c:pt>
                <c:pt idx="424">
                  <c:v>14.015205568866884</c:v>
                </c:pt>
                <c:pt idx="425">
                  <c:v>13.985611079318488</c:v>
                </c:pt>
                <c:pt idx="426">
                  <c:v>13.95583999304834</c:v>
                </c:pt>
                <c:pt idx="427">
                  <c:v>13.925892799716594</c:v>
                </c:pt>
                <c:pt idx="428">
                  <c:v>13.895769989700186</c:v>
                </c:pt>
                <c:pt idx="429">
                  <c:v>13.865472054084838</c:v>
                </c:pt>
                <c:pt idx="430">
                  <c:v>13.834999484656802</c:v>
                </c:pt>
                <c:pt idx="431">
                  <c:v>13.804352773894337</c:v>
                </c:pt>
                <c:pt idx="432">
                  <c:v>13.77353241495894</c:v>
                </c:pt>
                <c:pt idx="433">
                  <c:v>13.742538901686322</c:v>
                </c:pt>
                <c:pt idx="434">
                  <c:v>13.711372728577144</c:v>
                </c:pt>
                <c:pt idx="435">
                  <c:v>13.680034390787519</c:v>
                </c:pt>
                <c:pt idx="436">
                  <c:v>13.64852438411928</c:v>
                </c:pt>
                <c:pt idx="437">
                  <c:v>13.616843205010039</c:v>
                </c:pt>
                <c:pt idx="438">
                  <c:v>13.584991350522996</c:v>
                </c:pt>
                <c:pt idx="439">
                  <c:v>13.552969318336581</c:v>
                </c:pt>
                <c:pt idx="440">
                  <c:v>13.520777606733851</c:v>
                </c:pt>
                <c:pt idx="441">
                  <c:v>13.488416714591708</c:v>
                </c:pt>
                <c:pt idx="442">
                  <c:v>13.455887141369914</c:v>
                </c:pt>
                <c:pt idx="443">
                  <c:v>13.423189387099921</c:v>
                </c:pt>
                <c:pt idx="444">
                  <c:v>13.390323952373521</c:v>
                </c:pt>
                <c:pt idx="445">
                  <c:v>13.357291338331311</c:v>
                </c:pt>
                <c:pt idx="446">
                  <c:v>13.324092046650996</c:v>
                </c:pt>
                <c:pt idx="447">
                  <c:v>13.290726579535511</c:v>
                </c:pt>
                <c:pt idx="448">
                  <c:v>13.257195439700997</c:v>
                </c:pt>
                <c:pt idx="449">
                  <c:v>13.223499130364615</c:v>
                </c:pt>
                <c:pt idx="450">
                  <c:v>13.18963815523221</c:v>
                </c:pt>
                <c:pt idx="451">
                  <c:v>13.155613018485825</c:v>
                </c:pt>
                <c:pt idx="452">
                  <c:v>13.12142422477109</c:v>
                </c:pt>
                <c:pt idx="453">
                  <c:v>13.08707227918446</c:v>
                </c:pt>
                <c:pt idx="454">
                  <c:v>13.052557687260331</c:v>
                </c:pt>
                <c:pt idx="455">
                  <c:v>13.017880954958033</c:v>
                </c:pt>
                <c:pt idx="456">
                  <c:v>12.983042588648697</c:v>
                </c:pt>
                <c:pt idx="457">
                  <c:v>12.948043095102019</c:v>
                </c:pt>
                <c:pt idx="458">
                  <c:v>12.912882981472899</c:v>
                </c:pt>
                <c:pt idx="459">
                  <c:v>12.877562755287983</c:v>
                </c:pt>
                <c:pt idx="460">
                  <c:v>12.842082924432109</c:v>
                </c:pt>
                <c:pt idx="461">
                  <c:v>12.806443997134652</c:v>
                </c:pt>
                <c:pt idx="462">
                  <c:v>12.770646481955772</c:v>
                </c:pt>
                <c:pt idx="463">
                  <c:v>12.73469088777259</c:v>
                </c:pt>
                <c:pt idx="464">
                  <c:v>12.698577723765268</c:v>
                </c:pt>
                <c:pt idx="465">
                  <c:v>12.66230749940302</c:v>
                </c:pt>
                <c:pt idx="466">
                  <c:v>12.625880724430047</c:v>
                </c:pt>
                <c:pt idx="467">
                  <c:v>12.589297908851401</c:v>
                </c:pt>
                <c:pt idx="468">
                  <c:v>12.552559562918793</c:v>
                </c:pt>
                <c:pt idx="469">
                  <c:v>12.515666197116323</c:v>
                </c:pt>
                <c:pt idx="470">
                  <c:v>12.478618322146168</c:v>
                </c:pt>
                <c:pt idx="471">
                  <c:v>12.441416448914223</c:v>
                </c:pt>
                <c:pt idx="472">
                  <c:v>12.404061088515672</c:v>
                </c:pt>
                <c:pt idx="473">
                  <c:v>12.366552752220532</c:v>
                </c:pt>
                <c:pt idx="474">
                  <c:v>12.328891951459152</c:v>
                </c:pt>
                <c:pt idx="475">
                  <c:v>12.291079197807678</c:v>
                </c:pt>
                <c:pt idx="476">
                  <c:v>12.253115002973471</c:v>
                </c:pt>
                <c:pt idx="477">
                  <c:v>12.214999878780519</c:v>
                </c:pt>
                <c:pt idx="478">
                  <c:v>12.176734337154803</c:v>
                </c:pt>
                <c:pt idx="479">
                  <c:v>12.13831889010965</c:v>
                </c:pt>
                <c:pt idx="480">
                  <c:v>12.099754049731068</c:v>
                </c:pt>
                <c:pt idx="481">
                  <c:v>12.06104032816306</c:v>
                </c:pt>
                <c:pt idx="482">
                  <c:v>12.022178237592936</c:v>
                </c:pt>
                <c:pt idx="483">
                  <c:v>11.983168290236605</c:v>
                </c:pt>
                <c:pt idx="484">
                  <c:v>11.944010998323876</c:v>
                </c:pt>
                <c:pt idx="485">
                  <c:v>11.904706874083736</c:v>
                </c:pt>
                <c:pt idx="486">
                  <c:v>11.865256429729657</c:v>
                </c:pt>
                <c:pt idx="487">
                  <c:v>11.825660177444879</c:v>
                </c:pt>
                <c:pt idx="488">
                  <c:v>11.785918629367728</c:v>
                </c:pt>
                <c:pt idx="489">
                  <c:v>11.746032297576919</c:v>
                </c:pt>
                <c:pt idx="490">
                  <c:v>11.706001694076893</c:v>
                </c:pt>
                <c:pt idx="491">
                  <c:v>11.665827330783157</c:v>
                </c:pt>
                <c:pt idx="492">
                  <c:v>11.625509719507654</c:v>
                </c:pt>
                <c:pt idx="493">
                  <c:v>11.585049371944139</c:v>
                </c:pt>
                <c:pt idx="494">
                  <c:v>11.544446799653597</c:v>
                </c:pt>
                <c:pt idx="495">
                  <c:v>11.503702514049685</c:v>
                </c:pt>
                <c:pt idx="496">
                  <c:v>11.46281702638419</c:v>
                </c:pt>
                <c:pt idx="497">
                  <c:v>11.421790847732538</c:v>
                </c:pt>
                <c:pt idx="498">
                  <c:v>11.380624488979331</c:v>
                </c:pt>
                <c:pt idx="499">
                  <c:v>11.339318460803915</c:v>
                </c:pt>
                <c:pt idx="500">
                  <c:v>11.297873273665996</c:v>
                </c:pt>
                <c:pt idx="501">
                  <c:v>11.256289437791301</c:v>
                </c:pt>
                <c:pt idx="502">
                  <c:v>11.214567463157275</c:v>
                </c:pt>
                <c:pt idx="503">
                  <c:v>11.172707859478834</c:v>
                </c:pt>
                <c:pt idx="504">
                  <c:v>11.130711136194154</c:v>
                </c:pt>
                <c:pt idx="505">
                  <c:v>11.08857780245053</c:v>
                </c:pt>
                <c:pt idx="506">
                  <c:v>11.046308367090273</c:v>
                </c:pt>
                <c:pt idx="507">
                  <c:v>11.00390333863667</c:v>
                </c:pt>
                <c:pt idx="508">
                  <c:v>10.961363225279998</c:v>
                </c:pt>
                <c:pt idx="509">
                  <c:v>10.918688534863605</c:v>
                </c:pt>
                <c:pt idx="510">
                  <c:v>10.875879774870043</c:v>
                </c:pt>
                <c:pt idx="511">
                  <c:v>10.832937452407267</c:v>
                </c:pt>
                <c:pt idx="512">
                  <c:v>10.789862074194907</c:v>
                </c:pt>
                <c:pt idx="513">
                  <c:v>10.746654146550599</c:v>
                </c:pt>
                <c:pt idx="514">
                  <c:v>10.703314175376384</c:v>
                </c:pt>
                <c:pt idx="515">
                  <c:v>10.659842666145188</c:v>
                </c:pt>
                <c:pt idx="516">
                  <c:v>10.61624012388736</c:v>
                </c:pt>
                <c:pt idx="517">
                  <c:v>10.572507053177292</c:v>
                </c:pt>
                <c:pt idx="518">
                  <c:v>10.528643958120119</c:v>
                </c:pt>
                <c:pt idx="519">
                  <c:v>10.484651342338482</c:v>
                </c:pt>
                <c:pt idx="520">
                  <c:v>10.44052970895939</c:v>
                </c:pt>
                <c:pt idx="521">
                  <c:v>10.396279560601139</c:v>
                </c:pt>
                <c:pt idx="522">
                  <c:v>10.351901399360322</c:v>
                </c:pt>
                <c:pt idx="523">
                  <c:v>10.307395726798937</c:v>
                </c:pt>
                <c:pt idx="524">
                  <c:v>10.26276304393155</c:v>
                </c:pt>
                <c:pt idx="525">
                  <c:v>10.218003851212567</c:v>
                </c:pt>
                <c:pt idx="526">
                  <c:v>10.173118648523584</c:v>
                </c:pt>
                <c:pt idx="527">
                  <c:v>10.128107935160822</c:v>
                </c:pt>
                <c:pt idx="528">
                  <c:v>10.082972209822652</c:v>
                </c:pt>
                <c:pt idx="529">
                  <c:v>10.03771197059722</c:v>
                </c:pt>
                <c:pt idx="530">
                  <c:v>9.9923277149501502</c:v>
                </c:pt>
                <c:pt idx="531">
                  <c:v>9.9468199397123414</c:v>
                </c:pt>
                <c:pt idx="532">
                  <c:v>9.9011891410678707</c:v>
                </c:pt>
                <c:pt idx="533">
                  <c:v>9.8554358145419769</c:v>
                </c:pt>
                <c:pt idx="534">
                  <c:v>9.8095604549891426</c:v>
                </c:pt>
                <c:pt idx="535">
                  <c:v>9.7635635565812784</c:v>
                </c:pt>
                <c:pt idx="536">
                  <c:v>9.7174456127959985</c:v>
                </c:pt>
                <c:pt idx="537">
                  <c:v>9.6712071164049931</c:v>
                </c:pt>
                <c:pt idx="538">
                  <c:v>9.6248485594625084</c:v>
                </c:pt>
                <c:pt idx="539">
                  <c:v>9.5783704332939106</c:v>
                </c:pt>
                <c:pt idx="540">
                  <c:v>9.5317732284843721</c:v>
                </c:pt>
                <c:pt idx="541">
                  <c:v>9.4850574348676364</c:v>
                </c:pt>
                <c:pt idx="542">
                  <c:v>9.4382235415148994</c:v>
                </c:pt>
                <c:pt idx="543">
                  <c:v>9.3912720367237874</c:v>
                </c:pt>
                <c:pt idx="544">
                  <c:v>9.3442034080074379</c:v>
                </c:pt>
                <c:pt idx="545">
                  <c:v>9.2970181420836902</c:v>
                </c:pt>
                <c:pt idx="546">
                  <c:v>9.2497167248643724</c:v>
                </c:pt>
                <c:pt idx="547">
                  <c:v>9.2022996414446965</c:v>
                </c:pt>
                <c:pt idx="548">
                  <c:v>9.1547673760927548</c:v>
                </c:pt>
                <c:pt idx="549">
                  <c:v>9.1071204122391336</c:v>
                </c:pt>
                <c:pt idx="550">
                  <c:v>9.0593592324666226</c:v>
                </c:pt>
                <c:pt idx="551">
                  <c:v>9.0114843185000311</c:v>
                </c:pt>
                <c:pt idx="552">
                  <c:v>8.9634961511961162</c:v>
                </c:pt>
                <c:pt idx="553">
                  <c:v>8.9153952105336156</c:v>
                </c:pt>
                <c:pt idx="554">
                  <c:v>8.8671819756033905</c:v>
                </c:pt>
                <c:pt idx="555">
                  <c:v>8.8188569245986717</c:v>
                </c:pt>
                <c:pt idx="556">
                  <c:v>8.7704205348054227</c:v>
                </c:pt>
                <c:pt idx="557">
                  <c:v>8.7218732825927994</c:v>
                </c:pt>
                <c:pt idx="558">
                  <c:v>8.6732156434037311</c:v>
                </c:pt>
                <c:pt idx="559">
                  <c:v>8.6244480917456023</c:v>
                </c:pt>
                <c:pt idx="560">
                  <c:v>8.5755711011810494</c:v>
                </c:pt>
                <c:pt idx="561">
                  <c:v>8.5265851443188616</c:v>
                </c:pt>
                <c:pt idx="562">
                  <c:v>8.4774906928049951</c:v>
                </c:pt>
                <c:pt idx="563">
                  <c:v>8.4282882173136962</c:v>
                </c:pt>
                <c:pt idx="564">
                  <c:v>8.3789781875387348</c:v>
                </c:pt>
                <c:pt idx="565">
                  <c:v>8.3295610721847453</c:v>
                </c:pt>
                <c:pt idx="566">
                  <c:v>8.2800373389586834</c:v>
                </c:pt>
                <c:pt idx="567">
                  <c:v>8.230407454561389</c:v>
                </c:pt>
                <c:pt idx="568">
                  <c:v>8.1806718846792528</c:v>
                </c:pt>
                <c:pt idx="569">
                  <c:v>8.1308310939760116</c:v>
                </c:pt>
                <c:pt idx="570">
                  <c:v>8.0808855460846338</c:v>
                </c:pt>
                <c:pt idx="571">
                  <c:v>8.0308357035993243</c:v>
                </c:pt>
                <c:pt idx="572">
                  <c:v>7.980682028067644</c:v>
                </c:pt>
                <c:pt idx="573">
                  <c:v>7.9304249799827256</c:v>
                </c:pt>
                <c:pt idx="574">
                  <c:v>7.8800650187756132</c:v>
                </c:pt>
                <c:pt idx="575">
                  <c:v>7.8296026028077046</c:v>
                </c:pt>
                <c:pt idx="576">
                  <c:v>7.7790381893633063</c:v>
                </c:pt>
                <c:pt idx="577">
                  <c:v>7.7283722346422934</c:v>
                </c:pt>
                <c:pt idx="578">
                  <c:v>7.6776051937528846</c:v>
                </c:pt>
                <c:pt idx="579">
                  <c:v>7.6267375207045225</c:v>
                </c:pt>
                <c:pt idx="580">
                  <c:v>7.5757696684008637</c:v>
                </c:pt>
                <c:pt idx="581">
                  <c:v>7.5247020886328801</c:v>
                </c:pt>
                <c:pt idx="582">
                  <c:v>7.4735352320720647</c:v>
                </c:pt>
                <c:pt idx="583">
                  <c:v>7.4222695482637491</c:v>
                </c:pt>
                <c:pt idx="584">
                  <c:v>7.3709054856205283</c:v>
                </c:pt>
                <c:pt idx="585">
                  <c:v>7.3194434914157904</c:v>
                </c:pt>
                <c:pt idx="586">
                  <c:v>7.2678840117773573</c:v>
                </c:pt>
                <c:pt idx="587">
                  <c:v>7.2162274916812343</c:v>
                </c:pt>
                <c:pt idx="588">
                  <c:v>7.1644743749454598</c:v>
                </c:pt>
                <c:pt idx="589">
                  <c:v>7.112625104224068</c:v>
                </c:pt>
                <c:pt idx="590">
                  <c:v>7.0606801210011527</c:v>
                </c:pt>
                <c:pt idx="591">
                  <c:v>7.0086398655850433</c:v>
                </c:pt>
                <c:pt idx="592">
                  <c:v>6.9565047771025821</c:v>
                </c:pt>
                <c:pt idx="593">
                  <c:v>6.9042752934935034</c:v>
                </c:pt>
                <c:pt idx="594">
                  <c:v>6.8519518515049267</c:v>
                </c:pt>
                <c:pt idx="595">
                  <c:v>6.7995348866859455</c:v>
                </c:pt>
                <c:pt idx="596">
                  <c:v>6.7470248333823246</c:v>
                </c:pt>
                <c:pt idx="597">
                  <c:v>6.6944221247312976</c:v>
                </c:pt>
                <c:pt idx="598">
                  <c:v>6.6417271926564734</c:v>
                </c:pt>
                <c:pt idx="599">
                  <c:v>6.5889404678628392</c:v>
                </c:pt>
                <c:pt idx="600">
                  <c:v>6.5360623798318676</c:v>
                </c:pt>
                <c:pt idx="601">
                  <c:v>6.4830933568167284</c:v>
                </c:pt>
                <c:pt idx="602">
                  <c:v>6.4300338258375946</c:v>
                </c:pt>
                <c:pt idx="603">
                  <c:v>6.3768842126770595</c:v>
                </c:pt>
                <c:pt idx="604">
                  <c:v>6.3236449418756431</c:v>
                </c:pt>
                <c:pt idx="605">
                  <c:v>6.2703164367274047</c:v>
                </c:pt>
                <c:pt idx="606">
                  <c:v>6.2168991192756557</c:v>
                </c:pt>
                <c:pt idx="607">
                  <c:v>6.1633934103087684</c:v>
                </c:pt>
                <c:pt idx="608">
                  <c:v>6.109799729356082</c:v>
                </c:pt>
                <c:pt idx="609">
                  <c:v>6.0561184946839077</c:v>
                </c:pt>
                <c:pt idx="610">
                  <c:v>6.0023501232916328</c:v>
                </c:pt>
                <c:pt idx="611">
                  <c:v>5.9484950309079183</c:v>
                </c:pt>
                <c:pt idx="612">
                  <c:v>5.8945536319869953</c:v>
                </c:pt>
                <c:pt idx="613">
                  <c:v>5.840526339705054</c:v>
                </c:pt>
                <c:pt idx="614">
                  <c:v>5.7864135659567308</c:v>
                </c:pt>
                <c:pt idx="615">
                  <c:v>5.7322157213516851</c:v>
                </c:pt>
                <c:pt idx="616">
                  <c:v>5.6779332152112785</c:v>
                </c:pt>
                <c:pt idx="617">
                  <c:v>5.6235664555653351</c:v>
                </c:pt>
                <c:pt idx="618">
                  <c:v>5.5691158491490045</c:v>
                </c:pt>
                <c:pt idx="619">
                  <c:v>5.5145818013997117</c:v>
                </c:pt>
                <c:pt idx="620">
                  <c:v>5.4599647164542011</c:v>
                </c:pt>
                <c:pt idx="621">
                  <c:v>5.4052649971456681</c:v>
                </c:pt>
                <c:pt idx="622">
                  <c:v>5.3504830450009848</c:v>
                </c:pt>
                <c:pt idx="623">
                  <c:v>5.2956192602380092</c:v>
                </c:pt>
                <c:pt idx="624">
                  <c:v>5.2406740417629916</c:v>
                </c:pt>
                <c:pt idx="625">
                  <c:v>5.1856477871680635</c:v>
                </c:pt>
                <c:pt idx="626">
                  <c:v>5.1305408927288134</c:v>
                </c:pt>
                <c:pt idx="627">
                  <c:v>5.0753537534019539</c:v>
                </c:pt>
                <c:pt idx="628">
                  <c:v>5.0200867628230714</c:v>
                </c:pt>
                <c:pt idx="629">
                  <c:v>4.964740313304465</c:v>
                </c:pt>
                <c:pt idx="630">
                  <c:v>4.9093147958330663</c:v>
                </c:pt>
                <c:pt idx="631">
                  <c:v>4.8538106000684476</c:v>
                </c:pt>
                <c:pt idx="632">
                  <c:v>4.79822811434091</c:v>
                </c:pt>
                <c:pt idx="633">
                  <c:v>4.7425677256496597</c:v>
                </c:pt>
                <c:pt idx="634">
                  <c:v>4.686829819661062</c:v>
                </c:pt>
                <c:pt idx="635">
                  <c:v>4.6310147807069786</c:v>
                </c:pt>
                <c:pt idx="636">
                  <c:v>4.5751229917831866</c:v>
                </c:pt>
                <c:pt idx="637">
                  <c:v>4.5191548345478774</c:v>
                </c:pt>
                <c:pt idx="638">
                  <c:v>4.4631106893202377</c:v>
                </c:pt>
                <c:pt idx="639">
                  <c:v>4.4069909350791043</c:v>
                </c:pt>
                <c:pt idx="640">
                  <c:v>4.3507959494617028</c:v>
                </c:pt>
                <c:pt idx="641">
                  <c:v>4.2945261087624598</c:v>
                </c:pt>
                <c:pt idx="642">
                  <c:v>4.2381817879318975</c:v>
                </c:pt>
                <c:pt idx="643">
                  <c:v>4.1817633605755988</c:v>
                </c:pt>
                <c:pt idx="644">
                  <c:v>4.1252711989532527</c:v>
                </c:pt>
                <c:pt idx="645">
                  <c:v>4.0687056739777709</c:v>
                </c:pt>
                <c:pt idx="646">
                  <c:v>4.0120671552144822</c:v>
                </c:pt>
                <c:pt idx="647">
                  <c:v>3.9553560108803985</c:v>
                </c:pt>
                <c:pt idx="648">
                  <c:v>3.8985726078435556</c:v>
                </c:pt>
                <c:pt idx="649">
                  <c:v>3.8417173116224235</c:v>
                </c:pt>
                <c:pt idx="650">
                  <c:v>3.7847904863853916</c:v>
                </c:pt>
                <c:pt idx="651">
                  <c:v>3.7277924949503229</c:v>
                </c:pt>
                <c:pt idx="652">
                  <c:v>3.6707236987841796</c:v>
                </c:pt>
                <c:pt idx="653">
                  <c:v>3.6135844580027157</c:v>
                </c:pt>
                <c:pt idx="654">
                  <c:v>3.5563751313702432</c:v>
                </c:pt>
                <c:pt idx="655">
                  <c:v>3.4990960762994616</c:v>
                </c:pt>
                <c:pt idx="656">
                  <c:v>3.4417476488513583</c:v>
                </c:pt>
                <c:pt idx="657">
                  <c:v>3.3843302037351757</c:v>
                </c:pt>
                <c:pt idx="658">
                  <c:v>3.3268440943084419</c:v>
                </c:pt>
                <c:pt idx="659">
                  <c:v>3.2692896725770697</c:v>
                </c:pt>
                <c:pt idx="660">
                  <c:v>3.2116672891955189</c:v>
                </c:pt>
                <c:pt idx="661">
                  <c:v>3.1539772934670243</c:v>
                </c:pt>
                <c:pt idx="662">
                  <c:v>3.0962200333438838</c:v>
                </c:pt>
                <c:pt idx="663">
                  <c:v>3.0383958554278152</c:v>
                </c:pt>
                <c:pt idx="664">
                  <c:v>2.9805051049703679</c:v>
                </c:pt>
                <c:pt idx="665">
                  <c:v>2.9225481258734027</c:v>
                </c:pt>
                <c:pt idx="666">
                  <c:v>2.8645252606896277</c:v>
                </c:pt>
                <c:pt idx="667">
                  <c:v>2.8064368506231965</c:v>
                </c:pt>
                <c:pt idx="668">
                  <c:v>2.7482832355303657</c:v>
                </c:pt>
                <c:pt idx="669">
                  <c:v>2.6900647539202107</c:v>
                </c:pt>
                <c:pt idx="670">
                  <c:v>2.6317817429554009</c:v>
                </c:pt>
                <c:pt idx="671">
                  <c:v>2.5734345384530286</c:v>
                </c:pt>
                <c:pt idx="672">
                  <c:v>2.5150234748854996</c:v>
                </c:pt>
                <c:pt idx="673">
                  <c:v>2.4565488853814781</c:v>
                </c:pt>
                <c:pt idx="674">
                  <c:v>2.3980111017268846</c:v>
                </c:pt>
                <c:pt idx="675">
                  <c:v>2.3394104543659515</c:v>
                </c:pt>
                <c:pt idx="676">
                  <c:v>2.2807472724023334</c:v>
                </c:pt>
                <c:pt idx="677">
                  <c:v>2.2220218836002679</c:v>
                </c:pt>
                <c:pt idx="678">
                  <c:v>2.1632346143857908</c:v>
                </c:pt>
                <c:pt idx="679">
                  <c:v>2.104385789848005</c:v>
                </c:pt>
                <c:pt idx="680">
                  <c:v>2.0454757337403984</c:v>
                </c:pt>
                <c:pt idx="681">
                  <c:v>1.9865047684822144</c:v>
                </c:pt>
                <c:pt idx="682">
                  <c:v>1.9274732151598715</c:v>
                </c:pt>
                <c:pt idx="683">
                  <c:v>1.8683813935284344</c:v>
                </c:pt>
                <c:pt idx="684">
                  <c:v>1.8092296220131319</c:v>
                </c:pt>
                <c:pt idx="685">
                  <c:v>1.7500182177109243</c:v>
                </c:pt>
                <c:pt idx="686">
                  <c:v>1.690747496392119</c:v>
                </c:pt>
                <c:pt idx="687">
                  <c:v>1.6314177725020322</c:v>
                </c:pt>
                <c:pt idx="688">
                  <c:v>1.5720293591626975</c:v>
                </c:pt>
                <c:pt idx="689">
                  <c:v>1.5125825681746208</c:v>
                </c:pt>
                <c:pt idx="690">
                  <c:v>1.4530777100185794</c:v>
                </c:pt>
                <c:pt idx="691">
                  <c:v>1.3935150938574676</c:v>
                </c:pt>
                <c:pt idx="692">
                  <c:v>1.3338950275381838</c:v>
                </c:pt>
                <c:pt idx="693">
                  <c:v>1.2742178175935635</c:v>
                </c:pt>
                <c:pt idx="694">
                  <c:v>1.2144837692443535</c:v>
                </c:pt>
                <c:pt idx="695">
                  <c:v>1.1546931864012291</c:v>
                </c:pt>
                <c:pt idx="696">
                  <c:v>1.0948463716668519</c:v>
                </c:pt>
                <c:pt idx="697">
                  <c:v>1.0349436263379708</c:v>
                </c:pt>
                <c:pt idx="698">
                  <c:v>0.97498525040756023</c:v>
                </c:pt>
                <c:pt idx="699">
                  <c:v>0.91497154256700153</c:v>
                </c:pt>
                <c:pt idx="700">
                  <c:v>0.85490280020830123</c:v>
                </c:pt>
                <c:pt idx="701">
                  <c:v>0.79477931942634916</c:v>
                </c:pt>
                <c:pt idx="702">
                  <c:v>0.73460139502121413</c:v>
                </c:pt>
                <c:pt idx="703">
                  <c:v>0.67436932050047749</c:v>
                </c:pt>
                <c:pt idx="704">
                  <c:v>0.61408338808160357</c:v>
                </c:pt>
                <c:pt idx="705">
                  <c:v>0.5537438886943461</c:v>
                </c:pt>
                <c:pt idx="706">
                  <c:v>0.49335111198319104</c:v>
                </c:pt>
                <c:pt idx="707">
                  <c:v>0.43290534630983429</c:v>
                </c:pt>
                <c:pt idx="708">
                  <c:v>0.37240687875569439</c:v>
                </c:pt>
                <c:pt idx="709">
                  <c:v>0.31185599512445894</c:v>
                </c:pt>
                <c:pt idx="710">
                  <c:v>0.25125297994466494</c:v>
                </c:pt>
                <c:pt idx="711">
                  <c:v>0.19059811647231231</c:v>
                </c:pt>
                <c:pt idx="712">
                  <c:v>0.12989168669350959</c:v>
                </c:pt>
                <c:pt idx="713">
                  <c:v>6.9133971327151655E-2</c:v>
                </c:pt>
                <c:pt idx="714">
                  <c:v>8.3252498276291786E-3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00-4523-9FE5-63E0A93E1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6976744"/>
        <c:axId val="2142088312"/>
      </c:scatterChart>
      <c:valAx>
        <c:axId val="2076976744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AU"/>
                  <a:t>Horizontal distance (m)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42088312"/>
        <c:crosses val="autoZero"/>
        <c:crossBetween val="midCat"/>
      </c:valAx>
      <c:valAx>
        <c:axId val="2142088312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AU"/>
                  <a:t>Vertical distance (m)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7697674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0000000000001" r="0.750000000000001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Period vs Position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943270032422417"/>
          <c:y val="0.16384716732542823"/>
          <c:w val="0.80819095260151319"/>
          <c:h val="0.64430404697436539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'Local Gravity Measurements'!$C$4:$C$8</c:f>
              <c:numCache>
                <c:formatCode>General</c:formatCode>
                <c:ptCount val="5"/>
                <c:pt idx="0">
                  <c:v>0.25</c:v>
                </c:pt>
                <c:pt idx="1">
                  <c:v>0.2</c:v>
                </c:pt>
                <c:pt idx="2">
                  <c:v>0.15</c:v>
                </c:pt>
                <c:pt idx="3">
                  <c:v>0.1</c:v>
                </c:pt>
                <c:pt idx="4">
                  <c:v>0.05</c:v>
                </c:pt>
              </c:numCache>
            </c:numRef>
          </c:xVal>
          <c:yVal>
            <c:numRef>
              <c:f>'Local Gravity Measurements'!$H$4:$H$8</c:f>
              <c:numCache>
                <c:formatCode>General</c:formatCode>
                <c:ptCount val="5"/>
                <c:pt idx="0">
                  <c:v>1.1975</c:v>
                </c:pt>
                <c:pt idx="1">
                  <c:v>1.1776666666666666</c:v>
                </c:pt>
                <c:pt idx="2">
                  <c:v>1.1528333333333334</c:v>
                </c:pt>
                <c:pt idx="3">
                  <c:v>1.2476666666666667</c:v>
                </c:pt>
                <c:pt idx="4">
                  <c:v>1.5331666666666668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CD-47CC-81DF-968049173695}"/>
            </c:ext>
          </c:extLst>
        </c:ser>
        <c:ser>
          <c:idx val="1"/>
          <c:order val="1"/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'Local Gravity Measurements'!$C$10:$C$14</c:f>
              <c:numCache>
                <c:formatCode>General</c:formatCode>
                <c:ptCount val="5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</c:numCache>
            </c:numRef>
          </c:xVal>
          <c:yVal>
            <c:numRef>
              <c:f>'Local Gravity Measurements'!$H$10:$H$14</c:f>
              <c:numCache>
                <c:formatCode>General</c:formatCode>
                <c:ptCount val="5"/>
                <c:pt idx="0">
                  <c:v>1.5321666666666665</c:v>
                </c:pt>
                <c:pt idx="1">
                  <c:v>1.2423333333333333</c:v>
                </c:pt>
                <c:pt idx="2">
                  <c:v>1.153</c:v>
                </c:pt>
                <c:pt idx="3">
                  <c:v>1.1773333333333333</c:v>
                </c:pt>
                <c:pt idx="4">
                  <c:v>1.2006666666666668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CD-47CC-81DF-9680491736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4918031"/>
        <c:axId val="945618959"/>
      </c:scatterChart>
      <c:valAx>
        <c:axId val="9449180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Position (m)</a:t>
                </a:r>
              </a:p>
            </c:rich>
          </c:tx>
          <c:layout>
            <c:manualLayout>
              <c:xMode val="edge"/>
              <c:yMode val="edge"/>
              <c:x val="0.46175550409140032"/>
              <c:y val="0.893517579077318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5618959"/>
        <c:crosses val="autoZero"/>
        <c:crossBetween val="midCat"/>
      </c:valAx>
      <c:valAx>
        <c:axId val="945618959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Period (s)</a:t>
                </a:r>
              </a:p>
            </c:rich>
          </c:tx>
          <c:layout>
            <c:manualLayout>
              <c:xMode val="edge"/>
              <c:yMode val="edge"/>
              <c:x val="2.1960784313725491E-2"/>
              <c:y val="0.309253161536626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918031"/>
        <c:crosses val="autoZero"/>
        <c:crossBetween val="midCat"/>
      </c:valAx>
      <c:spPr>
        <a:noFill/>
        <a:ln>
          <a:solidFill>
            <a:schemeClr val="accent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(L1)^2 vs L1*T^2 </a:t>
            </a:r>
            <a:endParaRPr lang="en-AU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628111411446706"/>
          <c:y val="0.15467661691542292"/>
          <c:w val="0.80388318251263369"/>
          <c:h val="0.67416265131037723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'Local Gravity Measurements'!$I$4:$I$8</c:f>
              <c:numCache>
                <c:formatCode>General</c:formatCode>
                <c:ptCount val="5"/>
                <c:pt idx="0">
                  <c:v>0.35850156249999998</c:v>
                </c:pt>
                <c:pt idx="1">
                  <c:v>0.27737975555555555</c:v>
                </c:pt>
                <c:pt idx="2">
                  <c:v>0.19935370416666667</c:v>
                </c:pt>
                <c:pt idx="3">
                  <c:v>0.15566721111111115</c:v>
                </c:pt>
                <c:pt idx="4">
                  <c:v>0.11753000138888892</c:v>
                </c:pt>
              </c:numCache>
            </c:numRef>
          </c:xVal>
          <c:yVal>
            <c:numRef>
              <c:f>'Local Gravity Measurements'!$J$4:$J$8</c:f>
              <c:numCache>
                <c:formatCode>General</c:formatCode>
                <c:ptCount val="5"/>
                <c:pt idx="0">
                  <c:v>6.25E-2</c:v>
                </c:pt>
                <c:pt idx="1">
                  <c:v>4.0000000000000008E-2</c:v>
                </c:pt>
                <c:pt idx="2">
                  <c:v>2.2499999999999999E-2</c:v>
                </c:pt>
                <c:pt idx="3">
                  <c:v>1.0000000000000002E-2</c:v>
                </c:pt>
                <c:pt idx="4">
                  <c:v>2.5000000000000005E-3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25-4C40-857C-4423C494ED1F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'Local Gravity Measurements'!$I$10:$I$14</c:f>
              <c:numCache>
                <c:formatCode>General</c:formatCode>
                <c:ptCount val="5"/>
                <c:pt idx="0">
                  <c:v>0.1173767347222222</c:v>
                </c:pt>
                <c:pt idx="1">
                  <c:v>0.15433921111111112</c:v>
                </c:pt>
                <c:pt idx="2">
                  <c:v>0.19941135000000001</c:v>
                </c:pt>
                <c:pt idx="3">
                  <c:v>0.27722275555555559</c:v>
                </c:pt>
                <c:pt idx="4">
                  <c:v>0.3604001111111112</c:v>
                </c:pt>
              </c:numCache>
            </c:numRef>
          </c:xVal>
          <c:yVal>
            <c:numRef>
              <c:f>'Local Gravity Measurements'!$J$10:$J$14</c:f>
              <c:numCache>
                <c:formatCode>General</c:formatCode>
                <c:ptCount val="5"/>
                <c:pt idx="0">
                  <c:v>2.5000000000000005E-3</c:v>
                </c:pt>
                <c:pt idx="1">
                  <c:v>1.0000000000000002E-2</c:v>
                </c:pt>
                <c:pt idx="2">
                  <c:v>2.2499999999999999E-2</c:v>
                </c:pt>
                <c:pt idx="3">
                  <c:v>4.0000000000000008E-2</c:v>
                </c:pt>
                <c:pt idx="4">
                  <c:v>6.25E-2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325-4C40-857C-4423C494E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5026623"/>
        <c:axId val="946063791"/>
      </c:scatterChart>
      <c:valAx>
        <c:axId val="9450266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L1*T^2</a:t>
                </a:r>
              </a:p>
            </c:rich>
          </c:tx>
          <c:layout>
            <c:manualLayout>
              <c:xMode val="edge"/>
              <c:yMode val="edge"/>
              <c:x val="0.50019273710189216"/>
              <c:y val="0.904452540447369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063791"/>
        <c:crosses val="autoZero"/>
        <c:crossBetween val="midCat"/>
      </c:valAx>
      <c:valAx>
        <c:axId val="94606379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(L1)^2</a:t>
                </a:r>
              </a:p>
            </c:rich>
          </c:tx>
          <c:layout>
            <c:manualLayout>
              <c:xMode val="edge"/>
              <c:yMode val="edge"/>
              <c:x val="1.4925373134328358E-2"/>
              <c:y val="0.403735652446429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50266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Cd vs Reynolds Number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759884066200994"/>
          <c:y val="0.15782401654125966"/>
          <c:w val="0.81302905646788026"/>
          <c:h val="0.65512370402314668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'Drag Measurements'!$H$3:$H$13</c:f>
              <c:numCache>
                <c:formatCode>General</c:formatCode>
                <c:ptCount val="11"/>
                <c:pt idx="0">
                  <c:v>136732.41753926704</c:v>
                </c:pt>
                <c:pt idx="1">
                  <c:v>128890.96727748693</c:v>
                </c:pt>
                <c:pt idx="2">
                  <c:v>121972.04057591624</c:v>
                </c:pt>
                <c:pt idx="3">
                  <c:v>115053.11387434557</c:v>
                </c:pt>
                <c:pt idx="4">
                  <c:v>108134.18717277488</c:v>
                </c:pt>
                <c:pt idx="5">
                  <c:v>101676.52225130891</c:v>
                </c:pt>
                <c:pt idx="6">
                  <c:v>94296.333769633507</c:v>
                </c:pt>
                <c:pt idx="7">
                  <c:v>82764.789267015716</c:v>
                </c:pt>
                <c:pt idx="8">
                  <c:v>80919.742146596851</c:v>
                </c:pt>
                <c:pt idx="9">
                  <c:v>74000.815445026179</c:v>
                </c:pt>
                <c:pt idx="10">
                  <c:v>66620.626963350791</c:v>
                </c:pt>
              </c:numCache>
            </c:numRef>
          </c:xVal>
          <c:yVal>
            <c:numRef>
              <c:f>'Drag Measurements'!$I$3:$I$13</c:f>
              <c:numCache>
                <c:formatCode>General</c:formatCode>
                <c:ptCount val="11"/>
                <c:pt idx="0">
                  <c:v>0.16258017424839546</c:v>
                </c:pt>
                <c:pt idx="1">
                  <c:v>0.18985305829617949</c:v>
                </c:pt>
                <c:pt idx="2">
                  <c:v>0.2120029890711336</c:v>
                </c:pt>
                <c:pt idx="3">
                  <c:v>0.22962216922033521</c:v>
                </c:pt>
                <c:pt idx="4">
                  <c:v>0.25994683237127331</c:v>
                </c:pt>
                <c:pt idx="5">
                  <c:v>0.31062045618045542</c:v>
                </c:pt>
                <c:pt idx="6">
                  <c:v>0.31609624455367014</c:v>
                </c:pt>
                <c:pt idx="7">
                  <c:v>0.39360768707828026</c:v>
                </c:pt>
                <c:pt idx="8">
                  <c:v>0.37680515529745578</c:v>
                </c:pt>
                <c:pt idx="9">
                  <c:v>0.42966082110740356</c:v>
                </c:pt>
                <c:pt idx="10">
                  <c:v>0.47855618170019282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AF-4A80-AD8D-7A3ACC96AB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653712"/>
        <c:axId val="626655680"/>
      </c:scatterChart>
      <c:valAx>
        <c:axId val="626653712"/>
        <c:scaling>
          <c:orientation val="minMax"/>
          <c:max val="150000"/>
          <c:min val="5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Reynolds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655680"/>
        <c:crosses val="autoZero"/>
        <c:crossBetween val="midCat"/>
      </c:valAx>
      <c:valAx>
        <c:axId val="62665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Drag</a:t>
                </a:r>
                <a:r>
                  <a:rPr lang="en-AU" baseline="0"/>
                  <a:t> Coefficeint Cd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653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V^2 vs Fd</a:t>
            </a:r>
          </a:p>
        </c:rich>
      </c:tx>
      <c:layout>
        <c:manualLayout>
          <c:xMode val="edge"/>
          <c:yMode val="edge"/>
          <c:x val="0.44100321088946581"/>
          <c:y val="1.22442525928249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7941653721556295E-2"/>
          <c:y val="0.10445595942245342"/>
          <c:w val="0.71878040070753069"/>
          <c:h val="0.77049173420757877"/>
        </c:manualLayout>
      </c:layout>
      <c:scatterChart>
        <c:scatterStyle val="lineMarker"/>
        <c:varyColors val="0"/>
        <c:ser>
          <c:idx val="1"/>
          <c:order val="0"/>
          <c:tx>
            <c:v>C Linear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43189624434513E-2"/>
                  <c:y val="-1.291683729628505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'Drag Measurements'!$J$3:$J$13</c:f>
              <c:numCache>
                <c:formatCode>General</c:formatCode>
                <c:ptCount val="11"/>
                <c:pt idx="0">
                  <c:v>885.75878689000012</c:v>
                </c:pt>
                <c:pt idx="1">
                  <c:v>787.07741401000021</c:v>
                </c:pt>
                <c:pt idx="2">
                  <c:v>704.84409121000022</c:v>
                </c:pt>
                <c:pt idx="3">
                  <c:v>627.14684041000021</c:v>
                </c:pt>
                <c:pt idx="4">
                  <c:v>553.98566161000008</c:v>
                </c:pt>
                <c:pt idx="5">
                  <c:v>489.79443968999999</c:v>
                </c:pt>
                <c:pt idx="6">
                  <c:v>421.27152001000007</c:v>
                </c:pt>
                <c:pt idx="7">
                  <c:v>324.53662201000003</c:v>
                </c:pt>
                <c:pt idx="8">
                  <c:v>310.22833688999998</c:v>
                </c:pt>
                <c:pt idx="9">
                  <c:v>259.44511328999994</c:v>
                </c:pt>
                <c:pt idx="10">
                  <c:v>210.27610081</c:v>
                </c:pt>
              </c:numCache>
            </c:numRef>
          </c:xVal>
          <c:yVal>
            <c:numRef>
              <c:f>'Drag Measurements'!$F$3:$F$13</c:f>
              <c:numCache>
                <c:formatCode>General</c:formatCode>
                <c:ptCount val="11"/>
                <c:pt idx="0">
                  <c:v>0.33331</c:v>
                </c:pt>
                <c:pt idx="1">
                  <c:v>0.34586</c:v>
                </c:pt>
                <c:pt idx="2">
                  <c:v>0.34586</c:v>
                </c:pt>
                <c:pt idx="3">
                  <c:v>0.33331</c:v>
                </c:pt>
                <c:pt idx="4">
                  <c:v>0.33331</c:v>
                </c:pt>
                <c:pt idx="5">
                  <c:v>0.35213499999999998</c:v>
                </c:pt>
                <c:pt idx="6">
                  <c:v>0.30820999999999998</c:v>
                </c:pt>
                <c:pt idx="7">
                  <c:v>0.29566000000000003</c:v>
                </c:pt>
                <c:pt idx="8">
                  <c:v>0.27056000000000002</c:v>
                </c:pt>
                <c:pt idx="9">
                  <c:v>0.25800999999999996</c:v>
                </c:pt>
                <c:pt idx="10">
                  <c:v>0.23291000000000001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1E-448E-B7DF-5DD7D1ED8223}"/>
            </c:ext>
          </c:extLst>
        </c:ser>
        <c:ser>
          <c:idx val="0"/>
          <c:order val="1"/>
          <c:tx>
            <c:v>C Average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'Drag Measurements'!$J$3:$J$13</c:f>
              <c:numCache>
                <c:formatCode>General</c:formatCode>
                <c:ptCount val="11"/>
                <c:pt idx="0">
                  <c:v>885.75878689000012</c:v>
                </c:pt>
                <c:pt idx="1">
                  <c:v>787.07741401000021</c:v>
                </c:pt>
                <c:pt idx="2">
                  <c:v>704.84409121000022</c:v>
                </c:pt>
                <c:pt idx="3">
                  <c:v>627.14684041000021</c:v>
                </c:pt>
                <c:pt idx="4">
                  <c:v>553.98566161000008</c:v>
                </c:pt>
                <c:pt idx="5">
                  <c:v>489.79443968999999</c:v>
                </c:pt>
                <c:pt idx="6">
                  <c:v>421.27152001000007</c:v>
                </c:pt>
                <c:pt idx="7">
                  <c:v>324.53662201000003</c:v>
                </c:pt>
                <c:pt idx="8">
                  <c:v>310.22833688999998</c:v>
                </c:pt>
                <c:pt idx="9">
                  <c:v>259.44511328999994</c:v>
                </c:pt>
                <c:pt idx="10">
                  <c:v>210.27610081</c:v>
                </c:pt>
              </c:numCache>
            </c:numRef>
          </c:xVal>
          <c:yVal>
            <c:numRef>
              <c:f>'Drag Measurements'!$K$3:$K$13</c:f>
              <c:numCache>
                <c:formatCode>General</c:formatCode>
                <c:ptCount val="11"/>
                <c:pt idx="0">
                  <c:v>0.62609978757381601</c:v>
                </c:pt>
                <c:pt idx="1">
                  <c:v>0.55634672668170515</c:v>
                </c:pt>
                <c:pt idx="2">
                  <c:v>0.49821999206883927</c:v>
                </c:pt>
                <c:pt idx="3">
                  <c:v>0.44329958603848874</c:v>
                </c:pt>
                <c:pt idx="4">
                  <c:v>0.3915855085906535</c:v>
                </c:pt>
                <c:pt idx="5">
                  <c:v>0.34621185720489894</c:v>
                </c:pt>
                <c:pt idx="6">
                  <c:v>0.29777633944252929</c:v>
                </c:pt>
                <c:pt idx="7">
                  <c:v>0.22939914693233376</c:v>
                </c:pt>
                <c:pt idx="8">
                  <c:v>0.21928531638752863</c:v>
                </c:pt>
                <c:pt idx="9">
                  <c:v>0.18338912661343587</c:v>
                </c:pt>
                <c:pt idx="10">
                  <c:v>0.14863394413646505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01E-448E-B7DF-5DD7D1ED82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652400"/>
        <c:axId val="626649120"/>
      </c:scatterChart>
      <c:valAx>
        <c:axId val="626652400"/>
        <c:scaling>
          <c:orientation val="minMax"/>
          <c:max val="900"/>
          <c:min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V^2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649120"/>
        <c:crosses val="autoZero"/>
        <c:crossBetween val="midCat"/>
      </c:valAx>
      <c:valAx>
        <c:axId val="626649120"/>
        <c:scaling>
          <c:orientation val="minMax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Fd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652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870930828240273"/>
          <c:y val="0.44993032666766075"/>
          <c:w val="0.19129069171759724"/>
          <c:h val="0.206623208675486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FAST - Static and Dynamic Head (m) vs Distance (m)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6016079628087124E-2"/>
          <c:y val="0.10619344954672315"/>
          <c:w val="0.90775423239079212"/>
          <c:h val="0.72784905616441475"/>
        </c:manualLayout>
      </c:layout>
      <c:scatterChart>
        <c:scatterStyle val="lineMarker"/>
        <c:varyColors val="0"/>
        <c:ser>
          <c:idx val="0"/>
          <c:order val="0"/>
          <c:tx>
            <c:v>Static Head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'Venturi Measurements'!$G$3:$G$8</c:f>
              <c:numCache>
                <c:formatCode>General</c:formatCode>
                <c:ptCount val="6"/>
                <c:pt idx="0">
                  <c:v>0</c:v>
                </c:pt>
                <c:pt idx="1">
                  <c:v>6.0249999999999998E-2</c:v>
                </c:pt>
                <c:pt idx="2">
                  <c:v>6.8679999999999991E-2</c:v>
                </c:pt>
                <c:pt idx="3">
                  <c:v>7.2580000000000006E-2</c:v>
                </c:pt>
                <c:pt idx="4">
                  <c:v>8.1079999999999999E-2</c:v>
                </c:pt>
                <c:pt idx="5">
                  <c:v>0.14154</c:v>
                </c:pt>
              </c:numCache>
            </c:numRef>
          </c:xVal>
          <c:yVal>
            <c:numRef>
              <c:f>'Venturi Measurements'!$J$3:$J$8</c:f>
              <c:numCache>
                <c:formatCode>General</c:formatCode>
                <c:ptCount val="6"/>
                <c:pt idx="0">
                  <c:v>0.19600000000000001</c:v>
                </c:pt>
                <c:pt idx="1">
                  <c:v>0.14799999999999999</c:v>
                </c:pt>
                <c:pt idx="2">
                  <c:v>0.111</c:v>
                </c:pt>
                <c:pt idx="3">
                  <c:v>6.5000000000000002E-2</c:v>
                </c:pt>
                <c:pt idx="4">
                  <c:v>2.1999999999999999E-2</c:v>
                </c:pt>
                <c:pt idx="5">
                  <c:v>8.5000000000000006E-2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76B-4FA8-AF1A-80E156641831}"/>
            </c:ext>
          </c:extLst>
        </c:ser>
        <c:ser>
          <c:idx val="1"/>
          <c:order val="1"/>
          <c:tx>
            <c:v>Dynamic Head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'Venturi Measurements'!$G$3:$G$8</c:f>
              <c:numCache>
                <c:formatCode>General</c:formatCode>
                <c:ptCount val="6"/>
                <c:pt idx="0">
                  <c:v>0</c:v>
                </c:pt>
                <c:pt idx="1">
                  <c:v>6.0249999999999998E-2</c:v>
                </c:pt>
                <c:pt idx="2">
                  <c:v>6.8679999999999991E-2</c:v>
                </c:pt>
                <c:pt idx="3">
                  <c:v>7.2580000000000006E-2</c:v>
                </c:pt>
                <c:pt idx="4">
                  <c:v>8.1079999999999999E-2</c:v>
                </c:pt>
                <c:pt idx="5">
                  <c:v>0.14154</c:v>
                </c:pt>
              </c:numCache>
            </c:numRef>
          </c:xVal>
          <c:yVal>
            <c:numRef>
              <c:f>'Venturi Measurements'!$L$3:$L$8</c:f>
              <c:numCache>
                <c:formatCode>General</c:formatCode>
                <c:ptCount val="6"/>
                <c:pt idx="0">
                  <c:v>3.5708981503749198E-3</c:v>
                </c:pt>
                <c:pt idx="1">
                  <c:v>3.736614519620915E-2</c:v>
                </c:pt>
                <c:pt idx="2">
                  <c:v>7.194646641656352E-2</c:v>
                </c:pt>
                <c:pt idx="3">
                  <c:v>0.10641488678243714</c:v>
                </c:pt>
                <c:pt idx="4">
                  <c:v>0.13948820899902029</c:v>
                </c:pt>
                <c:pt idx="5">
                  <c:v>3.5708981503749198E-3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76B-4FA8-AF1A-80E156641831}"/>
            </c:ext>
          </c:extLst>
        </c:ser>
        <c:ser>
          <c:idx val="2"/>
          <c:order val="2"/>
          <c:tx>
            <c:v>Total Head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'Venturi Measurements'!$G$3:$G$8</c:f>
              <c:numCache>
                <c:formatCode>General</c:formatCode>
                <c:ptCount val="6"/>
                <c:pt idx="0">
                  <c:v>0</c:v>
                </c:pt>
                <c:pt idx="1">
                  <c:v>6.0249999999999998E-2</c:v>
                </c:pt>
                <c:pt idx="2">
                  <c:v>6.8679999999999991E-2</c:v>
                </c:pt>
                <c:pt idx="3">
                  <c:v>7.2580000000000006E-2</c:v>
                </c:pt>
                <c:pt idx="4">
                  <c:v>8.1079999999999999E-2</c:v>
                </c:pt>
                <c:pt idx="5">
                  <c:v>0.14154</c:v>
                </c:pt>
              </c:numCache>
            </c:numRef>
          </c:xVal>
          <c:yVal>
            <c:numRef>
              <c:f>'Venturi Measurements'!$M$3:$M$8</c:f>
              <c:numCache>
                <c:formatCode>General</c:formatCode>
                <c:ptCount val="6"/>
                <c:pt idx="0">
                  <c:v>0.19957089815037493</c:v>
                </c:pt>
                <c:pt idx="1">
                  <c:v>0.18536614519620914</c:v>
                </c:pt>
                <c:pt idx="2">
                  <c:v>0.18294646641656354</c:v>
                </c:pt>
                <c:pt idx="3">
                  <c:v>0.17141488678243716</c:v>
                </c:pt>
                <c:pt idx="4">
                  <c:v>0.16148820899902028</c:v>
                </c:pt>
                <c:pt idx="5">
                  <c:v>8.857089815037493E-2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374-4B94-8C12-E85395A1B9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5893032"/>
        <c:axId val="355891720"/>
      </c:scatterChart>
      <c:valAx>
        <c:axId val="355893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891720"/>
        <c:crosses val="autoZero"/>
        <c:crossBetween val="midCat"/>
      </c:valAx>
      <c:valAx>
        <c:axId val="355891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893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SLOW - Static and Dynamic Head (m) vs Distance (m)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6016079628087124E-2"/>
          <c:y val="0.10619344954672315"/>
          <c:w val="0.90775423239079212"/>
          <c:h val="0.72784905616441475"/>
        </c:manualLayout>
      </c:layout>
      <c:scatterChart>
        <c:scatterStyle val="lineMarker"/>
        <c:varyColors val="0"/>
        <c:ser>
          <c:idx val="0"/>
          <c:order val="0"/>
          <c:tx>
            <c:v>Static Head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'Venturi Measurements'!$G$14:$G$19</c:f>
              <c:numCache>
                <c:formatCode>General</c:formatCode>
                <c:ptCount val="6"/>
                <c:pt idx="0">
                  <c:v>0</c:v>
                </c:pt>
                <c:pt idx="1">
                  <c:v>6.0249999999999998E-2</c:v>
                </c:pt>
                <c:pt idx="2">
                  <c:v>6.8679999999999991E-2</c:v>
                </c:pt>
                <c:pt idx="3">
                  <c:v>7.2580000000000006E-2</c:v>
                </c:pt>
                <c:pt idx="4">
                  <c:v>8.1079999999999999E-2</c:v>
                </c:pt>
                <c:pt idx="5">
                  <c:v>0.14154</c:v>
                </c:pt>
              </c:numCache>
            </c:numRef>
          </c:xVal>
          <c:yVal>
            <c:numRef>
              <c:f>'Venturi Measurements'!$J$14:$J$19</c:f>
              <c:numCache>
                <c:formatCode>General</c:formatCode>
                <c:ptCount val="6"/>
                <c:pt idx="0">
                  <c:v>0.23600000000000002</c:v>
                </c:pt>
                <c:pt idx="1">
                  <c:v>0.222</c:v>
                </c:pt>
                <c:pt idx="2">
                  <c:v>0.20700000000000002</c:v>
                </c:pt>
                <c:pt idx="3">
                  <c:v>0.192</c:v>
                </c:pt>
                <c:pt idx="4">
                  <c:v>0.17400000000000002</c:v>
                </c:pt>
                <c:pt idx="5">
                  <c:v>0.19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B4-4B78-AA17-C084172ECE6F}"/>
            </c:ext>
          </c:extLst>
        </c:ser>
        <c:ser>
          <c:idx val="1"/>
          <c:order val="1"/>
          <c:tx>
            <c:v>Dynamic Head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'Venturi Measurements'!$G$14:$G$19</c:f>
              <c:numCache>
                <c:formatCode>General</c:formatCode>
                <c:ptCount val="6"/>
                <c:pt idx="0">
                  <c:v>0</c:v>
                </c:pt>
                <c:pt idx="1">
                  <c:v>6.0249999999999998E-2</c:v>
                </c:pt>
                <c:pt idx="2">
                  <c:v>6.8679999999999991E-2</c:v>
                </c:pt>
                <c:pt idx="3">
                  <c:v>7.2580000000000006E-2</c:v>
                </c:pt>
                <c:pt idx="4">
                  <c:v>8.1079999999999999E-2</c:v>
                </c:pt>
                <c:pt idx="5">
                  <c:v>0.14154</c:v>
                </c:pt>
              </c:numCache>
            </c:numRef>
          </c:xVal>
          <c:yVal>
            <c:numRef>
              <c:f>'Venturi Measurements'!$L$14:$L$19</c:f>
              <c:numCache>
                <c:formatCode>General</c:formatCode>
                <c:ptCount val="6"/>
                <c:pt idx="0">
                  <c:v>1.3240625532081717E-3</c:v>
                </c:pt>
                <c:pt idx="1">
                  <c:v>1.3855089540105038E-2</c:v>
                </c:pt>
                <c:pt idx="2">
                  <c:v>2.6677216208986321E-2</c:v>
                </c:pt>
                <c:pt idx="3">
                  <c:v>3.9457850870856882E-2</c:v>
                </c:pt>
                <c:pt idx="4">
                  <c:v>5.1721193484694221E-2</c:v>
                </c:pt>
                <c:pt idx="5">
                  <c:v>1.3240625532081717E-3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CB4-4B78-AA17-C084172ECE6F}"/>
            </c:ext>
          </c:extLst>
        </c:ser>
        <c:ser>
          <c:idx val="2"/>
          <c:order val="2"/>
          <c:tx>
            <c:v>Total Head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'Venturi Measurements'!$G$14:$G$19</c:f>
              <c:numCache>
                <c:formatCode>General</c:formatCode>
                <c:ptCount val="6"/>
                <c:pt idx="0">
                  <c:v>0</c:v>
                </c:pt>
                <c:pt idx="1">
                  <c:v>6.0249999999999998E-2</c:v>
                </c:pt>
                <c:pt idx="2">
                  <c:v>6.8679999999999991E-2</c:v>
                </c:pt>
                <c:pt idx="3">
                  <c:v>7.2580000000000006E-2</c:v>
                </c:pt>
                <c:pt idx="4">
                  <c:v>8.1079999999999999E-2</c:v>
                </c:pt>
                <c:pt idx="5">
                  <c:v>0.14154</c:v>
                </c:pt>
              </c:numCache>
            </c:numRef>
          </c:xVal>
          <c:yVal>
            <c:numRef>
              <c:f>'Venturi Measurements'!$M$14:$M$19</c:f>
              <c:numCache>
                <c:formatCode>General</c:formatCode>
                <c:ptCount val="6"/>
                <c:pt idx="0">
                  <c:v>0.23732406255320818</c:v>
                </c:pt>
                <c:pt idx="1">
                  <c:v>0.23585508954010503</c:v>
                </c:pt>
                <c:pt idx="2">
                  <c:v>0.23367721620898635</c:v>
                </c:pt>
                <c:pt idx="3">
                  <c:v>0.23145785087085688</c:v>
                </c:pt>
                <c:pt idx="4">
                  <c:v>0.22572119348469424</c:v>
                </c:pt>
                <c:pt idx="5">
                  <c:v>0.19132406255320816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3E-43D7-8FB9-144B812F85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5893032"/>
        <c:axId val="355891720"/>
      </c:scatterChart>
      <c:valAx>
        <c:axId val="355893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891720"/>
        <c:crosses val="autoZero"/>
        <c:crossBetween val="midCat"/>
      </c:valAx>
      <c:valAx>
        <c:axId val="355891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893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142875</xdr:colOff>
      <xdr:row>1</xdr:row>
      <xdr:rowOff>66676</xdr:rowOff>
    </xdr:from>
    <xdr:to>
      <xdr:col>20</xdr:col>
      <xdr:colOff>457200</xdr:colOff>
      <xdr:row>24</xdr:row>
      <xdr:rowOff>1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173181</xdr:colOff>
      <xdr:row>28</xdr:row>
      <xdr:rowOff>109104</xdr:rowOff>
    </xdr:from>
    <xdr:to>
      <xdr:col>19</xdr:col>
      <xdr:colOff>294408</xdr:colOff>
      <xdr:row>48</xdr:row>
      <xdr:rowOff>86591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14567</xdr:colOff>
      <xdr:row>2</xdr:row>
      <xdr:rowOff>58271</xdr:rowOff>
    </xdr:from>
    <xdr:to>
      <xdr:col>17</xdr:col>
      <xdr:colOff>651621</xdr:colOff>
      <xdr:row>18</xdr:row>
      <xdr:rowOff>77320</xdr:rowOff>
    </xdr:to>
    <xdr:graphicFrame macro="">
      <xdr:nvGraphicFramePr>
        <xdr:cNvPr id="1250" name="Chart 2">
          <a:extLst>
            <a:ext uri="{FF2B5EF4-FFF2-40B4-BE49-F238E27FC236}">
              <a16:creationId xmlns:a16="http://schemas.microsoft.com/office/drawing/2014/main" id="{00000000-0008-0000-0200-0000E2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44450</xdr:colOff>
      <xdr:row>1</xdr:row>
      <xdr:rowOff>50800</xdr:rowOff>
    </xdr:from>
    <xdr:to>
      <xdr:col>19</xdr:col>
      <xdr:colOff>549275</xdr:colOff>
      <xdr:row>13</xdr:row>
      <xdr:rowOff>174625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FBEC35-B71B-488A-9F12-0C5B59FC51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85725</xdr:colOff>
      <xdr:row>14</xdr:row>
      <xdr:rowOff>28575</xdr:rowOff>
    </xdr:from>
    <xdr:to>
      <xdr:col>19</xdr:col>
      <xdr:colOff>571500</xdr:colOff>
      <xdr:row>30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B0764D0-1558-42E7-84A1-A2AC8F68E8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237505</xdr:colOff>
      <xdr:row>20</xdr:row>
      <xdr:rowOff>199407</xdr:rowOff>
    </xdr:from>
    <xdr:to>
      <xdr:col>4</xdr:col>
      <xdr:colOff>1395350</xdr:colOff>
      <xdr:row>31</xdr:row>
      <xdr:rowOff>221179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7CA26C-5069-4F33-8714-3AE22C15FD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138545</xdr:colOff>
      <xdr:row>15</xdr:row>
      <xdr:rowOff>166420</xdr:rowOff>
    </xdr:from>
    <xdr:to>
      <xdr:col>11</xdr:col>
      <xdr:colOff>618506</xdr:colOff>
      <xdr:row>26</xdr:row>
      <xdr:rowOff>111331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5BD32FF-33C4-45F9-A7BD-BBD7F6ABC6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13</xdr:col>
      <xdr:colOff>76200</xdr:colOff>
      <xdr:row>38</xdr:row>
      <xdr:rowOff>47625</xdr:rowOff>
    </xdr:to>
    <xdr:pic>
      <xdr:nvPicPr>
        <xdr:cNvPr id="3" name="Picture 2" descr="https://scontent.fper2-1.fna.fbcdn.net/v/t34.18173-12/30429554_1863865746979504_46391101_n.jpg?_nc_cat=0&amp;oh=b39d61ac77f1003e5874c871a46eaf1d&amp;oe=5B0FE442">
          <a:extLst>
            <a:ext uri="{FF2B5EF4-FFF2-40B4-BE49-F238E27FC236}">
              <a16:creationId xmlns:a16="http://schemas.microsoft.com/office/drawing/2014/main" id="{A0E46BB9-6235-4866-8CB2-FC1D2CCFC7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485775"/>
          <a:ext cx="7620000" cy="571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304801</xdr:colOff>
      <xdr:row>37</xdr:row>
      <xdr:rowOff>66675</xdr:rowOff>
    </xdr:from>
    <xdr:to>
      <xdr:col>13</xdr:col>
      <xdr:colOff>38099</xdr:colOff>
      <xdr:row>74</xdr:row>
      <xdr:rowOff>47623</xdr:rowOff>
    </xdr:to>
    <xdr:pic>
      <xdr:nvPicPr>
        <xdr:cNvPr id="5" name="Picture 4" descr="https://scontent.fper2-1.fna.fbcdn.net/v/t35.18174-12/s2048x2048/31067414_1863865780312834_251023157_o.jpg?_nc_cat=0&amp;oh=f2845241e6ed5abc9d9d2be9ec411c1d&amp;oe=5B0FECD4">
          <a:extLst>
            <a:ext uri="{FF2B5EF4-FFF2-40B4-BE49-F238E27FC236}">
              <a16:creationId xmlns:a16="http://schemas.microsoft.com/office/drawing/2014/main" id="{CF92C17A-E354-4662-A4B0-892FF298CB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1" y="6057900"/>
          <a:ext cx="7962898" cy="59721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593725</xdr:colOff>
      <xdr:row>75</xdr:row>
      <xdr:rowOff>104775</xdr:rowOff>
    </xdr:from>
    <xdr:to>
      <xdr:col>13</xdr:col>
      <xdr:colOff>390524</xdr:colOff>
      <xdr:row>115</xdr:row>
      <xdr:rowOff>161924</xdr:rowOff>
    </xdr:to>
    <xdr:pic>
      <xdr:nvPicPr>
        <xdr:cNvPr id="6" name="Picture 5" descr="https://scontent.fper2-1.fna.fbcdn.net/v/t35.18174-12/s2048x2048/30849955_1863865733646172_1306178878_o.jpg?_nc_cat=0&amp;oh=1a40e841fc01ed3e45a55802ceaef0dc&amp;oe=5B0FFD85">
          <a:extLst>
            <a:ext uri="{FF2B5EF4-FFF2-40B4-BE49-F238E27FC236}">
              <a16:creationId xmlns:a16="http://schemas.microsoft.com/office/drawing/2014/main" id="{15950E3D-644E-4A3A-A8F0-826C5B071D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3725" y="12249150"/>
          <a:ext cx="8712199" cy="65341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23</xdr:row>
      <xdr:rowOff>23531</xdr:rowOff>
    </xdr:from>
    <xdr:to>
      <xdr:col>6</xdr:col>
      <xdr:colOff>930089</xdr:colOff>
      <xdr:row>37</xdr:row>
      <xdr:rowOff>112059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B814B1-946C-43CC-AF5E-D5713B0FD7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952500</xdr:colOff>
      <xdr:row>23</xdr:row>
      <xdr:rowOff>22412</xdr:rowOff>
    </xdr:from>
    <xdr:to>
      <xdr:col>11</xdr:col>
      <xdr:colOff>224118</xdr:colOff>
      <xdr:row>37</xdr:row>
      <xdr:rowOff>110940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101F941-2AA3-451A-BB23-67D4384999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235323</xdr:colOff>
      <xdr:row>23</xdr:row>
      <xdr:rowOff>11207</xdr:rowOff>
    </xdr:from>
    <xdr:to>
      <xdr:col>15</xdr:col>
      <xdr:colOff>638735</xdr:colOff>
      <xdr:row>37</xdr:row>
      <xdr:rowOff>99735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464F7FA-8F39-474A-BA4A-1A2BD74E5F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45"/>
  <sheetViews>
    <sheetView topLeftCell="A8" zoomScale="85" zoomScaleNormal="85" zoomScalePageLayoutView="40" workbookViewId="0">
      <selection activeCell="E2" sqref="E2:E6"/>
    </sheetView>
  </sheetViews>
  <sheetFormatPr defaultColWidth="8.75" defaultRowHeight="12.75"/>
  <cols>
    <col min="1" max="1" width="33.25" style="7" customWidth="1"/>
    <col min="2" max="2" width="14.875" style="7" customWidth="1"/>
    <col min="3" max="3" width="6.25" style="7" customWidth="1"/>
    <col min="4" max="4" width="8.75" style="7"/>
    <col min="5" max="5" width="10.875" style="7" bestFit="1" customWidth="1"/>
    <col min="6" max="6" width="8.75" style="7"/>
    <col min="7" max="7" width="26.125" style="7" customWidth="1"/>
    <col min="8" max="8" width="15.75" style="7" customWidth="1"/>
    <col min="9" max="9" width="9.125" style="7" customWidth="1"/>
    <col min="10" max="16384" width="8.75" style="7"/>
  </cols>
  <sheetData>
    <row r="2" spans="1:13">
      <c r="E2" s="39" t="s">
        <v>23</v>
      </c>
    </row>
    <row r="3" spans="1:13" ht="12.75" customHeight="1">
      <c r="A3" s="179" t="s">
        <v>25</v>
      </c>
      <c r="B3" s="179"/>
      <c r="E3" s="83" t="s">
        <v>91</v>
      </c>
      <c r="G3" s="179" t="s">
        <v>26</v>
      </c>
      <c r="H3" s="179"/>
      <c r="I3" s="179"/>
    </row>
    <row r="4" spans="1:13" ht="12.75" customHeight="1">
      <c r="A4" s="179"/>
      <c r="B4" s="179"/>
      <c r="E4" s="97" t="s">
        <v>95</v>
      </c>
      <c r="G4" s="179"/>
      <c r="H4" s="179"/>
      <c r="I4" s="179"/>
    </row>
    <row r="5" spans="1:13">
      <c r="E5" s="105" t="s">
        <v>93</v>
      </c>
    </row>
    <row r="6" spans="1:13" ht="13.5" thickBot="1">
      <c r="A6" s="8" t="s">
        <v>10</v>
      </c>
      <c r="E6" s="84" t="s">
        <v>92</v>
      </c>
      <c r="G6" s="12" t="s">
        <v>21</v>
      </c>
    </row>
    <row r="7" spans="1:13" ht="15">
      <c r="A7" s="67" t="s">
        <v>88</v>
      </c>
      <c r="B7" s="110">
        <v>5.0000000000000002E-5</v>
      </c>
      <c r="C7" s="22" t="s">
        <v>43</v>
      </c>
      <c r="G7" s="18" t="s">
        <v>62</v>
      </c>
      <c r="H7" s="73">
        <v>9.6999999999999993</v>
      </c>
      <c r="I7" s="22" t="s">
        <v>55</v>
      </c>
    </row>
    <row r="8" spans="1:13" ht="15">
      <c r="A8" s="19" t="s">
        <v>54</v>
      </c>
      <c r="B8" s="40">
        <v>0.03</v>
      </c>
      <c r="C8" s="23" t="s">
        <v>38</v>
      </c>
      <c r="G8" s="111" t="s">
        <v>99</v>
      </c>
      <c r="H8" s="74">
        <v>0.66</v>
      </c>
      <c r="I8" s="23" t="s">
        <v>51</v>
      </c>
    </row>
    <row r="9" spans="1:13">
      <c r="A9" s="19" t="s">
        <v>44</v>
      </c>
      <c r="B9" s="40">
        <v>45</v>
      </c>
      <c r="C9" s="23" t="s">
        <v>32</v>
      </c>
      <c r="G9" s="111" t="s">
        <v>98</v>
      </c>
      <c r="H9" s="104">
        <v>1.511287E-3</v>
      </c>
      <c r="I9" s="117" t="s">
        <v>101</v>
      </c>
    </row>
    <row r="10" spans="1:13">
      <c r="A10" s="19" t="s">
        <v>44</v>
      </c>
      <c r="B10" s="104">
        <f>B9*PI()/180</f>
        <v>0.78539816339744828</v>
      </c>
      <c r="C10" s="23" t="s">
        <v>39</v>
      </c>
      <c r="G10" s="2" t="s">
        <v>37</v>
      </c>
      <c r="H10" s="40">
        <v>1</v>
      </c>
      <c r="I10" s="23" t="s">
        <v>51</v>
      </c>
    </row>
    <row r="11" spans="1:13" ht="13.5" thickBot="1">
      <c r="A11" s="19" t="s">
        <v>47</v>
      </c>
      <c r="B11" s="40">
        <v>60</v>
      </c>
      <c r="C11" s="23" t="s">
        <v>40</v>
      </c>
      <c r="G11" s="113" t="s">
        <v>106</v>
      </c>
      <c r="H11" s="87">
        <v>1.511287E-3</v>
      </c>
      <c r="I11" s="116" t="s">
        <v>101</v>
      </c>
    </row>
    <row r="12" spans="1:13">
      <c r="A12" s="19" t="s">
        <v>47</v>
      </c>
      <c r="B12" s="104">
        <f>B11*6894.7572931783</f>
        <v>413685.43759069801</v>
      </c>
      <c r="C12" s="23" t="s">
        <v>41</v>
      </c>
    </row>
    <row r="13" spans="1:13" ht="13.5" thickBot="1">
      <c r="A13" s="19" t="s">
        <v>48</v>
      </c>
      <c r="B13" s="40">
        <v>630</v>
      </c>
      <c r="C13" s="23" t="s">
        <v>42</v>
      </c>
      <c r="G13" s="8" t="s">
        <v>71</v>
      </c>
    </row>
    <row r="14" spans="1:13">
      <c r="A14" s="19" t="s">
        <v>45</v>
      </c>
      <c r="B14" s="106">
        <f>B13*10^-6-B7</f>
        <v>5.7999999999999989E-4</v>
      </c>
      <c r="C14" s="23" t="s">
        <v>43</v>
      </c>
      <c r="G14" s="18" t="s">
        <v>70</v>
      </c>
      <c r="H14" s="85">
        <f>Thrust!B31</f>
        <v>25.445381668650978</v>
      </c>
      <c r="I14" s="47" t="s">
        <v>31</v>
      </c>
      <c r="L14" s="11"/>
    </row>
    <row r="15" spans="1:13" ht="13.5" thickBot="1">
      <c r="A15" s="19" t="s">
        <v>46</v>
      </c>
      <c r="B15" s="40">
        <v>0.16500000000000001</v>
      </c>
      <c r="C15" s="23" t="s">
        <v>28</v>
      </c>
      <c r="G15" s="44" t="s">
        <v>27</v>
      </c>
      <c r="H15" s="86">
        <f>Thrust!B25</f>
        <v>0.16500000000000001</v>
      </c>
      <c r="I15" s="48" t="s">
        <v>28</v>
      </c>
      <c r="M15" s="11"/>
    </row>
    <row r="16" spans="1:13">
      <c r="A16" s="111" t="s">
        <v>103</v>
      </c>
      <c r="B16" s="112">
        <v>0.26</v>
      </c>
      <c r="C16" s="23" t="s">
        <v>28</v>
      </c>
      <c r="J16" s="11"/>
      <c r="M16" s="11"/>
    </row>
    <row r="17" spans="1:12" ht="13.5" thickBot="1">
      <c r="A17" s="113" t="s">
        <v>104</v>
      </c>
      <c r="B17" s="114">
        <v>7.0000000000000007E-2</v>
      </c>
      <c r="C17" s="28" t="s">
        <v>28</v>
      </c>
      <c r="G17" s="8" t="s">
        <v>87</v>
      </c>
    </row>
    <row r="18" spans="1:12">
      <c r="G18" s="18" t="s">
        <v>70</v>
      </c>
      <c r="H18" s="85">
        <f>Thrust!B34</f>
        <v>52.53895843778669</v>
      </c>
      <c r="I18" s="47" t="s">
        <v>31</v>
      </c>
      <c r="L18" s="11"/>
    </row>
    <row r="19" spans="1:12" ht="13.5" thickBot="1">
      <c r="G19" s="44" t="s">
        <v>30</v>
      </c>
      <c r="H19" s="86">
        <f>Thrust!B35</f>
        <v>0.33678314703899925</v>
      </c>
      <c r="I19" s="48" t="s">
        <v>28</v>
      </c>
    </row>
    <row r="20" spans="1:12" ht="13.5" thickBot="1">
      <c r="A20" s="12" t="s">
        <v>22</v>
      </c>
      <c r="I20" s="11"/>
      <c r="J20" s="11"/>
    </row>
    <row r="21" spans="1:12" ht="14.25">
      <c r="A21" s="18" t="s">
        <v>49</v>
      </c>
      <c r="B21" s="41">
        <v>101300</v>
      </c>
      <c r="C21" s="22" t="s">
        <v>41</v>
      </c>
      <c r="G21" s="50" t="s">
        <v>72</v>
      </c>
      <c r="H21" s="51">
        <f>B9</f>
        <v>45</v>
      </c>
      <c r="I21" s="7" t="s">
        <v>32</v>
      </c>
    </row>
    <row r="22" spans="1:12" ht="14.25">
      <c r="A22" s="43" t="s">
        <v>52</v>
      </c>
      <c r="B22" s="40">
        <v>998</v>
      </c>
      <c r="C22" s="23" t="s">
        <v>50</v>
      </c>
    </row>
    <row r="23" spans="1:12" ht="13.5" thickBot="1">
      <c r="A23" s="43" t="s">
        <v>11</v>
      </c>
      <c r="B23" s="40">
        <v>1.4</v>
      </c>
      <c r="C23" s="23" t="s">
        <v>51</v>
      </c>
    </row>
    <row r="24" spans="1:12" ht="15.75" thickBot="1">
      <c r="A24" s="19" t="s">
        <v>53</v>
      </c>
      <c r="B24" s="40">
        <v>1.0999999999999999E-2</v>
      </c>
      <c r="C24" s="23" t="s">
        <v>28</v>
      </c>
      <c r="G24" s="45" t="s">
        <v>35</v>
      </c>
      <c r="H24" s="96">
        <f>'Free Flight'!B27</f>
        <v>34.990460332807615</v>
      </c>
      <c r="I24" s="95" t="s">
        <v>28</v>
      </c>
    </row>
    <row r="25" spans="1:12" ht="13.5" thickBot="1">
      <c r="A25" s="115" t="s">
        <v>105</v>
      </c>
      <c r="B25" s="42">
        <v>1.19</v>
      </c>
      <c r="C25" s="116" t="s">
        <v>50</v>
      </c>
    </row>
    <row r="27" spans="1:12" ht="13.5" thickBot="1">
      <c r="A27" s="8" t="s">
        <v>69</v>
      </c>
    </row>
    <row r="28" spans="1:12">
      <c r="A28" s="21" t="s">
        <v>36</v>
      </c>
      <c r="B28" s="88">
        <v>1E-4</v>
      </c>
      <c r="C28" s="6" t="s">
        <v>89</v>
      </c>
      <c r="G28" s="10" t="s">
        <v>68</v>
      </c>
    </row>
    <row r="29" spans="1:12" ht="15" thickBot="1">
      <c r="A29" s="44" t="s">
        <v>24</v>
      </c>
      <c r="B29" s="42">
        <v>5.0000000000000001E-3</v>
      </c>
      <c r="C29" s="5" t="s">
        <v>89</v>
      </c>
      <c r="G29" s="10" t="s">
        <v>100</v>
      </c>
    </row>
    <row r="31" spans="1:12">
      <c r="A31" s="8" t="s">
        <v>59</v>
      </c>
      <c r="B31" s="36"/>
    </row>
    <row r="32" spans="1:12">
      <c r="A32" s="10" t="s">
        <v>60</v>
      </c>
    </row>
    <row r="33" spans="1:7">
      <c r="A33" s="10" t="s">
        <v>61</v>
      </c>
    </row>
    <row r="34" spans="1:7">
      <c r="A34" s="72" t="s">
        <v>85</v>
      </c>
    </row>
    <row r="35" spans="1:7" ht="19.5">
      <c r="B35" s="37"/>
      <c r="E35" s="71"/>
      <c r="F35" s="70"/>
      <c r="G35" s="70"/>
    </row>
    <row r="36" spans="1:7" ht="19.5">
      <c r="B36" s="38"/>
      <c r="E36" s="71"/>
      <c r="F36" s="70"/>
      <c r="G36" s="70"/>
    </row>
    <row r="37" spans="1:7" ht="19.5">
      <c r="B37" s="37"/>
      <c r="E37" s="71"/>
      <c r="F37" s="70"/>
      <c r="G37" s="70"/>
    </row>
    <row r="38" spans="1:7" ht="19.5">
      <c r="B38" s="35"/>
      <c r="E38" s="71"/>
      <c r="F38" s="70"/>
      <c r="G38" s="70"/>
    </row>
    <row r="39" spans="1:7">
      <c r="A39" s="8"/>
      <c r="B39" s="35"/>
    </row>
    <row r="40" spans="1:7">
      <c r="B40" s="37"/>
    </row>
    <row r="41" spans="1:7">
      <c r="B41" s="37"/>
    </row>
    <row r="42" spans="1:7">
      <c r="B42" s="37"/>
    </row>
    <row r="43" spans="1:7">
      <c r="A43" s="7" t="s">
        <v>90</v>
      </c>
      <c r="B43" s="37"/>
    </row>
    <row r="44" spans="1:7">
      <c r="A44" s="10" t="s">
        <v>94</v>
      </c>
    </row>
    <row r="45" spans="1:7">
      <c r="A45" s="72" t="s">
        <v>102</v>
      </c>
    </row>
  </sheetData>
  <mergeCells count="2">
    <mergeCell ref="A3:B4"/>
    <mergeCell ref="G3:I4"/>
  </mergeCells>
  <pageMargins left="0.7" right="0.7" top="0.75" bottom="0.75" header="0.3" footer="0.3"/>
  <pageSetup paperSize="9" orientation="portrait" horizontalDpi="4294967293" verticalDpi="429496729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41"/>
  <sheetViews>
    <sheetView zoomScale="85" zoomScaleNormal="85" zoomScalePageLayoutView="70" workbookViewId="0">
      <pane ySplit="1" topLeftCell="A2" activePane="bottomLeft" state="frozen"/>
      <selection activeCell="P1" sqref="P1"/>
      <selection pane="bottomLeft" activeCell="K2" sqref="K2"/>
    </sheetView>
  </sheetViews>
  <sheetFormatPr defaultColWidth="10.75" defaultRowHeight="12.75"/>
  <cols>
    <col min="1" max="1" width="40.25" style="7" customWidth="1"/>
    <col min="2" max="2" width="12" style="7" bestFit="1" customWidth="1"/>
    <col min="3" max="3" width="5.375" style="7" customWidth="1"/>
    <col min="4" max="4" width="11.25" style="58" bestFit="1" customWidth="1"/>
    <col min="5" max="6" width="11.25" style="59" bestFit="1" customWidth="1"/>
    <col min="7" max="7" width="13.75" style="59" bestFit="1" customWidth="1"/>
    <col min="8" max="8" width="13" style="59" bestFit="1" customWidth="1"/>
    <col min="9" max="10" width="11.25" style="59" bestFit="1" customWidth="1"/>
    <col min="11" max="11" width="12.25" style="59" bestFit="1" customWidth="1"/>
    <col min="12" max="12" width="11.25" style="59" bestFit="1" customWidth="1"/>
    <col min="13" max="14" width="12.75" style="60" customWidth="1"/>
    <col min="15" max="16" width="11.375" style="7" bestFit="1" customWidth="1"/>
    <col min="17" max="16384" width="10.75" style="7"/>
  </cols>
  <sheetData>
    <row r="1" spans="1:16" ht="15" thickBot="1">
      <c r="D1" s="64" t="s">
        <v>12</v>
      </c>
      <c r="E1" s="65" t="s">
        <v>82</v>
      </c>
      <c r="F1" s="65" t="s">
        <v>13</v>
      </c>
      <c r="G1" s="65" t="s">
        <v>14</v>
      </c>
      <c r="H1" s="65" t="s">
        <v>18</v>
      </c>
      <c r="I1" s="65" t="s">
        <v>15</v>
      </c>
      <c r="J1" s="65" t="s">
        <v>19</v>
      </c>
      <c r="K1" s="65" t="s">
        <v>16</v>
      </c>
      <c r="L1" s="65" t="s">
        <v>17</v>
      </c>
      <c r="M1" s="66" t="s">
        <v>83</v>
      </c>
      <c r="N1" s="66" t="s">
        <v>73</v>
      </c>
      <c r="O1" s="8"/>
      <c r="P1" s="8"/>
    </row>
    <row r="2" spans="1:16">
      <c r="D2" s="61">
        <v>0</v>
      </c>
      <c r="E2" s="62">
        <f>B5*B21</f>
        <v>4.99E-2</v>
      </c>
      <c r="F2" s="62">
        <f>E2+$B$6</f>
        <v>7.9899999999999999E-2</v>
      </c>
      <c r="G2" s="62">
        <f>B10</f>
        <v>514985.43759069801</v>
      </c>
      <c r="H2" s="62">
        <f>B5</f>
        <v>5.0000000000000002E-5</v>
      </c>
      <c r="I2" s="62">
        <f>-((2*(G2-$B$20)/$B$21)^0.5)</f>
        <v>-28.792862536529622</v>
      </c>
      <c r="J2" s="62">
        <f>PI()*$B$23^2*$B$21*(-I2)</f>
        <v>10.923218678098669</v>
      </c>
      <c r="K2" s="62">
        <f>((-$B$19*(L2^2)-(J2*I2)))/F2</f>
        <v>3924.0578813199531</v>
      </c>
      <c r="L2" s="62">
        <f>B31</f>
        <v>25.445381668650978</v>
      </c>
      <c r="M2" s="63">
        <f>B25</f>
        <v>0.16500000000000001</v>
      </c>
      <c r="N2" s="63">
        <f t="shared" ref="N2:N65" si="0">IF(OR(F1&lt;=$B$6),N1,M2*SIN($B$7))</f>
        <v>0.11667261889578033</v>
      </c>
      <c r="O2" s="9"/>
    </row>
    <row r="3" spans="1:16">
      <c r="D3" s="15">
        <f>D2+'Control Panel'!$B$28</f>
        <v>1E-4</v>
      </c>
      <c r="E3" s="16">
        <f t="shared" ref="E3:E49" si="1">IF(E2-(J2*$B$24)&lt;0,0,(E2-(J2*$B$24)))</f>
        <v>4.8807678132190134E-2</v>
      </c>
      <c r="F3" s="62">
        <f>E3+$B$6</f>
        <v>7.880767813219014E-2</v>
      </c>
      <c r="G3" s="62">
        <f>IF(E3=0,Thrust!$B$20,($B$10)*($B$9/($B$9+($B$5-H3)))^($B$22))</f>
        <v>513627.96020352322</v>
      </c>
      <c r="H3" s="62">
        <f>E3/$B$21</f>
        <v>4.8905489110410959E-5</v>
      </c>
      <c r="I3" s="62">
        <f t="shared" ref="I3:I66" si="2">-((2*(G3-$B$20)/$B$21)^0.5)</f>
        <v>-28.745582921242185</v>
      </c>
      <c r="J3" s="62">
        <f t="shared" ref="J3:J66" si="3">PI()*$B$23^2*$B$21*(-I3)</f>
        <v>10.905282094817105</v>
      </c>
      <c r="K3" s="62">
        <f t="shared" ref="K3:K66" si="4">IF(J3=0,K2,(-$B$19*(L3^2)-(J3*I3))/F3)</f>
        <v>3964.9660559523322</v>
      </c>
      <c r="L3" s="16">
        <f t="shared" ref="L3:L66" si="5">IF(J2=0,L2,L2+(K2*$B$24))</f>
        <v>25.837787456782973</v>
      </c>
      <c r="M3" s="17">
        <f t="shared" ref="M3:M48" si="6">IF(E3=0,M2,M2+L2*$B$24)</f>
        <v>0.1675445381668651</v>
      </c>
      <c r="N3" s="63">
        <f t="shared" si="0"/>
        <v>0.11847187908855863</v>
      </c>
      <c r="O3" s="9"/>
    </row>
    <row r="4" spans="1:16" ht="13.5" thickBot="1">
      <c r="A4" s="8" t="s">
        <v>10</v>
      </c>
      <c r="D4" s="15">
        <f>D3+'Control Panel'!$B$28</f>
        <v>2.0000000000000001E-4</v>
      </c>
      <c r="E4" s="16">
        <f t="shared" si="1"/>
        <v>4.7717149922708424E-2</v>
      </c>
      <c r="F4" s="62">
        <f t="shared" ref="F4:F67" si="7">E4+$B$6</f>
        <v>7.7717149922708423E-2</v>
      </c>
      <c r="G4" s="62">
        <f>IF(E4=0,Thrust!$B$20,($B$10)*($B$9/($B$9+($B$5-H4)))^($B$22))</f>
        <v>512278.81943349872</v>
      </c>
      <c r="H4" s="62">
        <f t="shared" ref="H4:H67" si="8">E4/$B$21</f>
        <v>4.7812775473655737E-5</v>
      </c>
      <c r="I4" s="62">
        <f t="shared" si="2"/>
        <v>-28.698516487165772</v>
      </c>
      <c r="J4" s="62">
        <f t="shared" si="3"/>
        <v>10.887426386612939</v>
      </c>
      <c r="K4" s="62">
        <f t="shared" si="4"/>
        <v>4007.003104718237</v>
      </c>
      <c r="L4" s="16">
        <f t="shared" si="5"/>
        <v>26.234284062378205</v>
      </c>
      <c r="M4" s="17">
        <f t="shared" si="6"/>
        <v>0.1701283169125434</v>
      </c>
      <c r="N4" s="63">
        <f t="shared" si="0"/>
        <v>0.12029888656071343</v>
      </c>
      <c r="O4" s="9"/>
    </row>
    <row r="5" spans="1:16">
      <c r="A5" s="67" t="s">
        <v>88</v>
      </c>
      <c r="B5" s="93">
        <f>'Control Panel'!B7</f>
        <v>5.0000000000000002E-5</v>
      </c>
      <c r="C5" s="68" t="s">
        <v>43</v>
      </c>
      <c r="D5" s="15">
        <f>D4+'Control Panel'!$B$28</f>
        <v>3.0000000000000003E-4</v>
      </c>
      <c r="E5" s="16">
        <f t="shared" si="1"/>
        <v>4.662840728404713E-2</v>
      </c>
      <c r="F5" s="62">
        <f t="shared" si="7"/>
        <v>7.6628407284047129E-2</v>
      </c>
      <c r="G5" s="62">
        <f>IF(E5=0,Thrust!$B$20,($B$10)*($B$9/($B$9+($B$5-H5)))^($B$22))</f>
        <v>510937.93647072051</v>
      </c>
      <c r="H5" s="62">
        <f t="shared" si="8"/>
        <v>4.6721850986019169E-5</v>
      </c>
      <c r="I5" s="62">
        <f t="shared" si="2"/>
        <v>-28.651661528751823</v>
      </c>
      <c r="J5" s="62">
        <f t="shared" si="3"/>
        <v>10.869650906448038</v>
      </c>
      <c r="K5" s="62">
        <f t="shared" si="4"/>
        <v>4050.2136070430188</v>
      </c>
      <c r="L5" s="16">
        <f t="shared" si="5"/>
        <v>26.634984372850028</v>
      </c>
      <c r="M5" s="17">
        <f t="shared" si="6"/>
        <v>0.17275174531878124</v>
      </c>
      <c r="N5" s="63">
        <f t="shared" si="0"/>
        <v>0.12215393057672162</v>
      </c>
      <c r="O5" s="9"/>
    </row>
    <row r="6" spans="1:16">
      <c r="A6" s="19" t="s">
        <v>54</v>
      </c>
      <c r="B6" s="81">
        <f>'Control Panel'!B8</f>
        <v>0.03</v>
      </c>
      <c r="C6" s="3" t="s">
        <v>38</v>
      </c>
      <c r="D6" s="15">
        <f>D5+'Control Panel'!$B$28</f>
        <v>4.0000000000000002E-4</v>
      </c>
      <c r="E6" s="16">
        <f t="shared" si="1"/>
        <v>4.5541442193402323E-2</v>
      </c>
      <c r="F6" s="62">
        <f t="shared" si="7"/>
        <v>7.5541442193402322E-2</v>
      </c>
      <c r="G6" s="62">
        <f>IF(E6=0,Thrust!$B$20,($B$10)*($B$9/($B$9+($B$5-H6)))^($B$22))</f>
        <v>509605.23351100739</v>
      </c>
      <c r="H6" s="62">
        <f t="shared" si="8"/>
        <v>4.563270760861956E-5</v>
      </c>
      <c r="I6" s="62">
        <f t="shared" si="2"/>
        <v>-28.605016359790856</v>
      </c>
      <c r="J6" s="62">
        <f t="shared" si="3"/>
        <v>10.851955014620989</v>
      </c>
      <c r="K6" s="62">
        <f t="shared" si="4"/>
        <v>4094.6445587767453</v>
      </c>
      <c r="L6" s="16">
        <f t="shared" si="5"/>
        <v>27.040005733554331</v>
      </c>
      <c r="M6" s="17">
        <f t="shared" si="6"/>
        <v>0.17541524375606624</v>
      </c>
      <c r="N6" s="63">
        <f t="shared" si="0"/>
        <v>0.12403730838340561</v>
      </c>
      <c r="O6" s="9"/>
    </row>
    <row r="7" spans="1:16">
      <c r="A7" s="19" t="s">
        <v>44</v>
      </c>
      <c r="B7" s="81">
        <f>'Control Panel'!B10</f>
        <v>0.78539816339744828</v>
      </c>
      <c r="C7" s="3" t="s">
        <v>39</v>
      </c>
      <c r="D7" s="15">
        <f>D6+'Control Panel'!$B$28</f>
        <v>5.0000000000000001E-4</v>
      </c>
      <c r="E7" s="16">
        <f t="shared" si="1"/>
        <v>4.4456246691940225E-2</v>
      </c>
      <c r="F7" s="62">
        <f t="shared" si="7"/>
        <v>7.4456246691940231E-2</v>
      </c>
      <c r="G7" s="62">
        <f>IF(E7=0,Thrust!$B$20,($B$10)*($B$9/($B$9+($B$5-H7)))^($B$22))</f>
        <v>508280.63373976143</v>
      </c>
      <c r="H7" s="62">
        <f t="shared" si="8"/>
        <v>4.4545337366673573E-5</v>
      </c>
      <c r="I7" s="62">
        <f t="shared" si="2"/>
        <v>-28.558579313129204</v>
      </c>
      <c r="J7" s="62">
        <f t="shared" si="3"/>
        <v>10.834338078659629</v>
      </c>
      <c r="K7" s="62">
        <f t="shared" si="4"/>
        <v>4140.3455377651499</v>
      </c>
      <c r="L7" s="16">
        <f t="shared" si="5"/>
        <v>27.449470189432006</v>
      </c>
      <c r="M7" s="17">
        <f t="shared" si="6"/>
        <v>0.17811924432942167</v>
      </c>
      <c r="N7" s="63">
        <f t="shared" si="0"/>
        <v>0.12594932552515756</v>
      </c>
      <c r="O7" s="9"/>
    </row>
    <row r="8" spans="1:16">
      <c r="A8" s="19" t="s">
        <v>47</v>
      </c>
      <c r="B8" s="81">
        <f>'Control Panel'!B12</f>
        <v>413685.43759069801</v>
      </c>
      <c r="C8" s="3" t="s">
        <v>41</v>
      </c>
      <c r="D8" s="15">
        <f>D7+'Control Panel'!$B$28</f>
        <v>6.0000000000000006E-4</v>
      </c>
      <c r="E8" s="16">
        <f t="shared" si="1"/>
        <v>4.3372812884074262E-2</v>
      </c>
      <c r="F8" s="62">
        <f t="shared" si="7"/>
        <v>7.3372812884074268E-2</v>
      </c>
      <c r="G8" s="62">
        <f>IF(E8=0,Thrust!$B$20,($B$10)*($B$9/($B$9+($B$5-H8)))^($B$22))</f>
        <v>506964.06131614093</v>
      </c>
      <c r="H8" s="62">
        <f t="shared" si="8"/>
        <v>4.3459732348771807E-5</v>
      </c>
      <c r="I8" s="62">
        <f t="shared" si="2"/>
        <v>-28.512348740390877</v>
      </c>
      <c r="J8" s="62">
        <f t="shared" si="3"/>
        <v>10.816799473215525</v>
      </c>
      <c r="K8" s="62">
        <f t="shared" si="4"/>
        <v>4187.3688832442795</v>
      </c>
      <c r="L8" s="16">
        <f t="shared" si="5"/>
        <v>27.863504743208519</v>
      </c>
      <c r="M8" s="17">
        <f t="shared" si="6"/>
        <v>0.18086419134836487</v>
      </c>
      <c r="N8" s="63">
        <f t="shared" si="0"/>
        <v>0.12789029617625008</v>
      </c>
      <c r="O8" s="9"/>
    </row>
    <row r="9" spans="1:16">
      <c r="A9" s="19" t="s">
        <v>45</v>
      </c>
      <c r="B9" s="94">
        <f>'Control Panel'!B14</f>
        <v>5.7999999999999989E-4</v>
      </c>
      <c r="C9" s="69" t="s">
        <v>43</v>
      </c>
      <c r="D9" s="15">
        <f>D8+'Control Panel'!$B$28</f>
        <v>7.000000000000001E-4</v>
      </c>
      <c r="E9" s="16">
        <f t="shared" si="1"/>
        <v>4.2291132936752712E-2</v>
      </c>
      <c r="F9" s="62">
        <f t="shared" si="7"/>
        <v>7.2291132936752711E-2</v>
      </c>
      <c r="G9" s="62">
        <f>IF(E9=0,Thrust!$B$20,($B$10)*($B$9/($B$9+($B$5-H9)))^($B$22))</f>
        <v>505655.44135753682</v>
      </c>
      <c r="H9" s="62">
        <f t="shared" si="8"/>
        <v>4.2375884706165044E-5</v>
      </c>
      <c r="I9" s="62">
        <f t="shared" si="2"/>
        <v>-28.466323011704322</v>
      </c>
      <c r="J9" s="62">
        <f t="shared" si="3"/>
        <v>10.799338579960322</v>
      </c>
      <c r="K9" s="62">
        <f t="shared" si="4"/>
        <v>4235.7698904248236</v>
      </c>
      <c r="L9" s="16">
        <f t="shared" si="5"/>
        <v>28.282241631532948</v>
      </c>
      <c r="M9" s="17">
        <f t="shared" si="6"/>
        <v>0.18365054182268573</v>
      </c>
      <c r="N9" s="63">
        <f t="shared" si="0"/>
        <v>0.12986054349140472</v>
      </c>
      <c r="O9" s="9"/>
    </row>
    <row r="10" spans="1:16" ht="13.5" thickBot="1">
      <c r="A10" s="4" t="s">
        <v>86</v>
      </c>
      <c r="B10" s="122">
        <f>B8+B20</f>
        <v>514985.43759069801</v>
      </c>
      <c r="C10" s="5" t="s">
        <v>41</v>
      </c>
      <c r="D10" s="15">
        <f>D9+'Control Panel'!$B$28</f>
        <v>8.0000000000000015E-4</v>
      </c>
      <c r="E10" s="16">
        <f t="shared" si="1"/>
        <v>4.1211199078756679E-2</v>
      </c>
      <c r="F10" s="62">
        <f t="shared" si="7"/>
        <v>7.1211199078756671E-2</v>
      </c>
      <c r="G10" s="62">
        <f>IF(E10=0,Thrust!$B$20,($B$10)*($B$9/($B$9+($B$5-H10)))^($B$22))</f>
        <v>504354.69992434816</v>
      </c>
      <c r="H10" s="62">
        <f t="shared" si="8"/>
        <v>4.1293786652060799E-5</v>
      </c>
      <c r="I10" s="62">
        <f t="shared" si="2"/>
        <v>-28.420500515434135</v>
      </c>
      <c r="J10" s="62">
        <f t="shared" si="3"/>
        <v>10.781954787483954</v>
      </c>
      <c r="K10" s="62">
        <f t="shared" si="4"/>
        <v>4285.6070217887363</v>
      </c>
      <c r="L10" s="16">
        <f t="shared" si="5"/>
        <v>28.705818620575432</v>
      </c>
      <c r="M10" s="17">
        <f t="shared" si="6"/>
        <v>0.18647876598583901</v>
      </c>
      <c r="N10" s="63">
        <f t="shared" si="0"/>
        <v>0.13186039997588606</v>
      </c>
      <c r="O10" s="9"/>
    </row>
    <row r="11" spans="1:16">
      <c r="A11" s="10"/>
      <c r="D11" s="15">
        <f>D10+'Control Panel'!$B$28</f>
        <v>9.0000000000000019E-4</v>
      </c>
      <c r="E11" s="16">
        <f t="shared" si="1"/>
        <v>4.0133003600008287E-2</v>
      </c>
      <c r="F11" s="62">
        <f t="shared" si="7"/>
        <v>7.0133003600008292E-2</v>
      </c>
      <c r="G11" s="62">
        <f>IF(E11=0,Thrust!$B$20,($B$10)*($B$9/($B$9+($B$5-H11)))^($B$22))</f>
        <v>503061.76400504832</v>
      </c>
      <c r="H11" s="62">
        <f t="shared" si="8"/>
        <v>4.0213430460930148E-5</v>
      </c>
      <c r="I11" s="62">
        <f t="shared" si="2"/>
        <v>-28.374879657917479</v>
      </c>
      <c r="J11" s="62">
        <f t="shared" si="3"/>
        <v>10.764647491194655</v>
      </c>
      <c r="K11" s="62">
        <f t="shared" si="4"/>
        <v>4336.9421367977448</v>
      </c>
      <c r="L11" s="16">
        <f t="shared" si="5"/>
        <v>29.134379322754306</v>
      </c>
      <c r="M11" s="17">
        <f t="shared" si="6"/>
        <v>0.18934934784789656</v>
      </c>
      <c r="N11" s="63">
        <f t="shared" ref="N11:N71" si="9">IF(OR(F10&lt;=$B$6),N10,M11*SIN($B$7))</f>
        <v>0.13389020787649805</v>
      </c>
      <c r="O11" s="9"/>
    </row>
    <row r="12" spans="1:16">
      <c r="D12" s="15">
        <f>D11+'Control Panel'!$B$28</f>
        <v>1.0000000000000002E-3</v>
      </c>
      <c r="E12" s="16">
        <f t="shared" si="1"/>
        <v>3.9056538850888819E-2</v>
      </c>
      <c r="F12" s="62">
        <f t="shared" si="7"/>
        <v>6.9056538850888818E-2</v>
      </c>
      <c r="G12" s="62">
        <f>IF(E12=0,Thrust!$B$20,($B$10)*($B$9/($B$9+($B$5-H12)))^($B$22))</f>
        <v>501776.56150153582</v>
      </c>
      <c r="H12" s="62">
        <f t="shared" si="8"/>
        <v>3.9134808467824468E-5</v>
      </c>
      <c r="I12" s="62">
        <f t="shared" si="2"/>
        <v>-28.3294588632052</v>
      </c>
      <c r="J12" s="62">
        <f t="shared" si="3"/>
        <v>10.747416093220737</v>
      </c>
      <c r="K12" s="62">
        <f t="shared" si="4"/>
        <v>4389.840741913933</v>
      </c>
      <c r="L12" s="16">
        <f t="shared" si="5"/>
        <v>29.568073536434081</v>
      </c>
      <c r="M12" s="17">
        <f t="shared" si="6"/>
        <v>0.192262785780172</v>
      </c>
      <c r="N12" s="63">
        <f t="shared" si="0"/>
        <v>0.13595031959497614</v>
      </c>
      <c r="O12" s="9"/>
    </row>
    <row r="13" spans="1:16" ht="13.5" customHeight="1">
      <c r="D13" s="15">
        <f>D12+'Control Panel'!$B$28</f>
        <v>1.1000000000000003E-3</v>
      </c>
      <c r="E13" s="16">
        <f t="shared" si="1"/>
        <v>3.7981797241566743E-2</v>
      </c>
      <c r="F13" s="62">
        <f t="shared" si="7"/>
        <v>6.7981797241566749E-2</v>
      </c>
      <c r="G13" s="62">
        <f>IF(E13=0,Thrust!$B$20,($B$10)*($B$9/($B$9+($B$5-H13)))^($B$22))</f>
        <v>500499.0212147623</v>
      </c>
      <c r="H13" s="62">
        <f t="shared" si="8"/>
        <v>3.8057913067702147E-5</v>
      </c>
      <c r="I13" s="62">
        <f t="shared" si="2"/>
        <v>-28.284236572807433</v>
      </c>
      <c r="J13" s="62">
        <f t="shared" si="3"/>
        <v>10.73026000231409</v>
      </c>
      <c r="K13" s="62">
        <f t="shared" si="4"/>
        <v>4444.3722630601251</v>
      </c>
      <c r="L13" s="16">
        <f t="shared" si="5"/>
        <v>30.007057610625473</v>
      </c>
      <c r="M13" s="17">
        <f t="shared" si="6"/>
        <v>0.1952195931338154</v>
      </c>
      <c r="N13" s="63">
        <f t="shared" si="0"/>
        <v>0.13804109812539964</v>
      </c>
      <c r="O13" s="9"/>
    </row>
    <row r="14" spans="1:16">
      <c r="D14" s="15">
        <f>D13+'Control Panel'!$B$28</f>
        <v>1.2000000000000003E-3</v>
      </c>
      <c r="E14" s="16">
        <f t="shared" si="1"/>
        <v>3.6908771241335334E-2</v>
      </c>
      <c r="F14" s="62">
        <f t="shared" si="7"/>
        <v>6.6908771241335332E-2</v>
      </c>
      <c r="G14" s="62">
        <f>IF(E14=0,Thrust!$B$20,($B$10)*($B$9/($B$9+($B$5-H14)))^($B$22))</f>
        <v>499229.07283063501</v>
      </c>
      <c r="H14" s="62">
        <f t="shared" si="8"/>
        <v>3.6982736714764862E-5</v>
      </c>
      <c r="I14" s="62">
        <f t="shared" si="2"/>
        <v>-28.239211245443801</v>
      </c>
      <c r="J14" s="62">
        <f t="shared" si="3"/>
        <v>10.713178633755408</v>
      </c>
      <c r="K14" s="62">
        <f t="shared" si="4"/>
        <v>4500.610342906627</v>
      </c>
      <c r="L14" s="16">
        <f t="shared" si="5"/>
        <v>30.451494836931484</v>
      </c>
      <c r="M14" s="17">
        <f t="shared" si="6"/>
        <v>0.19822029889487794</v>
      </c>
      <c r="N14" s="63">
        <f t="shared" si="0"/>
        <v>0.14016291751739249</v>
      </c>
      <c r="O14" s="9"/>
    </row>
    <row r="15" spans="1:16">
      <c r="D15" s="15">
        <f>D14+'Control Panel'!$B$28</f>
        <v>1.3000000000000004E-3</v>
      </c>
      <c r="E15" s="16">
        <f t="shared" si="1"/>
        <v>3.5837453377959794E-2</v>
      </c>
      <c r="F15" s="62">
        <f t="shared" si="7"/>
        <v>6.5837453377959793E-2</v>
      </c>
      <c r="G15" s="62">
        <f>IF(E15=0,Thrust!$B$20,($B$10)*($B$9/($B$9+($B$5-H15)))^($B$22))</f>
        <v>497966.64690618339</v>
      </c>
      <c r="H15" s="62">
        <f t="shared" si="8"/>
        <v>3.5909271921803398E-5</v>
      </c>
      <c r="I15" s="62">
        <f t="shared" si="2"/>
        <v>-28.19438135679788</v>
      </c>
      <c r="J15" s="62">
        <f t="shared" si="3"/>
        <v>10.696171409261041</v>
      </c>
      <c r="K15" s="62">
        <f t="shared" si="4"/>
        <v>4558.6331656653874</v>
      </c>
      <c r="L15" s="16">
        <f t="shared" si="5"/>
        <v>30.901555871222147</v>
      </c>
      <c r="M15" s="17">
        <f t="shared" si="6"/>
        <v>0.20126544837857108</v>
      </c>
      <c r="N15" s="63">
        <f t="shared" si="0"/>
        <v>0.14231616336703862</v>
      </c>
      <c r="O15" s="9"/>
    </row>
    <row r="16" spans="1:16">
      <c r="D16" s="15">
        <f>D15+'Control Panel'!$B$28</f>
        <v>1.4000000000000004E-3</v>
      </c>
      <c r="E16" s="16">
        <f t="shared" si="1"/>
        <v>3.4767836237033688E-2</v>
      </c>
      <c r="F16" s="62">
        <f t="shared" si="7"/>
        <v>6.4767836237033694E-2</v>
      </c>
      <c r="G16" s="62">
        <f>IF(E16=0,Thrust!$B$20,($B$10)*($B$9/($B$9+($B$5-H16)))^($B$22))</f>
        <v>496711.67485598638</v>
      </c>
      <c r="H16" s="62">
        <f t="shared" si="8"/>
        <v>3.4837511259552792E-5</v>
      </c>
      <c r="I16" s="62">
        <f t="shared" si="2"/>
        <v>-28.149745399276011</v>
      </c>
      <c r="J16" s="62">
        <f t="shared" si="3"/>
        <v>10.679237756891496</v>
      </c>
      <c r="K16" s="62">
        <f t="shared" si="4"/>
        <v>4618.5238124090956</v>
      </c>
      <c r="L16" s="16">
        <f t="shared" si="5"/>
        <v>31.357419187788686</v>
      </c>
      <c r="M16" s="17">
        <f t="shared" si="6"/>
        <v>0.2043556039656933</v>
      </c>
      <c r="N16" s="63">
        <f t="shared" si="0"/>
        <v>0.14450123333761425</v>
      </c>
      <c r="O16" s="9"/>
    </row>
    <row r="17" spans="1:15" ht="13.5" thickBot="1">
      <c r="A17" s="8" t="s">
        <v>9</v>
      </c>
      <c r="D17" s="15">
        <f>D16+'Control Panel'!$B$28</f>
        <v>1.5000000000000005E-3</v>
      </c>
      <c r="E17" s="16">
        <f t="shared" si="1"/>
        <v>3.3699912461344537E-2</v>
      </c>
      <c r="F17" s="62">
        <f t="shared" si="7"/>
        <v>6.3699912461344543E-2</v>
      </c>
      <c r="G17" s="62">
        <f>IF(E17=0,Thrust!$B$20,($B$10)*($B$9/($B$9+($B$5-H17)))^($B$22))</f>
        <v>495464.08893885487</v>
      </c>
      <c r="H17" s="62">
        <f t="shared" si="8"/>
        <v>3.3767447356056649E-5</v>
      </c>
      <c r="I17" s="62">
        <f t="shared" si="2"/>
        <v>-28.105301881770291</v>
      </c>
      <c r="J17" s="62">
        <f t="shared" si="3"/>
        <v>10.66237711096152</v>
      </c>
      <c r="K17" s="62">
        <f t="shared" si="4"/>
        <v>4680.3706503171143</v>
      </c>
      <c r="L17" s="16">
        <f t="shared" si="5"/>
        <v>31.819271569029596</v>
      </c>
      <c r="M17" s="17">
        <f t="shared" si="6"/>
        <v>0.20749134588447216</v>
      </c>
      <c r="N17" s="63">
        <f t="shared" si="0"/>
        <v>0.14671853771243368</v>
      </c>
      <c r="O17" s="9"/>
    </row>
    <row r="18" spans="1:15">
      <c r="A18" s="18" t="s">
        <v>84</v>
      </c>
      <c r="B18" s="80">
        <f>'Control Panel'!H7</f>
        <v>9.6999999999999993</v>
      </c>
      <c r="C18" s="52" t="s">
        <v>55</v>
      </c>
      <c r="D18" s="15">
        <f>D17+'Control Panel'!$B$28</f>
        <v>1.6000000000000005E-3</v>
      </c>
      <c r="E18" s="16">
        <f t="shared" si="1"/>
        <v>3.2633674750248386E-2</v>
      </c>
      <c r="F18" s="62">
        <f t="shared" si="7"/>
        <v>6.2633674750248391E-2</v>
      </c>
      <c r="G18" s="62">
        <f>IF(E18=0,Thrust!$B$20,($B$10)*($B$9/($B$9+($B$5-H18)))^($B$22))</f>
        <v>494223.82224476198</v>
      </c>
      <c r="H18" s="62">
        <f t="shared" si="8"/>
        <v>3.2699072896040468E-5</v>
      </c>
      <c r="I18" s="62">
        <f t="shared" si="2"/>
        <v>-28.061049329425671</v>
      </c>
      <c r="J18" s="62">
        <f t="shared" si="3"/>
        <v>10.645588911951748</v>
      </c>
      <c r="K18" s="62">
        <f t="shared" si="4"/>
        <v>4744.2677596906751</v>
      </c>
      <c r="L18" s="16">
        <f t="shared" si="5"/>
        <v>32.287308634061304</v>
      </c>
      <c r="M18" s="17">
        <f t="shared" si="6"/>
        <v>0.21067327304137512</v>
      </c>
      <c r="N18" s="63">
        <f t="shared" si="0"/>
        <v>0.1489684999823214</v>
      </c>
      <c r="O18" s="9"/>
    </row>
    <row r="19" spans="1:15">
      <c r="A19" s="111" t="s">
        <v>98</v>
      </c>
      <c r="B19" s="81">
        <f>'Control Panel'!H11</f>
        <v>1.511287E-3</v>
      </c>
      <c r="C19" s="118" t="s">
        <v>101</v>
      </c>
      <c r="D19" s="15">
        <f>D18+'Control Panel'!$B$28</f>
        <v>1.7000000000000006E-3</v>
      </c>
      <c r="E19" s="16">
        <f t="shared" si="1"/>
        <v>3.1569115859053212E-2</v>
      </c>
      <c r="F19" s="62">
        <f t="shared" si="7"/>
        <v>6.1569115859053211E-2</v>
      </c>
      <c r="G19" s="62">
        <f>IF(E19=0,Thrust!$B$20,($B$10)*($B$9/($B$9+($B$5-H19)))^($B$22))</f>
        <v>492990.80868201825</v>
      </c>
      <c r="H19" s="62">
        <f t="shared" si="8"/>
        <v>3.1632380620293799E-5</v>
      </c>
      <c r="I19" s="62">
        <f t="shared" si="2"/>
        <v>-28.016986283411107</v>
      </c>
      <c r="J19" s="62">
        <f t="shared" si="3"/>
        <v>10.628872606421876</v>
      </c>
      <c r="K19" s="62">
        <f t="shared" si="4"/>
        <v>4810.3154030856322</v>
      </c>
      <c r="L19" s="16">
        <f t="shared" si="5"/>
        <v>32.761735410030369</v>
      </c>
      <c r="M19" s="17">
        <f t="shared" si="6"/>
        <v>0.21390200390478126</v>
      </c>
      <c r="N19" s="63">
        <f t="shared" si="0"/>
        <v>0.15125155747046218</v>
      </c>
      <c r="O19" s="9"/>
    </row>
    <row r="20" spans="1:15" ht="14.25">
      <c r="A20" s="24" t="s">
        <v>49</v>
      </c>
      <c r="B20" s="81">
        <f>'Control Panel'!B21</f>
        <v>101300</v>
      </c>
      <c r="C20" s="54" t="s">
        <v>41</v>
      </c>
      <c r="D20" s="15">
        <f>D19+'Control Panel'!$B$28</f>
        <v>1.8000000000000006E-3</v>
      </c>
      <c r="E20" s="16">
        <f t="shared" si="1"/>
        <v>3.0506228598411025E-2</v>
      </c>
      <c r="F20" s="62">
        <f t="shared" si="7"/>
        <v>6.0506228598411024E-2</v>
      </c>
      <c r="G20" s="62">
        <f>IF(E20=0,Thrust!$B$20,($B$10)*($B$9/($B$9+($B$5-H20)))^($B$22))</f>
        <v>491764.98296468362</v>
      </c>
      <c r="H20" s="62">
        <f t="shared" si="8"/>
        <v>3.0567363325061145E-5</v>
      </c>
      <c r="I20" s="62">
        <f t="shared" si="2"/>
        <v>-27.973111300694626</v>
      </c>
      <c r="J20" s="62">
        <f t="shared" si="3"/>
        <v>10.612227646925339</v>
      </c>
      <c r="K20" s="62">
        <f t="shared" si="4"/>
        <v>4878.6205414929054</v>
      </c>
      <c r="L20" s="16">
        <f t="shared" si="5"/>
        <v>33.242766950338932</v>
      </c>
      <c r="M20" s="17">
        <f t="shared" si="6"/>
        <v>0.2171781774457843</v>
      </c>
      <c r="N20" s="63">
        <f t="shared" si="0"/>
        <v>0.15356816199764939</v>
      </c>
      <c r="O20" s="9"/>
    </row>
    <row r="21" spans="1:15" ht="14.25">
      <c r="A21" s="25" t="s">
        <v>52</v>
      </c>
      <c r="B21" s="81">
        <f>'Control Panel'!B22</f>
        <v>998</v>
      </c>
      <c r="C21" s="54" t="s">
        <v>50</v>
      </c>
      <c r="D21" s="15">
        <f>D20+'Control Panel'!$B$28</f>
        <v>1.9000000000000006E-3</v>
      </c>
      <c r="E21" s="16">
        <f t="shared" si="1"/>
        <v>2.944500583371849E-2</v>
      </c>
      <c r="F21" s="62">
        <f t="shared" si="7"/>
        <v>5.9445005833718492E-2</v>
      </c>
      <c r="G21" s="62">
        <f>IF(E21=0,Thrust!$B$20,($B$10)*($B$9/($B$9+($B$5-H21)))^($B$22))</f>
        <v>490546.28060021356</v>
      </c>
      <c r="H21" s="62">
        <f t="shared" si="8"/>
        <v>2.9504013861441374E-5</v>
      </c>
      <c r="I21" s="62">
        <f t="shared" si="2"/>
        <v>-27.929422953822264</v>
      </c>
      <c r="J21" s="62">
        <f t="shared" si="3"/>
        <v>10.595653491925432</v>
      </c>
      <c r="K21" s="62">
        <f t="shared" si="4"/>
        <v>4949.2974031679669</v>
      </c>
      <c r="L21" s="16">
        <f t="shared" si="5"/>
        <v>33.730629004488222</v>
      </c>
      <c r="M21" s="17">
        <f t="shared" si="6"/>
        <v>0.2205024541408182</v>
      </c>
      <c r="N21" s="63">
        <f t="shared" si="9"/>
        <v>0.15591878059124825</v>
      </c>
      <c r="O21" s="9"/>
    </row>
    <row r="22" spans="1:15">
      <c r="A22" s="25" t="s">
        <v>11</v>
      </c>
      <c r="B22" s="81">
        <f>'Control Panel'!B23</f>
        <v>1.4</v>
      </c>
      <c r="C22" s="54" t="s">
        <v>51</v>
      </c>
      <c r="D22" s="15">
        <f>D21+'Control Panel'!$B$28</f>
        <v>2.0000000000000005E-3</v>
      </c>
      <c r="E22" s="16">
        <f t="shared" si="1"/>
        <v>2.8385440484525945E-2</v>
      </c>
      <c r="F22" s="62">
        <f t="shared" si="7"/>
        <v>5.8385440484525944E-2</v>
      </c>
      <c r="G22" s="62">
        <f>IF(E22=0,Thrust!$B$20,($B$10)*($B$9/($B$9+($B$5-H22)))^($B$22))</f>
        <v>489334.6378773321</v>
      </c>
      <c r="H22" s="62">
        <f t="shared" si="8"/>
        <v>2.8442325134795535E-5</v>
      </c>
      <c r="I22" s="62">
        <f t="shared" si="2"/>
        <v>-27.885919830700811</v>
      </c>
      <c r="J22" s="62">
        <f t="shared" si="3"/>
        <v>10.579149605712903</v>
      </c>
      <c r="K22" s="62">
        <f t="shared" si="4"/>
        <v>5022.4681114863815</v>
      </c>
      <c r="L22" s="16">
        <f t="shared" si="5"/>
        <v>34.225558744805021</v>
      </c>
      <c r="M22" s="17">
        <f t="shared" si="6"/>
        <v>0.22387551704126701</v>
      </c>
      <c r="N22" s="63">
        <f t="shared" si="0"/>
        <v>0.15830389624152438</v>
      </c>
      <c r="O22" s="9"/>
    </row>
    <row r="23" spans="1:15">
      <c r="A23" s="24" t="s">
        <v>53</v>
      </c>
      <c r="B23" s="81">
        <f>'Control Panel'!B24</f>
        <v>1.0999999999999999E-2</v>
      </c>
      <c r="C23" s="54" t="s">
        <v>28</v>
      </c>
      <c r="D23" s="15">
        <f>D22+'Control Panel'!$B$28</f>
        <v>2.1000000000000003E-3</v>
      </c>
      <c r="E23" s="16">
        <f t="shared" si="1"/>
        <v>2.7327525523954656E-2</v>
      </c>
      <c r="F23" s="62">
        <f t="shared" si="7"/>
        <v>5.7327525523954655E-2</v>
      </c>
      <c r="G23" s="62">
        <f>IF(E23=0,Thrust!$B$20,($B$10)*($B$9/($B$9+($B$5-H23)))^($B$22))</f>
        <v>488129.99185412924</v>
      </c>
      <c r="H23" s="62">
        <f t="shared" si="8"/>
        <v>2.7382290104162982E-5</v>
      </c>
      <c r="I23" s="62">
        <f t="shared" si="2"/>
        <v>-27.842600534384232</v>
      </c>
      <c r="J23" s="62">
        <f t="shared" si="3"/>
        <v>10.562715458324917</v>
      </c>
      <c r="K23" s="62">
        <f t="shared" si="4"/>
        <v>5098.2633791011458</v>
      </c>
      <c r="L23" s="16">
        <f t="shared" si="5"/>
        <v>34.727805555953658</v>
      </c>
      <c r="M23" s="17">
        <f t="shared" si="6"/>
        <v>0.22729807291574752</v>
      </c>
      <c r="N23" s="63">
        <f t="shared" si="0"/>
        <v>0.16072400870935941</v>
      </c>
      <c r="O23" s="9"/>
    </row>
    <row r="24" spans="1:15">
      <c r="A24" s="19" t="s">
        <v>57</v>
      </c>
      <c r="B24" s="81">
        <f>'Control Panel'!B28</f>
        <v>1E-4</v>
      </c>
      <c r="C24" s="53" t="s">
        <v>56</v>
      </c>
      <c r="D24" s="15">
        <f>D23+'Control Panel'!$B$28</f>
        <v>2.2000000000000001E-3</v>
      </c>
      <c r="E24" s="16">
        <f t="shared" si="1"/>
        <v>2.6271253978122164E-2</v>
      </c>
      <c r="F24" s="62">
        <f t="shared" si="7"/>
        <v>5.627125397812216E-2</v>
      </c>
      <c r="G24" s="62">
        <f>IF(E24=0,Thrust!$B$20,($B$10)*($B$9/($B$9+($B$5-H24)))^($B$22))</f>
        <v>486932.28034637554</v>
      </c>
      <c r="H24" s="62">
        <f t="shared" si="8"/>
        <v>2.6323901781685534E-5</v>
      </c>
      <c r="I24" s="62">
        <f t="shared" si="2"/>
        <v>-27.799463682863752</v>
      </c>
      <c r="J24" s="62">
        <f t="shared" si="3"/>
        <v>10.546350525465426</v>
      </c>
      <c r="K24" s="62">
        <f t="shared" si="4"/>
        <v>5176.8232767214686</v>
      </c>
      <c r="L24" s="16">
        <f t="shared" si="5"/>
        <v>35.237631893863771</v>
      </c>
      <c r="M24" s="17">
        <f t="shared" si="6"/>
        <v>0.23077085347134288</v>
      </c>
      <c r="N24" s="63">
        <f t="shared" si="0"/>
        <v>0.16317963538979366</v>
      </c>
      <c r="O24" s="9"/>
    </row>
    <row r="25" spans="1:15" ht="13.5" thickBot="1">
      <c r="A25" s="20" t="s">
        <v>46</v>
      </c>
      <c r="B25" s="82">
        <f>'Control Panel'!B15</f>
        <v>0.16500000000000001</v>
      </c>
      <c r="C25" s="55" t="s">
        <v>28</v>
      </c>
      <c r="D25" s="15">
        <f>D24+'Control Panel'!$B$28</f>
        <v>2.3E-3</v>
      </c>
      <c r="E25" s="16">
        <f t="shared" si="1"/>
        <v>2.5216618925575623E-2</v>
      </c>
      <c r="F25" s="62">
        <f t="shared" si="7"/>
        <v>5.5216618925575625E-2</v>
      </c>
      <c r="G25" s="62">
        <f>IF(E25=0,Thrust!$B$20,($B$10)*($B$9/($B$9+($B$5-H25)))^($B$22))</f>
        <v>485741.44191605115</v>
      </c>
      <c r="H25" s="62">
        <f t="shared" si="8"/>
        <v>2.5267153232039701E-5</v>
      </c>
      <c r="I25" s="62">
        <f t="shared" si="2"/>
        <v>-27.756507908861511</v>
      </c>
      <c r="J25" s="62">
        <f t="shared" si="3"/>
        <v>10.530054288426882</v>
      </c>
      <c r="K25" s="62">
        <f t="shared" si="4"/>
        <v>5258.2980860480475</v>
      </c>
      <c r="L25" s="16">
        <f t="shared" si="5"/>
        <v>35.755314221535919</v>
      </c>
      <c r="M25" s="17">
        <f t="shared" si="6"/>
        <v>0.23429461666072926</v>
      </c>
      <c r="N25" s="63">
        <f t="shared" si="0"/>
        <v>0.1656713122363043</v>
      </c>
      <c r="O25" s="9"/>
    </row>
    <row r="26" spans="1:15">
      <c r="A26" s="1"/>
      <c r="B26" s="30"/>
      <c r="C26" s="56"/>
      <c r="D26" s="15">
        <f>D25+'Control Panel'!$B$28</f>
        <v>2.3999999999999998E-3</v>
      </c>
      <c r="E26" s="16">
        <f t="shared" si="1"/>
        <v>2.4163613496732933E-2</v>
      </c>
      <c r="F26" s="62">
        <f t="shared" si="7"/>
        <v>5.4163613496732932E-2</v>
      </c>
      <c r="G26" s="62">
        <f>IF(E26=0,Thrust!$B$20,($B$10)*($B$9/($B$9+($B$5-H26)))^($B$22))</f>
        <v>484557.41586008284</v>
      </c>
      <c r="H26" s="62">
        <f t="shared" si="8"/>
        <v>2.4212037571876685E-5</v>
      </c>
      <c r="I26" s="62">
        <f t="shared" si="2"/>
        <v>-27.713731859627647</v>
      </c>
      <c r="J26" s="62">
        <f t="shared" si="3"/>
        <v>10.513826234013266</v>
      </c>
      <c r="K26" s="62">
        <f t="shared" si="4"/>
        <v>5342.8492478190237</v>
      </c>
      <c r="L26" s="16">
        <f t="shared" si="5"/>
        <v>36.281144030140723</v>
      </c>
      <c r="M26" s="17">
        <f t="shared" si="6"/>
        <v>0.23787014808288284</v>
      </c>
      <c r="N26" s="63">
        <f t="shared" si="0"/>
        <v>0.16819959475125468</v>
      </c>
      <c r="O26" s="9"/>
    </row>
    <row r="27" spans="1:15">
      <c r="C27" s="1"/>
      <c r="D27" s="15">
        <f>D26+'Control Panel'!$B$28</f>
        <v>2.4999999999999996E-3</v>
      </c>
      <c r="E27" s="16">
        <f t="shared" si="1"/>
        <v>2.3112230873331606E-2</v>
      </c>
      <c r="F27" s="62">
        <f t="shared" si="7"/>
        <v>5.3112230873331605E-2</v>
      </c>
      <c r="G27" s="62">
        <f>IF(E27=0,Thrust!$B$20,($B$10)*($B$9/($B$9+($B$5-H27)))^($B$22))</f>
        <v>483380.14219928667</v>
      </c>
      <c r="H27" s="62">
        <f t="shared" si="8"/>
        <v>2.3158547969270146E-5</v>
      </c>
      <c r="I27" s="62">
        <f t="shared" si="2"/>
        <v>-27.671134196740859</v>
      </c>
      <c r="J27" s="62">
        <f t="shared" si="3"/>
        <v>10.49766585446441</v>
      </c>
      <c r="K27" s="62">
        <f t="shared" si="4"/>
        <v>5430.6504175819809</v>
      </c>
      <c r="L27" s="16">
        <f t="shared" si="5"/>
        <v>36.815428954922623</v>
      </c>
      <c r="M27" s="17">
        <f t="shared" si="6"/>
        <v>0.24149826248589693</v>
      </c>
      <c r="N27" s="63">
        <f t="shared" si="0"/>
        <v>0.17076505904854652</v>
      </c>
      <c r="O27" s="9"/>
    </row>
    <row r="28" spans="1:15">
      <c r="D28" s="15">
        <f>D27+'Control Panel'!$B$28</f>
        <v>2.5999999999999994E-3</v>
      </c>
      <c r="E28" s="16">
        <f t="shared" si="1"/>
        <v>2.2062464287885164E-2</v>
      </c>
      <c r="F28" s="62">
        <f t="shared" si="7"/>
        <v>5.2062464287885163E-2</v>
      </c>
      <c r="G28" s="62">
        <f>IF(E28=0,Thrust!$B$20,($B$10)*($B$9/($B$9+($B$5-H28)))^($B$22))</f>
        <v>482209.56166751107</v>
      </c>
      <c r="H28" s="62">
        <f t="shared" si="8"/>
        <v>2.2106677643171507E-5</v>
      </c>
      <c r="I28" s="62">
        <f t="shared" si="2"/>
        <v>-27.628713595912352</v>
      </c>
      <c r="J28" s="62">
        <f t="shared" si="3"/>
        <v>10.48157264738164</v>
      </c>
      <c r="K28" s="62">
        <f t="shared" si="4"/>
        <v>5521.8886437577257</v>
      </c>
      <c r="L28" s="16">
        <f t="shared" si="5"/>
        <v>37.358493996680821</v>
      </c>
      <c r="M28" s="17">
        <f t="shared" si="6"/>
        <v>0.2451798053813892</v>
      </c>
      <c r="N28" s="63">
        <f t="shared" si="0"/>
        <v>0.17336830299517828</v>
      </c>
      <c r="O28" s="9"/>
    </row>
    <row r="29" spans="1:15">
      <c r="D29" s="15">
        <f>D28+'Control Panel'!$B$28</f>
        <v>2.6999999999999993E-3</v>
      </c>
      <c r="E29" s="16">
        <f t="shared" si="1"/>
        <v>2.1014307023147001E-2</v>
      </c>
      <c r="F29" s="62">
        <f t="shared" si="7"/>
        <v>5.1014307023147E-2</v>
      </c>
      <c r="G29" s="62">
        <f>IF(E29=0,Thrust!$B$20,($B$10)*($B$9/($B$9+($B$5-H29)))^($B$22))</f>
        <v>481045.61570097419</v>
      </c>
      <c r="H29" s="62">
        <f t="shared" si="8"/>
        <v>2.1056419862872747E-5</v>
      </c>
      <c r="I29" s="62">
        <f t="shared" si="2"/>
        <v>-27.586468746792946</v>
      </c>
      <c r="J29" s="62">
        <f t="shared" si="3"/>
        <v>10.465546115654581</v>
      </c>
      <c r="K29" s="62">
        <f t="shared" si="4"/>
        <v>5616.7656848577335</v>
      </c>
      <c r="L29" s="16">
        <f t="shared" si="5"/>
        <v>37.910682861056593</v>
      </c>
      <c r="M29" s="17">
        <f t="shared" si="6"/>
        <v>0.24891565478105729</v>
      </c>
      <c r="N29" s="63">
        <f t="shared" si="0"/>
        <v>0.17600994743917525</v>
      </c>
      <c r="O29" s="9"/>
    </row>
    <row r="30" spans="1:15" ht="13.5" thickBot="1">
      <c r="A30" s="8" t="s">
        <v>8</v>
      </c>
      <c r="D30" s="15">
        <f>D29+'Control Panel'!$B$28</f>
        <v>2.7999999999999991E-3</v>
      </c>
      <c r="E30" s="16">
        <f t="shared" si="1"/>
        <v>1.9967752411581541E-2</v>
      </c>
      <c r="F30" s="62">
        <f t="shared" si="7"/>
        <v>4.9967752411581537E-2</v>
      </c>
      <c r="G30" s="62">
        <f>IF(E30=0,Thrust!$B$20,($B$10)*($B$9/($B$9+($B$5-H30)))^($B$22))</f>
        <v>479888.24642779527</v>
      </c>
      <c r="H30" s="62">
        <f t="shared" si="8"/>
        <v>2.0007767947476494E-5</v>
      </c>
      <c r="I30" s="62">
        <f t="shared" si="2"/>
        <v>-27.544398352783535</v>
      </c>
      <c r="J30" s="62">
        <f t="shared" si="3"/>
        <v>10.449585767389259</v>
      </c>
      <c r="K30" s="62">
        <f t="shared" si="4"/>
        <v>5715.4994854292809</v>
      </c>
      <c r="L30" s="16">
        <f t="shared" si="5"/>
        <v>38.472359429542365</v>
      </c>
      <c r="M30" s="17">
        <f t="shared" si="6"/>
        <v>0.25270672306716296</v>
      </c>
      <c r="N30" s="63">
        <f t="shared" si="0"/>
        <v>0.17869063753222184</v>
      </c>
      <c r="O30" s="9"/>
    </row>
    <row r="31" spans="1:15" ht="13.5" thickBot="1">
      <c r="A31" s="29" t="s">
        <v>20</v>
      </c>
      <c r="B31" s="100">
        <f>(B8*PI()*B23^2*(1-EXP(-2*B19*B25/F2))/B19)^0.5</f>
        <v>25.445381668650978</v>
      </c>
      <c r="C31" s="57" t="s">
        <v>31</v>
      </c>
      <c r="D31" s="15">
        <f>D30+'Control Panel'!$B$28</f>
        <v>2.8999999999999989E-3</v>
      </c>
      <c r="E31" s="16">
        <f t="shared" si="1"/>
        <v>1.8922793834842615E-2</v>
      </c>
      <c r="F31" s="62">
        <f t="shared" si="7"/>
        <v>4.8922793834842618E-2</v>
      </c>
      <c r="G31" s="62">
        <f>IF(E31=0,Thrust!$B$20,($B$10)*($B$9/($B$9+($B$5-H31)))^($B$22))</f>
        <v>478737.39665771293</v>
      </c>
      <c r="H31" s="62">
        <f t="shared" si="8"/>
        <v>1.8960715265373363E-5</v>
      </c>
      <c r="I31" s="62">
        <f t="shared" si="2"/>
        <v>-27.502501130848636</v>
      </c>
      <c r="J31" s="62">
        <f t="shared" si="3"/>
        <v>10.433691115837362</v>
      </c>
      <c r="K31" s="62">
        <f t="shared" si="4"/>
        <v>5818.3258335149912</v>
      </c>
      <c r="L31" s="16">
        <f t="shared" si="5"/>
        <v>39.043909378085296</v>
      </c>
      <c r="M31" s="17">
        <f t="shared" si="6"/>
        <v>0.25655395901011718</v>
      </c>
      <c r="N31" s="63">
        <f t="shared" si="9"/>
        <v>0.1814110441563094</v>
      </c>
      <c r="O31" s="9"/>
    </row>
    <row r="32" spans="1:15">
      <c r="A32" s="10"/>
      <c r="C32" s="10"/>
      <c r="D32" s="15">
        <f>D31+'Control Panel'!$B$28</f>
        <v>2.9999999999999988E-3</v>
      </c>
      <c r="E32" s="16">
        <f t="shared" si="1"/>
        <v>1.7879424723258878E-2</v>
      </c>
      <c r="F32" s="62">
        <f t="shared" si="7"/>
        <v>4.7879424723258873E-2</v>
      </c>
      <c r="G32" s="62">
        <f>IF(E32=0,Thrust!$B$20,($B$10)*($B$9/($B$9+($B$5-H32)))^($B$22))</f>
        <v>477593.00987198669</v>
      </c>
      <c r="H32" s="62">
        <f t="shared" si="8"/>
        <v>1.7915255233726329E-5</v>
      </c>
      <c r="I32" s="62">
        <f t="shared" si="2"/>
        <v>-27.460775811333043</v>
      </c>
      <c r="J32" s="62">
        <f t="shared" si="3"/>
        <v>10.417861679326696</v>
      </c>
      <c r="K32" s="62">
        <f t="shared" si="4"/>
        <v>5925.5002262325588</v>
      </c>
      <c r="L32" s="16">
        <f t="shared" si="5"/>
        <v>39.625741961436795</v>
      </c>
      <c r="M32" s="17">
        <f t="shared" si="6"/>
        <v>0.26045834994792572</v>
      </c>
      <c r="N32" s="63">
        <f t="shared" si="0"/>
        <v>0.1841718654648371</v>
      </c>
      <c r="O32" s="9"/>
    </row>
    <row r="33" spans="1:15" ht="13.5" thickBot="1">
      <c r="A33" s="8" t="s">
        <v>58</v>
      </c>
      <c r="D33" s="15">
        <f>D32+'Control Panel'!$B$28</f>
        <v>3.0999999999999986E-3</v>
      </c>
      <c r="E33" s="16">
        <f t="shared" si="1"/>
        <v>1.6837638555326207E-2</v>
      </c>
      <c r="F33" s="62">
        <f t="shared" si="7"/>
        <v>4.6837638555326203E-2</v>
      </c>
      <c r="G33" s="62">
        <f>IF(E33=0,Thrust!$B$20,($B$10)*($B$9/($B$9+($B$5-H33)))^($B$22))</f>
        <v>476455.03021347965</v>
      </c>
      <c r="H33" s="62">
        <f t="shared" si="8"/>
        <v>1.6871381317962132E-5</v>
      </c>
      <c r="I33" s="62">
        <f t="shared" si="2"/>
        <v>-27.419221137781513</v>
      </c>
      <c r="J33" s="62">
        <f t="shared" si="3"/>
        <v>10.402096981192757</v>
      </c>
      <c r="K33" s="62">
        <f t="shared" si="4"/>
        <v>6037.2999746349078</v>
      </c>
      <c r="L33" s="16">
        <f t="shared" si="5"/>
        <v>40.218291984060052</v>
      </c>
      <c r="M33" s="17">
        <f t="shared" si="6"/>
        <v>0.26442092414406937</v>
      </c>
      <c r="N33" s="63">
        <f t="shared" si="0"/>
        <v>0.18697382854988512</v>
      </c>
      <c r="O33" s="9"/>
    </row>
    <row r="34" spans="1:15">
      <c r="A34" s="26" t="s">
        <v>29</v>
      </c>
      <c r="B34" s="99">
        <f>MAX(L:L)</f>
        <v>52.53895843778669</v>
      </c>
      <c r="C34" s="52" t="s">
        <v>31</v>
      </c>
      <c r="D34" s="15">
        <f>D33+'Control Panel'!$B$28</f>
        <v>3.1999999999999984E-3</v>
      </c>
      <c r="E34" s="16">
        <f t="shared" si="1"/>
        <v>1.5797428857206933E-2</v>
      </c>
      <c r="F34" s="62">
        <f t="shared" si="7"/>
        <v>4.5797428857206932E-2</v>
      </c>
      <c r="G34" s="62">
        <f>IF(E34=0,Thrust!$B$20,($B$10)*($B$9/($B$9+($B$5-H34)))^($B$22))</f>
        <v>475323.40247691778</v>
      </c>
      <c r="H34" s="62">
        <f t="shared" si="8"/>
        <v>1.5829087031269473E-5</v>
      </c>
      <c r="I34" s="62">
        <f t="shared" si="2"/>
        <v>-27.377835866761458</v>
      </c>
      <c r="J34" s="62">
        <f t="shared" si="3"/>
        <v>10.386396549711487</v>
      </c>
      <c r="K34" s="62">
        <f t="shared" si="4"/>
        <v>6154.0265844626192</v>
      </c>
      <c r="L34" s="16">
        <f t="shared" si="5"/>
        <v>40.822021981523541</v>
      </c>
      <c r="M34" s="17">
        <f t="shared" si="6"/>
        <v>0.26844275334247536</v>
      </c>
      <c r="N34" s="63">
        <f t="shared" si="0"/>
        <v>0.18981769124885206</v>
      </c>
      <c r="O34" s="9"/>
    </row>
    <row r="35" spans="1:15" ht="13.5" thickBot="1">
      <c r="A35" s="27" t="s">
        <v>30</v>
      </c>
      <c r="B35" s="87">
        <f>MAX(M:M)</f>
        <v>0.33678314703899925</v>
      </c>
      <c r="C35" s="55" t="s">
        <v>28</v>
      </c>
      <c r="D35" s="15">
        <f>D34+'Control Panel'!$B$28</f>
        <v>3.2999999999999982E-3</v>
      </c>
      <c r="E35" s="16">
        <f t="shared" si="1"/>
        <v>1.4758789202235783E-2</v>
      </c>
      <c r="F35" s="62">
        <f t="shared" si="7"/>
        <v>4.4758789202235784E-2</v>
      </c>
      <c r="G35" s="62">
        <f>IF(E35=0,Thrust!$B$20,($B$10)*($B$9/($B$9+($B$5-H35)))^($B$22))</f>
        <v>474198.0720993196</v>
      </c>
      <c r="H35" s="62">
        <f t="shared" si="8"/>
        <v>1.4788365934103992E-5</v>
      </c>
      <c r="I35" s="62">
        <f t="shared" si="2"/>
        <v>-27.336618767688499</v>
      </c>
      <c r="J35" s="62">
        <f t="shared" si="3"/>
        <v>10.370759918033079</v>
      </c>
      <c r="K35" s="62">
        <f t="shared" si="4"/>
        <v>6276.0084559489887</v>
      </c>
      <c r="L35" s="16">
        <f t="shared" si="5"/>
        <v>41.437424639969805</v>
      </c>
      <c r="M35" s="17">
        <f t="shared" si="6"/>
        <v>0.27252495554062772</v>
      </c>
      <c r="N35" s="63">
        <f t="shared" si="0"/>
        <v>0.19270424410534023</v>
      </c>
      <c r="O35" s="9"/>
    </row>
    <row r="36" spans="1:15">
      <c r="D36" s="15">
        <f>D35+'Control Panel'!$B$28</f>
        <v>3.3999999999999981E-3</v>
      </c>
      <c r="E36" s="16">
        <f t="shared" si="1"/>
        <v>1.3721713210432475E-2</v>
      </c>
      <c r="F36" s="62">
        <f t="shared" si="7"/>
        <v>4.3721713210432472E-2</v>
      </c>
      <c r="G36" s="62">
        <f>IF(E36=0,Thrust!$B$20,($B$10)*($B$9/($B$9+($B$5-H36)))^($B$22))</f>
        <v>473078.98515059805</v>
      </c>
      <c r="H36" s="62">
        <f t="shared" si="8"/>
        <v>1.3749211633699875E-5</v>
      </c>
      <c r="I36" s="62">
        <f t="shared" si="2"/>
        <v>-27.29556862265493</v>
      </c>
      <c r="J36" s="62">
        <f t="shared" si="3"/>
        <v>10.355186624116904</v>
      </c>
      <c r="K36" s="62">
        <f t="shared" si="4"/>
        <v>6403.6039537356492</v>
      </c>
      <c r="L36" s="16">
        <f t="shared" si="5"/>
        <v>42.065025485564703</v>
      </c>
      <c r="M36" s="17">
        <f t="shared" si="6"/>
        <v>0.27666869800462468</v>
      </c>
      <c r="N36" s="63">
        <f t="shared" si="0"/>
        <v>0.19563431250112312</v>
      </c>
      <c r="O36" s="9"/>
    </row>
    <row r="37" spans="1:15">
      <c r="D37" s="15">
        <f>D36+'Control Panel'!$B$28</f>
        <v>3.4999999999999979E-3</v>
      </c>
      <c r="E37" s="16">
        <f t="shared" si="1"/>
        <v>1.2686194548020785E-2</v>
      </c>
      <c r="F37" s="62">
        <f t="shared" si="7"/>
        <v>4.2686194548020785E-2</v>
      </c>
      <c r="G37" s="62">
        <f>IF(E37=0,Thrust!$B$20,($B$10)*($B$9/($B$9+($B$5-H37)))^($B$22))</f>
        <v>471966.08832432562</v>
      </c>
      <c r="H37" s="62">
        <f t="shared" si="8"/>
        <v>1.2711617783587961E-5</v>
      </c>
      <c r="I37" s="62">
        <f t="shared" si="2"/>
        <v>-27.254684226260952</v>
      </c>
      <c r="J37" s="62">
        <f t="shared" si="3"/>
        <v>10.339676210667498</v>
      </c>
      <c r="K37" s="62">
        <f t="shared" si="4"/>
        <v>6537.2049075183495</v>
      </c>
      <c r="L37" s="16">
        <f t="shared" si="5"/>
        <v>42.705385880938266</v>
      </c>
      <c r="M37" s="17">
        <f t="shared" si="6"/>
        <v>0.28087520055318116</v>
      </c>
      <c r="N37" s="63">
        <f t="shared" si="0"/>
        <v>0.19860875897828589</v>
      </c>
      <c r="O37" s="9"/>
    </row>
    <row r="38" spans="1:15">
      <c r="D38" s="15">
        <f>D37+'Control Panel'!$B$28</f>
        <v>3.5999999999999977E-3</v>
      </c>
      <c r="E38" s="16">
        <f t="shared" si="1"/>
        <v>1.1652226926954034E-2</v>
      </c>
      <c r="F38" s="62">
        <f t="shared" si="7"/>
        <v>4.1652226926954035E-2</v>
      </c>
      <c r="G38" s="62">
        <f>IF(E38=0,Thrust!$B$20,($B$10)*($B$9/($B$9+($B$5-H38)))^($B$22))</f>
        <v>470859.32892866276</v>
      </c>
      <c r="H38" s="62">
        <f t="shared" si="8"/>
        <v>1.1675578083120275E-5</v>
      </c>
      <c r="I38" s="62">
        <f t="shared" si="2"/>
        <v>-27.213964385448705</v>
      </c>
      <c r="J38" s="62">
        <f t="shared" si="3"/>
        <v>10.324228225071581</v>
      </c>
      <c r="K38" s="62">
        <f t="shared" si="4"/>
        <v>6677.2406156680981</v>
      </c>
      <c r="L38" s="16">
        <f t="shared" si="5"/>
        <v>43.359106371690103</v>
      </c>
      <c r="M38" s="17">
        <f t="shared" si="6"/>
        <v>0.285145739141275</v>
      </c>
      <c r="N38" s="63">
        <f t="shared" si="0"/>
        <v>0.20162848577324588</v>
      </c>
      <c r="O38" s="9"/>
    </row>
    <row r="39" spans="1:15">
      <c r="D39" s="15">
        <f>D38+'Control Panel'!$B$28</f>
        <v>3.6999999999999976E-3</v>
      </c>
      <c r="E39" s="16">
        <f t="shared" si="1"/>
        <v>1.0619804104446877E-2</v>
      </c>
      <c r="F39" s="62">
        <f t="shared" si="7"/>
        <v>4.0619804104446877E-2</v>
      </c>
      <c r="G39" s="62">
        <f>IF(E39=0,Thrust!$B$20,($B$10)*($B$9/($B$9+($B$5-H39)))^($B$22))</f>
        <v>469758.6548774445</v>
      </c>
      <c r="H39" s="62">
        <f t="shared" si="8"/>
        <v>1.0641086277000879E-5</v>
      </c>
      <c r="I39" s="62">
        <f t="shared" si="2"/>
        <v>-27.17340791933891</v>
      </c>
      <c r="J39" s="62">
        <f t="shared" si="3"/>
        <v>10.308842219336093</v>
      </c>
      <c r="K39" s="62">
        <f t="shared" si="4"/>
        <v>6824.1824382694213</v>
      </c>
      <c r="L39" s="16">
        <f t="shared" si="5"/>
        <v>44.026830433256912</v>
      </c>
      <c r="M39" s="17">
        <f t="shared" si="6"/>
        <v>0.28948164977844404</v>
      </c>
      <c r="N39" s="63">
        <f t="shared" si="0"/>
        <v>0.20469443758740699</v>
      </c>
      <c r="O39" s="9"/>
    </row>
    <row r="40" spans="1:15">
      <c r="D40" s="15">
        <f>D39+'Control Panel'!$B$28</f>
        <v>3.7999999999999974E-3</v>
      </c>
      <c r="E40" s="16">
        <f t="shared" si="1"/>
        <v>9.5889198825132669E-3</v>
      </c>
      <c r="F40" s="62">
        <f t="shared" si="7"/>
        <v>3.9588919882513264E-2</v>
      </c>
      <c r="G40" s="62">
        <f>IF(E40=0,Thrust!$B$20,($B$10)*($B$9/($B$9+($B$5-H40)))^($B$22))</f>
        <v>468664.01468142343</v>
      </c>
      <c r="H40" s="62">
        <f t="shared" si="8"/>
        <v>9.608136154822912E-6</v>
      </c>
      <c r="I40" s="62">
        <f t="shared" si="2"/>
        <v>-27.133013659070262</v>
      </c>
      <c r="J40" s="62">
        <f t="shared" si="3"/>
        <v>10.293517750027259</v>
      </c>
      <c r="K40" s="62">
        <f t="shared" si="4"/>
        <v>6978.5490834331822</v>
      </c>
      <c r="L40" s="16">
        <f t="shared" si="5"/>
        <v>44.709248677083856</v>
      </c>
      <c r="M40" s="17">
        <f t="shared" si="6"/>
        <v>0.29388433282176973</v>
      </c>
      <c r="N40" s="63">
        <f t="shared" si="0"/>
        <v>0.20780760462275763</v>
      </c>
      <c r="O40" s="9"/>
    </row>
    <row r="41" spans="1:15">
      <c r="D41" s="15">
        <f>D40+'Control Panel'!$B$28</f>
        <v>3.8999999999999972E-3</v>
      </c>
      <c r="E41" s="16">
        <f t="shared" si="1"/>
        <v>8.5595681075105404E-3</v>
      </c>
      <c r="F41" s="62">
        <f t="shared" si="7"/>
        <v>3.8559568107510538E-2</v>
      </c>
      <c r="G41" s="62">
        <f>IF(E41=0,Thrust!$B$20,($B$10)*($B$9/($B$9+($B$5-H41)))^($B$22))</f>
        <v>467575.35743966466</v>
      </c>
      <c r="H41" s="62">
        <f t="shared" si="8"/>
        <v>8.5767215506117645E-6</v>
      </c>
      <c r="I41" s="62">
        <f t="shared" si="2"/>
        <v>-27.092780447641353</v>
      </c>
      <c r="J41" s="62">
        <f t="shared" si="3"/>
        <v>10.278254378210631</v>
      </c>
      <c r="K41" s="62">
        <f t="shared" si="4"/>
        <v>7140.9127122080808</v>
      </c>
      <c r="L41" s="16">
        <f t="shared" si="5"/>
        <v>45.407103585427173</v>
      </c>
      <c r="M41" s="17">
        <f t="shared" si="6"/>
        <v>0.29835525768947813</v>
      </c>
      <c r="N41" s="63">
        <f t="shared" si="9"/>
        <v>0.21096902591488978</v>
      </c>
      <c r="O41" s="9"/>
    </row>
    <row r="42" spans="1:15">
      <c r="D42" s="15">
        <f>D41+'Control Panel'!$B$28</f>
        <v>3.9999999999999975E-3</v>
      </c>
      <c r="E42" s="16">
        <f t="shared" si="1"/>
        <v>7.5317426696894767E-3</v>
      </c>
      <c r="F42" s="62">
        <f t="shared" si="7"/>
        <v>3.7531742669689477E-2</v>
      </c>
      <c r="G42" s="62">
        <f>IF(E42=0,Thrust!$B$20,($B$10)*($B$9/($B$9+($B$5-H42)))^($B$22))</f>
        <v>466492.63283108984</v>
      </c>
      <c r="H42" s="62">
        <f t="shared" si="8"/>
        <v>7.5468363423742253E-6</v>
      </c>
      <c r="I42" s="62">
        <f t="shared" si="2"/>
        <v>-27.052707139755135</v>
      </c>
      <c r="J42" s="62">
        <f t="shared" si="3"/>
        <v>10.263051669392063</v>
      </c>
      <c r="K42" s="62">
        <f t="shared" si="4"/>
        <v>7311.9060140084912</v>
      </c>
      <c r="L42" s="16">
        <f t="shared" si="5"/>
        <v>46.121194856647982</v>
      </c>
      <c r="M42" s="17">
        <f t="shared" si="6"/>
        <v>0.30289596804802082</v>
      </c>
      <c r="N42" s="63">
        <f t="shared" si="0"/>
        <v>0.21417979300081932</v>
      </c>
      <c r="O42" s="9"/>
    </row>
    <row r="43" spans="1:15">
      <c r="D43" s="15">
        <f>D42+'Control Panel'!$B$28</f>
        <v>4.0999999999999977E-3</v>
      </c>
      <c r="E43" s="16">
        <f t="shared" si="1"/>
        <v>6.5054375027502704E-3</v>
      </c>
      <c r="F43" s="62">
        <f t="shared" si="7"/>
        <v>3.6505437502750267E-2</v>
      </c>
      <c r="G43" s="62">
        <f>IF(E43=0,Thrust!$B$20,($B$10)*($B$9/($B$9+($B$5-H43)))^($B$22))</f>
        <v>465415.79110616801</v>
      </c>
      <c r="H43" s="62">
        <f t="shared" si="8"/>
        <v>6.5184744516535775E-6</v>
      </c>
      <c r="I43" s="62">
        <f t="shared" si="2"/>
        <v>-27.012792601665922</v>
      </c>
      <c r="J43" s="62">
        <f t="shared" si="3"/>
        <v>10.24790919345968</v>
      </c>
      <c r="K43" s="62">
        <f t="shared" si="4"/>
        <v>7492.2304375943704</v>
      </c>
      <c r="L43" s="16">
        <f t="shared" si="5"/>
        <v>46.852385458048829</v>
      </c>
      <c r="M43" s="17">
        <f t="shared" si="6"/>
        <v>0.30750808753368564</v>
      </c>
      <c r="N43" s="63">
        <f t="shared" si="0"/>
        <v>0.21744105396477553</v>
      </c>
      <c r="O43" s="9"/>
    </row>
    <row r="44" spans="1:15">
      <c r="D44" s="15">
        <f>D43+'Control Panel'!$B$28</f>
        <v>4.199999999999998E-3</v>
      </c>
      <c r="E44" s="16">
        <f t="shared" si="1"/>
        <v>5.4806465834043028E-3</v>
      </c>
      <c r="F44" s="62">
        <f t="shared" si="7"/>
        <v>3.5480646583404302E-2</v>
      </c>
      <c r="G44" s="62">
        <f>IF(E44=0,Thrust!$B$20,($B$10)*($B$9/($B$9+($B$5-H44)))^($B$22))</f>
        <v>464344.78307874978</v>
      </c>
      <c r="H44" s="62">
        <f t="shared" si="8"/>
        <v>5.4916298430904835E-6</v>
      </c>
      <c r="I44" s="62">
        <f t="shared" si="2"/>
        <v>-26.973035711028828</v>
      </c>
      <c r="J44" s="62">
        <f t="shared" si="3"/>
        <v>10.232826524626761</v>
      </c>
      <c r="K44" s="62">
        <f t="shared" si="4"/>
        <v>7682.6658041108049</v>
      </c>
      <c r="L44" s="16">
        <f t="shared" si="5"/>
        <v>47.601608501808265</v>
      </c>
      <c r="M44" s="17">
        <f t="shared" si="6"/>
        <v>0.31219332607949052</v>
      </c>
      <c r="N44" s="63">
        <f t="shared" si="0"/>
        <v>0.22075401791199076</v>
      </c>
      <c r="O44" s="9"/>
    </row>
    <row r="45" spans="1:15">
      <c r="D45" s="15">
        <f>D44+'Control Panel'!$B$28</f>
        <v>4.2999999999999983E-3</v>
      </c>
      <c r="E45" s="16">
        <f t="shared" si="1"/>
        <v>4.4573639309416265E-3</v>
      </c>
      <c r="F45" s="62">
        <f t="shared" si="7"/>
        <v>3.4457363930941627E-2</v>
      </c>
      <c r="G45" s="62">
        <f>IF(E45=0,Thrust!$B$20,($B$10)*($B$9/($B$9+($B$5-H45)))^($B$22))</f>
        <v>463279.56011804164</v>
      </c>
      <c r="H45" s="62">
        <f t="shared" si="8"/>
        <v>4.4662965239896056E-6</v>
      </c>
      <c r="I45" s="62">
        <f t="shared" si="2"/>
        <v>-26.933435356751577</v>
      </c>
      <c r="J45" s="62">
        <f t="shared" si="3"/>
        <v>10.217803241375512</v>
      </c>
      <c r="K45" s="62">
        <f t="shared" si="4"/>
        <v>7884.0815809305514</v>
      </c>
      <c r="L45" s="16">
        <f t="shared" si="5"/>
        <v>48.369875082219345</v>
      </c>
      <c r="M45" s="17">
        <f t="shared" si="6"/>
        <v>0.31695348692967135</v>
      </c>
      <c r="N45" s="63">
        <f t="shared" si="0"/>
        <v>0.22411995992869235</v>
      </c>
      <c r="O45" s="9"/>
    </row>
    <row r="46" spans="1:15">
      <c r="D46" s="15">
        <f>D45+'Control Panel'!$B$28</f>
        <v>4.3999999999999985E-3</v>
      </c>
      <c r="E46" s="16">
        <f t="shared" si="1"/>
        <v>3.4355836068040756E-3</v>
      </c>
      <c r="F46" s="62">
        <f t="shared" si="7"/>
        <v>3.3435583606804077E-2</v>
      </c>
      <c r="G46" s="62">
        <f>IF(E46=0,Thrust!$B$20,($B$10)*($B$9/($B$9+($B$5-H46)))^($B$22))</f>
        <v>462220.07414071762</v>
      </c>
      <c r="H46" s="62">
        <f t="shared" si="8"/>
        <v>3.4424685438918592E-6</v>
      </c>
      <c r="I46" s="62">
        <f t="shared" si="2"/>
        <v>-26.893990438848697</v>
      </c>
      <c r="J46" s="62">
        <f t="shared" si="3"/>
        <v>10.202838926401752</v>
      </c>
      <c r="K46" s="62">
        <f t="shared" si="4"/>
        <v>8097.4501612401018</v>
      </c>
      <c r="L46" s="16">
        <f t="shared" si="5"/>
        <v>49.1582832403124</v>
      </c>
      <c r="M46" s="17">
        <f t="shared" si="6"/>
        <v>0.32179047443789327</v>
      </c>
      <c r="N46" s="63">
        <f t="shared" si="0"/>
        <v>0.22754022659627068</v>
      </c>
      <c r="O46" s="9"/>
    </row>
    <row r="47" spans="1:15">
      <c r="D47" s="15">
        <f>D46+'Control Panel'!$B$28</f>
        <v>4.4999999999999988E-3</v>
      </c>
      <c r="E47" s="16">
        <f t="shared" si="1"/>
        <v>2.4152997141639004E-3</v>
      </c>
      <c r="F47" s="62">
        <f t="shared" si="7"/>
        <v>3.2415299714163896E-2</v>
      </c>
      <c r="G47" s="62">
        <f>IF(E47=0,Thrust!$B$20,($B$10)*($B$9/($B$9+($B$5-H47)))^($B$22))</f>
        <v>461166.27760316711</v>
      </c>
      <c r="H47" s="62">
        <f t="shared" si="8"/>
        <v>2.420139994152205E-6</v>
      </c>
      <c r="I47" s="62">
        <f t="shared" si="2"/>
        <v>-26.854699868298045</v>
      </c>
      <c r="J47" s="62">
        <f t="shared" si="3"/>
        <v>10.187933166560487</v>
      </c>
      <c r="K47" s="62">
        <f t="shared" si="4"/>
        <v>8323.8625787432829</v>
      </c>
      <c r="L47" s="16">
        <f t="shared" si="5"/>
        <v>49.968028256436412</v>
      </c>
      <c r="M47" s="17">
        <f t="shared" si="6"/>
        <v>0.32670630276192453</v>
      </c>
      <c r="N47" s="63">
        <f t="shared" si="0"/>
        <v>0.2310162421393421</v>
      </c>
      <c r="O47" s="9"/>
    </row>
    <row r="48" spans="1:15">
      <c r="D48" s="15">
        <f>D47+'Control Panel'!$B$28</f>
        <v>4.5999999999999991E-3</v>
      </c>
      <c r="E48" s="16">
        <f t="shared" si="1"/>
        <v>1.3965063975078516E-3</v>
      </c>
      <c r="F48" s="62">
        <f t="shared" si="7"/>
        <v>3.1396506397507851E-2</v>
      </c>
      <c r="G48" s="62">
        <f>IF(E48=0,Thrust!$B$20,($B$10)*($B$9/($B$9+($B$5-H48)))^($B$22))</f>
        <v>460118.12349387322</v>
      </c>
      <c r="H48" s="62">
        <f t="shared" si="8"/>
        <v>1.3993050075228973E-6</v>
      </c>
      <c r="I48" s="62">
        <f t="shared" si="2"/>
        <v>-26.815562566899562</v>
      </c>
      <c r="J48" s="62">
        <f t="shared" si="3"/>
        <v>10.173085552812326</v>
      </c>
      <c r="K48" s="62">
        <f t="shared" si="4"/>
        <v>8564.5471952871922</v>
      </c>
      <c r="L48" s="16">
        <f t="shared" si="5"/>
        <v>50.800414514310738</v>
      </c>
      <c r="M48" s="17">
        <f t="shared" si="6"/>
        <v>0.33170310558756816</v>
      </c>
      <c r="N48" s="63">
        <f t="shared" si="0"/>
        <v>0.23454951530160681</v>
      </c>
      <c r="O48" s="9"/>
    </row>
    <row r="49" spans="4:15">
      <c r="D49" s="15">
        <f>D48+'Control Panel'!$B$28</f>
        <v>4.6999999999999993E-3</v>
      </c>
      <c r="E49" s="16">
        <f t="shared" si="1"/>
        <v>3.7919784222661891E-4</v>
      </c>
      <c r="F49" s="62">
        <f t="shared" si="7"/>
        <v>3.0379197842226618E-2</v>
      </c>
      <c r="G49" s="62">
        <f>IF(E49=0,Thrust!$B$20,($B$10)*($B$9/($B$9+($B$5-H49)))^($B$22))</f>
        <v>459075.56532592187</v>
      </c>
      <c r="H49" s="62">
        <f t="shared" si="8"/>
        <v>3.7995775774210313E-7</v>
      </c>
      <c r="I49" s="62">
        <f t="shared" si="2"/>
        <v>-26.776577467136288</v>
      </c>
      <c r="J49" s="62">
        <f t="shared" si="3"/>
        <v>10.158295680170749</v>
      </c>
      <c r="K49" s="62">
        <f t="shared" si="4"/>
        <v>8820.8920394723264</v>
      </c>
      <c r="L49" s="16">
        <f t="shared" si="5"/>
        <v>51.656869233839458</v>
      </c>
      <c r="M49" s="17">
        <f>IF(E49=0,M48,M48+L48*$B$24)</f>
        <v>0.33678314703899925</v>
      </c>
      <c r="N49" s="63">
        <f t="shared" si="0"/>
        <v>0.23814164706062249</v>
      </c>
      <c r="O49" s="9"/>
    </row>
    <row r="50" spans="4:15">
      <c r="D50" s="15">
        <f>D49+'Control Panel'!$B$28</f>
        <v>4.7999999999999996E-3</v>
      </c>
      <c r="E50" s="16">
        <f>IF(E49-(J49*$B$24)&lt;0,0,(E49-(J49*$B$24)))</f>
        <v>0</v>
      </c>
      <c r="F50" s="62">
        <f t="shared" si="7"/>
        <v>0.03</v>
      </c>
      <c r="G50" s="62">
        <f>IF(E50=0,Thrust!$B$20,($B$10)*($B$9/($B$9+($B$5-H50)))^($B$22))</f>
        <v>101300</v>
      </c>
      <c r="H50" s="62">
        <f t="shared" si="8"/>
        <v>0</v>
      </c>
      <c r="I50" s="62">
        <f t="shared" si="2"/>
        <v>0</v>
      </c>
      <c r="J50" s="62">
        <f t="shared" si="3"/>
        <v>0</v>
      </c>
      <c r="K50" s="62">
        <f>IF(J50=0,K49,(-$B$19*(L50^2)-(J50*I50))/F50)</f>
        <v>8820.8920394723264</v>
      </c>
      <c r="L50" s="16">
        <f t="shared" si="5"/>
        <v>52.53895843778669</v>
      </c>
      <c r="M50" s="17">
        <f t="shared" ref="M50:M113" si="10">IF(E50=0,M49,M49+L49*$B$24)</f>
        <v>0.33678314703899925</v>
      </c>
      <c r="N50" s="63">
        <f t="shared" si="0"/>
        <v>0.23814164706062249</v>
      </c>
      <c r="O50" s="9"/>
    </row>
    <row r="51" spans="4:15">
      <c r="D51" s="15">
        <f>D50+'Control Panel'!$B$28</f>
        <v>4.8999999999999998E-3</v>
      </c>
      <c r="E51" s="16">
        <f t="shared" ref="E51:E114" si="11">IF(E50-(J50*$B$24)&lt;0,0,(E50-(J50*$B$24)))</f>
        <v>0</v>
      </c>
      <c r="F51" s="62">
        <f t="shared" si="7"/>
        <v>0.03</v>
      </c>
      <c r="G51" s="62">
        <f>IF(E51=0,Thrust!$B$20,($B$10)*($B$9/($B$9+($B$5-H51)))^($B$22))</f>
        <v>101300</v>
      </c>
      <c r="H51" s="62">
        <f t="shared" si="8"/>
        <v>0</v>
      </c>
      <c r="I51" s="62">
        <f t="shared" si="2"/>
        <v>0</v>
      </c>
      <c r="J51" s="62">
        <f t="shared" si="3"/>
        <v>0</v>
      </c>
      <c r="K51" s="62">
        <f t="shared" si="4"/>
        <v>8820.8920394723264</v>
      </c>
      <c r="L51" s="16">
        <f t="shared" si="5"/>
        <v>52.53895843778669</v>
      </c>
      <c r="M51" s="17">
        <f t="shared" si="10"/>
        <v>0.33678314703899925</v>
      </c>
      <c r="N51" s="63">
        <f t="shared" si="9"/>
        <v>0.23814164706062249</v>
      </c>
      <c r="O51" s="9"/>
    </row>
    <row r="52" spans="4:15">
      <c r="D52" s="15">
        <f>D51+'Control Panel'!$B$28</f>
        <v>5.0000000000000001E-3</v>
      </c>
      <c r="E52" s="16">
        <f t="shared" si="11"/>
        <v>0</v>
      </c>
      <c r="F52" s="62">
        <f t="shared" si="7"/>
        <v>0.03</v>
      </c>
      <c r="G52" s="62">
        <f>IF(E52=0,Thrust!$B$20,($B$10)*($B$9/($B$9+($B$5-H52)))^($B$22))</f>
        <v>101300</v>
      </c>
      <c r="H52" s="62">
        <f t="shared" si="8"/>
        <v>0</v>
      </c>
      <c r="I52" s="62">
        <f t="shared" si="2"/>
        <v>0</v>
      </c>
      <c r="J52" s="62">
        <f t="shared" si="3"/>
        <v>0</v>
      </c>
      <c r="K52" s="62">
        <f t="shared" si="4"/>
        <v>8820.8920394723264</v>
      </c>
      <c r="L52" s="16">
        <f t="shared" si="5"/>
        <v>52.53895843778669</v>
      </c>
      <c r="M52" s="17">
        <f t="shared" si="10"/>
        <v>0.33678314703899925</v>
      </c>
      <c r="N52" s="63">
        <f t="shared" si="0"/>
        <v>0.23814164706062249</v>
      </c>
      <c r="O52" s="9"/>
    </row>
    <row r="53" spans="4:15">
      <c r="D53" s="15">
        <f>D52+'Control Panel'!$B$28</f>
        <v>5.1000000000000004E-3</v>
      </c>
      <c r="E53" s="16">
        <f t="shared" si="11"/>
        <v>0</v>
      </c>
      <c r="F53" s="62">
        <f t="shared" si="7"/>
        <v>0.03</v>
      </c>
      <c r="G53" s="62">
        <f>IF(E53=0,Thrust!$B$20,($B$10)*($B$9/($B$9+($B$5-H53)))^($B$22))</f>
        <v>101300</v>
      </c>
      <c r="H53" s="62">
        <f t="shared" si="8"/>
        <v>0</v>
      </c>
      <c r="I53" s="62">
        <f t="shared" si="2"/>
        <v>0</v>
      </c>
      <c r="J53" s="62">
        <f t="shared" si="3"/>
        <v>0</v>
      </c>
      <c r="K53" s="62">
        <f t="shared" si="4"/>
        <v>8820.8920394723264</v>
      </c>
      <c r="L53" s="16">
        <f t="shared" si="5"/>
        <v>52.53895843778669</v>
      </c>
      <c r="M53" s="17">
        <f t="shared" si="10"/>
        <v>0.33678314703899925</v>
      </c>
      <c r="N53" s="63">
        <f t="shared" si="0"/>
        <v>0.23814164706062249</v>
      </c>
      <c r="O53" s="9"/>
    </row>
    <row r="54" spans="4:15">
      <c r="D54" s="15">
        <f>D53+'Control Panel'!$B$28</f>
        <v>5.2000000000000006E-3</v>
      </c>
      <c r="E54" s="16">
        <f t="shared" si="11"/>
        <v>0</v>
      </c>
      <c r="F54" s="62">
        <f t="shared" si="7"/>
        <v>0.03</v>
      </c>
      <c r="G54" s="62">
        <f>IF(E54=0,Thrust!$B$20,($B$10)*($B$9/($B$9+($B$5-H54)))^($B$22))</f>
        <v>101300</v>
      </c>
      <c r="H54" s="62">
        <f t="shared" si="8"/>
        <v>0</v>
      </c>
      <c r="I54" s="62">
        <f t="shared" si="2"/>
        <v>0</v>
      </c>
      <c r="J54" s="62">
        <f t="shared" si="3"/>
        <v>0</v>
      </c>
      <c r="K54" s="62">
        <f t="shared" si="4"/>
        <v>8820.8920394723264</v>
      </c>
      <c r="L54" s="16">
        <f t="shared" si="5"/>
        <v>52.53895843778669</v>
      </c>
      <c r="M54" s="17">
        <f t="shared" si="10"/>
        <v>0.33678314703899925</v>
      </c>
      <c r="N54" s="63">
        <f t="shared" si="0"/>
        <v>0.23814164706062249</v>
      </c>
      <c r="O54" s="9"/>
    </row>
    <row r="55" spans="4:15">
      <c r="D55" s="15">
        <f>D54+'Control Panel'!$B$28</f>
        <v>5.3000000000000009E-3</v>
      </c>
      <c r="E55" s="16">
        <f t="shared" si="11"/>
        <v>0</v>
      </c>
      <c r="F55" s="62">
        <f t="shared" si="7"/>
        <v>0.03</v>
      </c>
      <c r="G55" s="62">
        <f>IF(E55=0,Thrust!$B$20,($B$10)*($B$9/($B$9+($B$5-H55)))^($B$22))</f>
        <v>101300</v>
      </c>
      <c r="H55" s="62">
        <f t="shared" si="8"/>
        <v>0</v>
      </c>
      <c r="I55" s="62">
        <f t="shared" si="2"/>
        <v>0</v>
      </c>
      <c r="J55" s="62">
        <f t="shared" si="3"/>
        <v>0</v>
      </c>
      <c r="K55" s="62">
        <f t="shared" si="4"/>
        <v>8820.8920394723264</v>
      </c>
      <c r="L55" s="16">
        <f t="shared" si="5"/>
        <v>52.53895843778669</v>
      </c>
      <c r="M55" s="17">
        <f t="shared" si="10"/>
        <v>0.33678314703899925</v>
      </c>
      <c r="N55" s="63">
        <f t="shared" si="0"/>
        <v>0.23814164706062249</v>
      </c>
      <c r="O55" s="9"/>
    </row>
    <row r="56" spans="4:15">
      <c r="D56" s="15">
        <f>D55+'Control Panel'!$B$28</f>
        <v>5.4000000000000012E-3</v>
      </c>
      <c r="E56" s="16">
        <f t="shared" si="11"/>
        <v>0</v>
      </c>
      <c r="F56" s="62">
        <f t="shared" si="7"/>
        <v>0.03</v>
      </c>
      <c r="G56" s="62">
        <f>IF(E56=0,Thrust!$B$20,($B$10)*($B$9/($B$9+($B$5-H56)))^($B$22))</f>
        <v>101300</v>
      </c>
      <c r="H56" s="62">
        <f t="shared" si="8"/>
        <v>0</v>
      </c>
      <c r="I56" s="62">
        <f t="shared" si="2"/>
        <v>0</v>
      </c>
      <c r="J56" s="62">
        <f t="shared" si="3"/>
        <v>0</v>
      </c>
      <c r="K56" s="62">
        <f t="shared" si="4"/>
        <v>8820.8920394723264</v>
      </c>
      <c r="L56" s="16">
        <f t="shared" si="5"/>
        <v>52.53895843778669</v>
      </c>
      <c r="M56" s="17">
        <f t="shared" si="10"/>
        <v>0.33678314703899925</v>
      </c>
      <c r="N56" s="63">
        <f t="shared" si="0"/>
        <v>0.23814164706062249</v>
      </c>
      <c r="O56" s="9"/>
    </row>
    <row r="57" spans="4:15">
      <c r="D57" s="15">
        <f>D56+'Control Panel'!$B$28</f>
        <v>5.5000000000000014E-3</v>
      </c>
      <c r="E57" s="16">
        <f t="shared" si="11"/>
        <v>0</v>
      </c>
      <c r="F57" s="62">
        <f t="shared" si="7"/>
        <v>0.03</v>
      </c>
      <c r="G57" s="62">
        <f>IF(E57=0,Thrust!$B$20,($B$10)*($B$9/($B$9+($B$5-H57)))^($B$22))</f>
        <v>101300</v>
      </c>
      <c r="H57" s="62">
        <f t="shared" si="8"/>
        <v>0</v>
      </c>
      <c r="I57" s="62">
        <f t="shared" si="2"/>
        <v>0</v>
      </c>
      <c r="J57" s="62">
        <f t="shared" si="3"/>
        <v>0</v>
      </c>
      <c r="K57" s="62">
        <f t="shared" si="4"/>
        <v>8820.8920394723264</v>
      </c>
      <c r="L57" s="16">
        <f t="shared" si="5"/>
        <v>52.53895843778669</v>
      </c>
      <c r="M57" s="17">
        <f t="shared" si="10"/>
        <v>0.33678314703899925</v>
      </c>
      <c r="N57" s="63">
        <f t="shared" si="0"/>
        <v>0.23814164706062249</v>
      </c>
      <c r="O57" s="9"/>
    </row>
    <row r="58" spans="4:15">
      <c r="D58" s="15">
        <f>D57+'Control Panel'!$B$28</f>
        <v>5.6000000000000017E-3</v>
      </c>
      <c r="E58" s="16">
        <f t="shared" si="11"/>
        <v>0</v>
      </c>
      <c r="F58" s="62">
        <f t="shared" si="7"/>
        <v>0.03</v>
      </c>
      <c r="G58" s="62">
        <f>IF(E58=0,Thrust!$B$20,($B$10)*($B$9/($B$9+($B$5-H58)))^($B$22))</f>
        <v>101300</v>
      </c>
      <c r="H58" s="62">
        <f t="shared" si="8"/>
        <v>0</v>
      </c>
      <c r="I58" s="62">
        <f t="shared" si="2"/>
        <v>0</v>
      </c>
      <c r="J58" s="62">
        <f t="shared" si="3"/>
        <v>0</v>
      </c>
      <c r="K58" s="62">
        <f t="shared" si="4"/>
        <v>8820.8920394723264</v>
      </c>
      <c r="L58" s="16">
        <f t="shared" si="5"/>
        <v>52.53895843778669</v>
      </c>
      <c r="M58" s="17">
        <f t="shared" si="10"/>
        <v>0.33678314703899925</v>
      </c>
      <c r="N58" s="63">
        <f t="shared" si="0"/>
        <v>0.23814164706062249</v>
      </c>
      <c r="O58" s="9"/>
    </row>
    <row r="59" spans="4:15">
      <c r="D59" s="15">
        <f>D58+'Control Panel'!$B$28</f>
        <v>5.7000000000000019E-3</v>
      </c>
      <c r="E59" s="16">
        <f t="shared" si="11"/>
        <v>0</v>
      </c>
      <c r="F59" s="62">
        <f t="shared" si="7"/>
        <v>0.03</v>
      </c>
      <c r="G59" s="62">
        <f>IF(E59=0,Thrust!$B$20,($B$10)*($B$9/($B$9+($B$5-H59)))^($B$22))</f>
        <v>101300</v>
      </c>
      <c r="H59" s="62">
        <f t="shared" si="8"/>
        <v>0</v>
      </c>
      <c r="I59" s="62">
        <f t="shared" si="2"/>
        <v>0</v>
      </c>
      <c r="J59" s="62">
        <f t="shared" si="3"/>
        <v>0</v>
      </c>
      <c r="K59" s="62">
        <f t="shared" si="4"/>
        <v>8820.8920394723264</v>
      </c>
      <c r="L59" s="16">
        <f t="shared" si="5"/>
        <v>52.53895843778669</v>
      </c>
      <c r="M59" s="17">
        <f t="shared" si="10"/>
        <v>0.33678314703899925</v>
      </c>
      <c r="N59" s="63">
        <f t="shared" si="0"/>
        <v>0.23814164706062249</v>
      </c>
      <c r="O59" s="9"/>
    </row>
    <row r="60" spans="4:15">
      <c r="D60" s="15">
        <f>D59+'Control Panel'!$B$28</f>
        <v>5.8000000000000022E-3</v>
      </c>
      <c r="E60" s="16">
        <f t="shared" si="11"/>
        <v>0</v>
      </c>
      <c r="F60" s="62">
        <f t="shared" si="7"/>
        <v>0.03</v>
      </c>
      <c r="G60" s="62">
        <f>IF(E60=0,Thrust!$B$20,($B$10)*($B$9/($B$9+($B$5-H60)))^($B$22))</f>
        <v>101300</v>
      </c>
      <c r="H60" s="62">
        <f t="shared" si="8"/>
        <v>0</v>
      </c>
      <c r="I60" s="62">
        <f t="shared" si="2"/>
        <v>0</v>
      </c>
      <c r="J60" s="62">
        <f t="shared" si="3"/>
        <v>0</v>
      </c>
      <c r="K60" s="62">
        <f t="shared" si="4"/>
        <v>8820.8920394723264</v>
      </c>
      <c r="L60" s="16">
        <f t="shared" si="5"/>
        <v>52.53895843778669</v>
      </c>
      <c r="M60" s="17">
        <f t="shared" si="10"/>
        <v>0.33678314703899925</v>
      </c>
      <c r="N60" s="63">
        <f t="shared" si="0"/>
        <v>0.23814164706062249</v>
      </c>
      <c r="O60" s="9"/>
    </row>
    <row r="61" spans="4:15">
      <c r="D61" s="15">
        <f>D60+'Control Panel'!$B$28</f>
        <v>5.9000000000000025E-3</v>
      </c>
      <c r="E61" s="16">
        <f t="shared" si="11"/>
        <v>0</v>
      </c>
      <c r="F61" s="62">
        <f t="shared" si="7"/>
        <v>0.03</v>
      </c>
      <c r="G61" s="62">
        <f>IF(E61=0,Thrust!$B$20,($B$10)*($B$9/($B$9+($B$5-H61)))^($B$22))</f>
        <v>101300</v>
      </c>
      <c r="H61" s="62">
        <f t="shared" si="8"/>
        <v>0</v>
      </c>
      <c r="I61" s="62">
        <f t="shared" si="2"/>
        <v>0</v>
      </c>
      <c r="J61" s="62">
        <f t="shared" si="3"/>
        <v>0</v>
      </c>
      <c r="K61" s="62">
        <f t="shared" si="4"/>
        <v>8820.8920394723264</v>
      </c>
      <c r="L61" s="16">
        <f t="shared" si="5"/>
        <v>52.53895843778669</v>
      </c>
      <c r="M61" s="17">
        <f t="shared" si="10"/>
        <v>0.33678314703899925</v>
      </c>
      <c r="N61" s="63">
        <f t="shared" si="9"/>
        <v>0.23814164706062249</v>
      </c>
      <c r="O61" s="9"/>
    </row>
    <row r="62" spans="4:15">
      <c r="D62" s="15">
        <f>D61+'Control Panel'!$B$28</f>
        <v>6.0000000000000027E-3</v>
      </c>
      <c r="E62" s="16">
        <f t="shared" si="11"/>
        <v>0</v>
      </c>
      <c r="F62" s="62">
        <f t="shared" si="7"/>
        <v>0.03</v>
      </c>
      <c r="G62" s="62">
        <f>IF(E62=0,Thrust!$B$20,($B$10)*($B$9/($B$9+($B$5-H62)))^($B$22))</f>
        <v>101300</v>
      </c>
      <c r="H62" s="62">
        <f t="shared" si="8"/>
        <v>0</v>
      </c>
      <c r="I62" s="62">
        <f t="shared" si="2"/>
        <v>0</v>
      </c>
      <c r="J62" s="62">
        <f t="shared" si="3"/>
        <v>0</v>
      </c>
      <c r="K62" s="62">
        <f t="shared" si="4"/>
        <v>8820.8920394723264</v>
      </c>
      <c r="L62" s="16">
        <f t="shared" si="5"/>
        <v>52.53895843778669</v>
      </c>
      <c r="M62" s="17">
        <f t="shared" si="10"/>
        <v>0.33678314703899925</v>
      </c>
      <c r="N62" s="63">
        <f t="shared" si="0"/>
        <v>0.23814164706062249</v>
      </c>
      <c r="O62" s="9"/>
    </row>
    <row r="63" spans="4:15">
      <c r="D63" s="15">
        <f>D62+'Control Panel'!$B$28</f>
        <v>6.100000000000003E-3</v>
      </c>
      <c r="E63" s="16">
        <f t="shared" si="11"/>
        <v>0</v>
      </c>
      <c r="F63" s="62">
        <f t="shared" si="7"/>
        <v>0.03</v>
      </c>
      <c r="G63" s="62">
        <f>IF(E63=0,Thrust!$B$20,($B$10)*($B$9/($B$9+($B$5-H63)))^($B$22))</f>
        <v>101300</v>
      </c>
      <c r="H63" s="62">
        <f t="shared" si="8"/>
        <v>0</v>
      </c>
      <c r="I63" s="62">
        <f t="shared" si="2"/>
        <v>0</v>
      </c>
      <c r="J63" s="62">
        <f t="shared" si="3"/>
        <v>0</v>
      </c>
      <c r="K63" s="62">
        <f t="shared" si="4"/>
        <v>8820.8920394723264</v>
      </c>
      <c r="L63" s="16">
        <f t="shared" si="5"/>
        <v>52.53895843778669</v>
      </c>
      <c r="M63" s="17">
        <f t="shared" si="10"/>
        <v>0.33678314703899925</v>
      </c>
      <c r="N63" s="63">
        <f t="shared" si="0"/>
        <v>0.23814164706062249</v>
      </c>
      <c r="O63" s="9"/>
    </row>
    <row r="64" spans="4:15">
      <c r="D64" s="15">
        <f>D63+'Control Panel'!$B$28</f>
        <v>6.2000000000000033E-3</v>
      </c>
      <c r="E64" s="16">
        <f t="shared" si="11"/>
        <v>0</v>
      </c>
      <c r="F64" s="62">
        <f t="shared" si="7"/>
        <v>0.03</v>
      </c>
      <c r="G64" s="62">
        <f>IF(E64=0,Thrust!$B$20,($B$10)*($B$9/($B$9+($B$5-H64)))^($B$22))</f>
        <v>101300</v>
      </c>
      <c r="H64" s="62">
        <f t="shared" si="8"/>
        <v>0</v>
      </c>
      <c r="I64" s="62">
        <f t="shared" si="2"/>
        <v>0</v>
      </c>
      <c r="J64" s="62">
        <f t="shared" si="3"/>
        <v>0</v>
      </c>
      <c r="K64" s="62">
        <f t="shared" si="4"/>
        <v>8820.8920394723264</v>
      </c>
      <c r="L64" s="16">
        <f t="shared" si="5"/>
        <v>52.53895843778669</v>
      </c>
      <c r="M64" s="17">
        <f t="shared" si="10"/>
        <v>0.33678314703899925</v>
      </c>
      <c r="N64" s="63">
        <f t="shared" si="0"/>
        <v>0.23814164706062249</v>
      </c>
      <c r="O64" s="9"/>
    </row>
    <row r="65" spans="4:15">
      <c r="D65" s="15">
        <f>D64+'Control Panel'!$B$28</f>
        <v>6.3000000000000035E-3</v>
      </c>
      <c r="E65" s="16">
        <f t="shared" si="11"/>
        <v>0</v>
      </c>
      <c r="F65" s="62">
        <f t="shared" si="7"/>
        <v>0.03</v>
      </c>
      <c r="G65" s="62">
        <f>IF(E65=0,Thrust!$B$20,($B$10)*($B$9/($B$9+($B$5-H65)))^($B$22))</f>
        <v>101300</v>
      </c>
      <c r="H65" s="62">
        <f t="shared" si="8"/>
        <v>0</v>
      </c>
      <c r="I65" s="62">
        <f t="shared" si="2"/>
        <v>0</v>
      </c>
      <c r="J65" s="62">
        <f t="shared" si="3"/>
        <v>0</v>
      </c>
      <c r="K65" s="62">
        <f t="shared" si="4"/>
        <v>8820.8920394723264</v>
      </c>
      <c r="L65" s="16">
        <f t="shared" si="5"/>
        <v>52.53895843778669</v>
      </c>
      <c r="M65" s="17">
        <f t="shared" si="10"/>
        <v>0.33678314703899925</v>
      </c>
      <c r="N65" s="63">
        <f t="shared" si="0"/>
        <v>0.23814164706062249</v>
      </c>
      <c r="O65" s="9"/>
    </row>
    <row r="66" spans="4:15">
      <c r="D66" s="15">
        <f>D65+'Control Panel'!$B$28</f>
        <v>6.4000000000000038E-3</v>
      </c>
      <c r="E66" s="16">
        <f t="shared" si="11"/>
        <v>0</v>
      </c>
      <c r="F66" s="62">
        <f t="shared" si="7"/>
        <v>0.03</v>
      </c>
      <c r="G66" s="62">
        <f>IF(E66=0,Thrust!$B$20,($B$10)*($B$9/($B$9+($B$5-H66)))^($B$22))</f>
        <v>101300</v>
      </c>
      <c r="H66" s="62">
        <f t="shared" si="8"/>
        <v>0</v>
      </c>
      <c r="I66" s="62">
        <f t="shared" si="2"/>
        <v>0</v>
      </c>
      <c r="J66" s="62">
        <f t="shared" si="3"/>
        <v>0</v>
      </c>
      <c r="K66" s="62">
        <f t="shared" si="4"/>
        <v>8820.8920394723264</v>
      </c>
      <c r="L66" s="16">
        <f t="shared" si="5"/>
        <v>52.53895843778669</v>
      </c>
      <c r="M66" s="17">
        <f t="shared" si="10"/>
        <v>0.33678314703899925</v>
      </c>
      <c r="N66" s="63">
        <f t="shared" ref="N66:N129" si="12">IF(OR(F65&lt;=$B$6),N65,M66*SIN($B$7))</f>
        <v>0.23814164706062249</v>
      </c>
      <c r="O66" s="9"/>
    </row>
    <row r="67" spans="4:15">
      <c r="D67" s="15">
        <f>D66+'Control Panel'!$B$28</f>
        <v>6.500000000000004E-3</v>
      </c>
      <c r="E67" s="16">
        <f t="shared" si="11"/>
        <v>0</v>
      </c>
      <c r="F67" s="62">
        <f t="shared" si="7"/>
        <v>0.03</v>
      </c>
      <c r="G67" s="62">
        <f>IF(E67=0,Thrust!$B$20,($B$10)*($B$9/($B$9+($B$5-H67)))^($B$22))</f>
        <v>101300</v>
      </c>
      <c r="H67" s="62">
        <f t="shared" si="8"/>
        <v>0</v>
      </c>
      <c r="I67" s="62">
        <f t="shared" ref="I67:I130" si="13">-((2*(G67-$B$20)/$B$21)^0.5)</f>
        <v>0</v>
      </c>
      <c r="J67" s="62">
        <f t="shared" ref="J67:J130" si="14">PI()*$B$23^2*$B$21*(-I67)</f>
        <v>0</v>
      </c>
      <c r="K67" s="62">
        <f t="shared" ref="K67:K130" si="15">IF(J67=0,K66,(-$B$19*(L67^2)-(J67*I67))/F67)</f>
        <v>8820.8920394723264</v>
      </c>
      <c r="L67" s="16">
        <f t="shared" ref="L67:L130" si="16">IF(J66=0,L66,L66+(K66*$B$24))</f>
        <v>52.53895843778669</v>
      </c>
      <c r="M67" s="17">
        <f t="shared" si="10"/>
        <v>0.33678314703899925</v>
      </c>
      <c r="N67" s="63">
        <f t="shared" si="12"/>
        <v>0.23814164706062249</v>
      </c>
      <c r="O67" s="9"/>
    </row>
    <row r="68" spans="4:15">
      <c r="D68" s="15">
        <f>D67+'Control Panel'!$B$28</f>
        <v>6.6000000000000043E-3</v>
      </c>
      <c r="E68" s="16">
        <f t="shared" si="11"/>
        <v>0</v>
      </c>
      <c r="F68" s="62">
        <f t="shared" ref="F68:F131" si="17">E68+$B$6</f>
        <v>0.03</v>
      </c>
      <c r="G68" s="62">
        <f>IF(E68=0,Thrust!$B$20,($B$10)*($B$9/($B$9+($B$5-H68)))^($B$22))</f>
        <v>101300</v>
      </c>
      <c r="H68" s="62">
        <f t="shared" ref="H68:H131" si="18">E68/$B$21</f>
        <v>0</v>
      </c>
      <c r="I68" s="62">
        <f t="shared" si="13"/>
        <v>0</v>
      </c>
      <c r="J68" s="62">
        <f t="shared" si="14"/>
        <v>0</v>
      </c>
      <c r="K68" s="62">
        <f t="shared" si="15"/>
        <v>8820.8920394723264</v>
      </c>
      <c r="L68" s="16">
        <f t="shared" si="16"/>
        <v>52.53895843778669</v>
      </c>
      <c r="M68" s="17">
        <f t="shared" si="10"/>
        <v>0.33678314703899925</v>
      </c>
      <c r="N68" s="63">
        <f t="shared" si="12"/>
        <v>0.23814164706062249</v>
      </c>
      <c r="O68" s="9"/>
    </row>
    <row r="69" spans="4:15">
      <c r="D69" s="15">
        <f>D68+'Control Panel'!$B$28</f>
        <v>6.7000000000000046E-3</v>
      </c>
      <c r="E69" s="16">
        <f t="shared" si="11"/>
        <v>0</v>
      </c>
      <c r="F69" s="62">
        <f t="shared" si="17"/>
        <v>0.03</v>
      </c>
      <c r="G69" s="62">
        <f>IF(E69=0,Thrust!$B$20,($B$10)*($B$9/($B$9+($B$5-H69)))^($B$22))</f>
        <v>101300</v>
      </c>
      <c r="H69" s="62">
        <f t="shared" si="18"/>
        <v>0</v>
      </c>
      <c r="I69" s="62">
        <f t="shared" si="13"/>
        <v>0</v>
      </c>
      <c r="J69" s="62">
        <f t="shared" si="14"/>
        <v>0</v>
      </c>
      <c r="K69" s="62">
        <f t="shared" si="15"/>
        <v>8820.8920394723264</v>
      </c>
      <c r="L69" s="16">
        <f t="shared" si="16"/>
        <v>52.53895843778669</v>
      </c>
      <c r="M69" s="17">
        <f t="shared" si="10"/>
        <v>0.33678314703899925</v>
      </c>
      <c r="N69" s="63">
        <f t="shared" si="12"/>
        <v>0.23814164706062249</v>
      </c>
      <c r="O69" s="9"/>
    </row>
    <row r="70" spans="4:15">
      <c r="D70" s="15">
        <f>D69+'Control Panel'!$B$28</f>
        <v>6.8000000000000048E-3</v>
      </c>
      <c r="E70" s="16">
        <f t="shared" si="11"/>
        <v>0</v>
      </c>
      <c r="F70" s="62">
        <f t="shared" si="17"/>
        <v>0.03</v>
      </c>
      <c r="G70" s="62">
        <f>IF(E70=0,Thrust!$B$20,($B$10)*($B$9/($B$9+($B$5-H70)))^($B$22))</f>
        <v>101300</v>
      </c>
      <c r="H70" s="62">
        <f t="shared" si="18"/>
        <v>0</v>
      </c>
      <c r="I70" s="62">
        <f t="shared" si="13"/>
        <v>0</v>
      </c>
      <c r="J70" s="62">
        <f t="shared" si="14"/>
        <v>0</v>
      </c>
      <c r="K70" s="62">
        <f t="shared" si="15"/>
        <v>8820.8920394723264</v>
      </c>
      <c r="L70" s="16">
        <f t="shared" si="16"/>
        <v>52.53895843778669</v>
      </c>
      <c r="M70" s="17">
        <f t="shared" si="10"/>
        <v>0.33678314703899925</v>
      </c>
      <c r="N70" s="63">
        <f t="shared" si="12"/>
        <v>0.23814164706062249</v>
      </c>
      <c r="O70" s="9"/>
    </row>
    <row r="71" spans="4:15">
      <c r="D71" s="15">
        <f>D70+'Control Panel'!$B$28</f>
        <v>6.9000000000000051E-3</v>
      </c>
      <c r="E71" s="16">
        <f t="shared" si="11"/>
        <v>0</v>
      </c>
      <c r="F71" s="62">
        <f t="shared" si="17"/>
        <v>0.03</v>
      </c>
      <c r="G71" s="62">
        <f>IF(E71=0,Thrust!$B$20,($B$10)*($B$9/($B$9+($B$5-H71)))^($B$22))</f>
        <v>101300</v>
      </c>
      <c r="H71" s="62">
        <f t="shared" si="18"/>
        <v>0</v>
      </c>
      <c r="I71" s="62">
        <f t="shared" si="13"/>
        <v>0</v>
      </c>
      <c r="J71" s="62">
        <f t="shared" si="14"/>
        <v>0</v>
      </c>
      <c r="K71" s="62">
        <f t="shared" si="15"/>
        <v>8820.8920394723264</v>
      </c>
      <c r="L71" s="16">
        <f t="shared" si="16"/>
        <v>52.53895843778669</v>
      </c>
      <c r="M71" s="17">
        <f t="shared" si="10"/>
        <v>0.33678314703899925</v>
      </c>
      <c r="N71" s="63">
        <f t="shared" si="9"/>
        <v>0.23814164706062249</v>
      </c>
      <c r="O71" s="9"/>
    </row>
    <row r="72" spans="4:15">
      <c r="D72" s="15">
        <f>D71+'Control Panel'!$B$28</f>
        <v>7.0000000000000053E-3</v>
      </c>
      <c r="E72" s="16">
        <f t="shared" si="11"/>
        <v>0</v>
      </c>
      <c r="F72" s="62">
        <f t="shared" si="17"/>
        <v>0.03</v>
      </c>
      <c r="G72" s="62">
        <f>IF(E72=0,Thrust!$B$20,($B$10)*($B$9/($B$9+($B$5-H72)))^($B$22))</f>
        <v>101300</v>
      </c>
      <c r="H72" s="62">
        <f t="shared" si="18"/>
        <v>0</v>
      </c>
      <c r="I72" s="62">
        <f t="shared" si="13"/>
        <v>0</v>
      </c>
      <c r="J72" s="62">
        <f t="shared" si="14"/>
        <v>0</v>
      </c>
      <c r="K72" s="62">
        <f t="shared" si="15"/>
        <v>8820.8920394723264</v>
      </c>
      <c r="L72" s="16">
        <f t="shared" si="16"/>
        <v>52.53895843778669</v>
      </c>
      <c r="M72" s="17">
        <f t="shared" si="10"/>
        <v>0.33678314703899925</v>
      </c>
      <c r="N72" s="63">
        <f t="shared" si="12"/>
        <v>0.23814164706062249</v>
      </c>
      <c r="O72" s="9"/>
    </row>
    <row r="73" spans="4:15">
      <c r="D73" s="15">
        <f>D72+'Control Panel'!$B$28</f>
        <v>7.1000000000000056E-3</v>
      </c>
      <c r="E73" s="16">
        <f t="shared" si="11"/>
        <v>0</v>
      </c>
      <c r="F73" s="62">
        <f t="shared" si="17"/>
        <v>0.03</v>
      </c>
      <c r="G73" s="62">
        <f>IF(E73=0,Thrust!$B$20,($B$10)*($B$9/($B$9+($B$5-H73)))^($B$22))</f>
        <v>101300</v>
      </c>
      <c r="H73" s="62">
        <f t="shared" si="18"/>
        <v>0</v>
      </c>
      <c r="I73" s="62">
        <f t="shared" si="13"/>
        <v>0</v>
      </c>
      <c r="J73" s="62">
        <f t="shared" si="14"/>
        <v>0</v>
      </c>
      <c r="K73" s="62">
        <f t="shared" si="15"/>
        <v>8820.8920394723264</v>
      </c>
      <c r="L73" s="16">
        <f t="shared" si="16"/>
        <v>52.53895843778669</v>
      </c>
      <c r="M73" s="17">
        <f t="shared" si="10"/>
        <v>0.33678314703899925</v>
      </c>
      <c r="N73" s="63">
        <f t="shared" si="12"/>
        <v>0.23814164706062249</v>
      </c>
      <c r="O73" s="9"/>
    </row>
    <row r="74" spans="4:15">
      <c r="D74" s="15">
        <f>D73+'Control Panel'!$B$28</f>
        <v>7.2000000000000059E-3</v>
      </c>
      <c r="E74" s="16">
        <f t="shared" si="11"/>
        <v>0</v>
      </c>
      <c r="F74" s="62">
        <f t="shared" si="17"/>
        <v>0.03</v>
      </c>
      <c r="G74" s="62">
        <f>IF(E74=0,Thrust!$B$20,($B$10)*($B$9/($B$9+($B$5-H74)))^($B$22))</f>
        <v>101300</v>
      </c>
      <c r="H74" s="62">
        <f t="shared" si="18"/>
        <v>0</v>
      </c>
      <c r="I74" s="62">
        <f t="shared" si="13"/>
        <v>0</v>
      </c>
      <c r="J74" s="62">
        <f t="shared" si="14"/>
        <v>0</v>
      </c>
      <c r="K74" s="62">
        <f t="shared" si="15"/>
        <v>8820.8920394723264</v>
      </c>
      <c r="L74" s="16">
        <f t="shared" si="16"/>
        <v>52.53895843778669</v>
      </c>
      <c r="M74" s="17">
        <f t="shared" si="10"/>
        <v>0.33678314703899925</v>
      </c>
      <c r="N74" s="63">
        <f t="shared" si="12"/>
        <v>0.23814164706062249</v>
      </c>
      <c r="O74" s="9"/>
    </row>
    <row r="75" spans="4:15">
      <c r="D75" s="15">
        <f>D74+'Control Panel'!$B$28</f>
        <v>7.3000000000000061E-3</v>
      </c>
      <c r="E75" s="16">
        <f t="shared" si="11"/>
        <v>0</v>
      </c>
      <c r="F75" s="62">
        <f t="shared" si="17"/>
        <v>0.03</v>
      </c>
      <c r="G75" s="62">
        <f>IF(E75=0,Thrust!$B$20,($B$10)*($B$9/($B$9+($B$5-H75)))^($B$22))</f>
        <v>101300</v>
      </c>
      <c r="H75" s="62">
        <f t="shared" si="18"/>
        <v>0</v>
      </c>
      <c r="I75" s="62">
        <f t="shared" si="13"/>
        <v>0</v>
      </c>
      <c r="J75" s="62">
        <f t="shared" si="14"/>
        <v>0</v>
      </c>
      <c r="K75" s="62">
        <f t="shared" si="15"/>
        <v>8820.8920394723264</v>
      </c>
      <c r="L75" s="16">
        <f t="shared" si="16"/>
        <v>52.53895843778669</v>
      </c>
      <c r="M75" s="17">
        <f t="shared" si="10"/>
        <v>0.33678314703899925</v>
      </c>
      <c r="N75" s="63">
        <f t="shared" si="12"/>
        <v>0.23814164706062249</v>
      </c>
      <c r="O75" s="9"/>
    </row>
    <row r="76" spans="4:15">
      <c r="D76" s="15">
        <f>D75+'Control Panel'!$B$28</f>
        <v>7.4000000000000064E-3</v>
      </c>
      <c r="E76" s="16">
        <f t="shared" si="11"/>
        <v>0</v>
      </c>
      <c r="F76" s="62">
        <f t="shared" si="17"/>
        <v>0.03</v>
      </c>
      <c r="G76" s="62">
        <f>IF(E76=0,Thrust!$B$20,($B$10)*($B$9/($B$9+($B$5-H76)))^($B$22))</f>
        <v>101300</v>
      </c>
      <c r="H76" s="62">
        <f t="shared" si="18"/>
        <v>0</v>
      </c>
      <c r="I76" s="62">
        <f t="shared" si="13"/>
        <v>0</v>
      </c>
      <c r="J76" s="62">
        <f t="shared" si="14"/>
        <v>0</v>
      </c>
      <c r="K76" s="62">
        <f t="shared" si="15"/>
        <v>8820.8920394723264</v>
      </c>
      <c r="L76" s="16">
        <f t="shared" si="16"/>
        <v>52.53895843778669</v>
      </c>
      <c r="M76" s="17">
        <f t="shared" si="10"/>
        <v>0.33678314703899925</v>
      </c>
      <c r="N76" s="63">
        <f t="shared" si="12"/>
        <v>0.23814164706062249</v>
      </c>
      <c r="O76" s="9"/>
    </row>
    <row r="77" spans="4:15">
      <c r="D77" s="15">
        <f>D76+'Control Panel'!$B$28</f>
        <v>7.5000000000000067E-3</v>
      </c>
      <c r="E77" s="16">
        <f t="shared" si="11"/>
        <v>0</v>
      </c>
      <c r="F77" s="62">
        <f t="shared" si="17"/>
        <v>0.03</v>
      </c>
      <c r="G77" s="62">
        <f>IF(E77=0,Thrust!$B$20,($B$10)*($B$9/($B$9+($B$5-H77)))^($B$22))</f>
        <v>101300</v>
      </c>
      <c r="H77" s="62">
        <f t="shared" si="18"/>
        <v>0</v>
      </c>
      <c r="I77" s="62">
        <f t="shared" si="13"/>
        <v>0</v>
      </c>
      <c r="J77" s="62">
        <f t="shared" si="14"/>
        <v>0</v>
      </c>
      <c r="K77" s="62">
        <f t="shared" si="15"/>
        <v>8820.8920394723264</v>
      </c>
      <c r="L77" s="16">
        <f t="shared" si="16"/>
        <v>52.53895843778669</v>
      </c>
      <c r="M77" s="17">
        <f t="shared" si="10"/>
        <v>0.33678314703899925</v>
      </c>
      <c r="N77" s="63">
        <f t="shared" si="12"/>
        <v>0.23814164706062249</v>
      </c>
      <c r="O77" s="9"/>
    </row>
    <row r="78" spans="4:15">
      <c r="D78" s="15">
        <f>D77+'Control Panel'!$B$28</f>
        <v>7.6000000000000069E-3</v>
      </c>
      <c r="E78" s="16">
        <f t="shared" si="11"/>
        <v>0</v>
      </c>
      <c r="F78" s="62">
        <f t="shared" si="17"/>
        <v>0.03</v>
      </c>
      <c r="G78" s="62">
        <f>IF(E78=0,Thrust!$B$20,($B$10)*($B$9/($B$9+($B$5-H78)))^($B$22))</f>
        <v>101300</v>
      </c>
      <c r="H78" s="62">
        <f t="shared" si="18"/>
        <v>0</v>
      </c>
      <c r="I78" s="62">
        <f t="shared" si="13"/>
        <v>0</v>
      </c>
      <c r="J78" s="62">
        <f t="shared" si="14"/>
        <v>0</v>
      </c>
      <c r="K78" s="62">
        <f t="shared" si="15"/>
        <v>8820.8920394723264</v>
      </c>
      <c r="L78" s="16">
        <f t="shared" si="16"/>
        <v>52.53895843778669</v>
      </c>
      <c r="M78" s="17">
        <f t="shared" si="10"/>
        <v>0.33678314703899925</v>
      </c>
      <c r="N78" s="63">
        <f t="shared" si="12"/>
        <v>0.23814164706062249</v>
      </c>
      <c r="O78" s="9"/>
    </row>
    <row r="79" spans="4:15">
      <c r="D79" s="15">
        <f>D78+'Control Panel'!$B$28</f>
        <v>7.7000000000000072E-3</v>
      </c>
      <c r="E79" s="16">
        <f t="shared" si="11"/>
        <v>0</v>
      </c>
      <c r="F79" s="62">
        <f t="shared" si="17"/>
        <v>0.03</v>
      </c>
      <c r="G79" s="62">
        <f>IF(E79=0,Thrust!$B$20,($B$10)*($B$9/($B$9+($B$5-H79)))^($B$22))</f>
        <v>101300</v>
      </c>
      <c r="H79" s="62">
        <f t="shared" si="18"/>
        <v>0</v>
      </c>
      <c r="I79" s="62">
        <f t="shared" si="13"/>
        <v>0</v>
      </c>
      <c r="J79" s="62">
        <f t="shared" si="14"/>
        <v>0</v>
      </c>
      <c r="K79" s="62">
        <f t="shared" si="15"/>
        <v>8820.8920394723264</v>
      </c>
      <c r="L79" s="16">
        <f t="shared" si="16"/>
        <v>52.53895843778669</v>
      </c>
      <c r="M79" s="17">
        <f t="shared" si="10"/>
        <v>0.33678314703899925</v>
      </c>
      <c r="N79" s="63">
        <f t="shared" si="12"/>
        <v>0.23814164706062249</v>
      </c>
      <c r="O79" s="9"/>
    </row>
    <row r="80" spans="4:15">
      <c r="D80" s="15">
        <f>D79+'Control Panel'!$B$28</f>
        <v>7.8000000000000074E-3</v>
      </c>
      <c r="E80" s="16">
        <f t="shared" si="11"/>
        <v>0</v>
      </c>
      <c r="F80" s="62">
        <f t="shared" si="17"/>
        <v>0.03</v>
      </c>
      <c r="G80" s="62">
        <f>IF(E80=0,Thrust!$B$20,($B$10)*($B$9/($B$9+($B$5-H80)))^($B$22))</f>
        <v>101300</v>
      </c>
      <c r="H80" s="62">
        <f t="shared" si="18"/>
        <v>0</v>
      </c>
      <c r="I80" s="62">
        <f t="shared" si="13"/>
        <v>0</v>
      </c>
      <c r="J80" s="62">
        <f t="shared" si="14"/>
        <v>0</v>
      </c>
      <c r="K80" s="62">
        <f t="shared" si="15"/>
        <v>8820.8920394723264</v>
      </c>
      <c r="L80" s="16">
        <f t="shared" si="16"/>
        <v>52.53895843778669</v>
      </c>
      <c r="M80" s="17">
        <f t="shared" si="10"/>
        <v>0.33678314703899925</v>
      </c>
      <c r="N80" s="63">
        <f t="shared" si="12"/>
        <v>0.23814164706062249</v>
      </c>
      <c r="O80" s="9"/>
    </row>
    <row r="81" spans="4:15">
      <c r="D81" s="15">
        <f>D80+'Control Panel'!$B$28</f>
        <v>7.9000000000000077E-3</v>
      </c>
      <c r="E81" s="16">
        <f t="shared" si="11"/>
        <v>0</v>
      </c>
      <c r="F81" s="62">
        <f t="shared" si="17"/>
        <v>0.03</v>
      </c>
      <c r="G81" s="62">
        <f>IF(E81=0,Thrust!$B$20,($B$10)*($B$9/($B$9+($B$5-H81)))^($B$22))</f>
        <v>101300</v>
      </c>
      <c r="H81" s="62">
        <f t="shared" si="18"/>
        <v>0</v>
      </c>
      <c r="I81" s="62">
        <f t="shared" si="13"/>
        <v>0</v>
      </c>
      <c r="J81" s="62">
        <f t="shared" si="14"/>
        <v>0</v>
      </c>
      <c r="K81" s="62">
        <f t="shared" si="15"/>
        <v>8820.8920394723264</v>
      </c>
      <c r="L81" s="16">
        <f t="shared" si="16"/>
        <v>52.53895843778669</v>
      </c>
      <c r="M81" s="17">
        <f t="shared" si="10"/>
        <v>0.33678314703899925</v>
      </c>
      <c r="N81" s="63">
        <f t="shared" si="12"/>
        <v>0.23814164706062249</v>
      </c>
      <c r="O81" s="9"/>
    </row>
    <row r="82" spans="4:15">
      <c r="D82" s="15">
        <f>D81+'Control Panel'!$B$28</f>
        <v>8.0000000000000071E-3</v>
      </c>
      <c r="E82" s="16">
        <f t="shared" si="11"/>
        <v>0</v>
      </c>
      <c r="F82" s="62">
        <f t="shared" si="17"/>
        <v>0.03</v>
      </c>
      <c r="G82" s="62">
        <f>IF(E82=0,Thrust!$B$20,($B$10)*($B$9/($B$9+($B$5-H82)))^($B$22))</f>
        <v>101300</v>
      </c>
      <c r="H82" s="62">
        <f t="shared" si="18"/>
        <v>0</v>
      </c>
      <c r="I82" s="62">
        <f t="shared" si="13"/>
        <v>0</v>
      </c>
      <c r="J82" s="62">
        <f t="shared" si="14"/>
        <v>0</v>
      </c>
      <c r="K82" s="62">
        <f t="shared" si="15"/>
        <v>8820.8920394723264</v>
      </c>
      <c r="L82" s="16">
        <f t="shared" si="16"/>
        <v>52.53895843778669</v>
      </c>
      <c r="M82" s="17">
        <f t="shared" si="10"/>
        <v>0.33678314703899925</v>
      </c>
      <c r="N82" s="63">
        <f t="shared" si="12"/>
        <v>0.23814164706062249</v>
      </c>
      <c r="O82" s="9"/>
    </row>
    <row r="83" spans="4:15">
      <c r="D83" s="15">
        <f>D82+'Control Panel'!$B$28</f>
        <v>8.1000000000000065E-3</v>
      </c>
      <c r="E83" s="16">
        <f t="shared" si="11"/>
        <v>0</v>
      </c>
      <c r="F83" s="62">
        <f t="shared" si="17"/>
        <v>0.03</v>
      </c>
      <c r="G83" s="62">
        <f>IF(E83=0,Thrust!$B$20,($B$10)*($B$9/($B$9+($B$5-H83)))^($B$22))</f>
        <v>101300</v>
      </c>
      <c r="H83" s="62">
        <f t="shared" si="18"/>
        <v>0</v>
      </c>
      <c r="I83" s="62">
        <f t="shared" si="13"/>
        <v>0</v>
      </c>
      <c r="J83" s="62">
        <f t="shared" si="14"/>
        <v>0</v>
      </c>
      <c r="K83" s="62">
        <f t="shared" si="15"/>
        <v>8820.8920394723264</v>
      </c>
      <c r="L83" s="16">
        <f t="shared" si="16"/>
        <v>52.53895843778669</v>
      </c>
      <c r="M83" s="17">
        <f t="shared" si="10"/>
        <v>0.33678314703899925</v>
      </c>
      <c r="N83" s="63">
        <f t="shared" si="12"/>
        <v>0.23814164706062249</v>
      </c>
      <c r="O83" s="9"/>
    </row>
    <row r="84" spans="4:15">
      <c r="D84" s="15">
        <f>D83+'Control Panel'!$B$28</f>
        <v>8.2000000000000059E-3</v>
      </c>
      <c r="E84" s="16">
        <f t="shared" si="11"/>
        <v>0</v>
      </c>
      <c r="F84" s="62">
        <f t="shared" si="17"/>
        <v>0.03</v>
      </c>
      <c r="G84" s="62">
        <f>IF(E84=0,Thrust!$B$20,($B$10)*($B$9/($B$9+($B$5-H84)))^($B$22))</f>
        <v>101300</v>
      </c>
      <c r="H84" s="62">
        <f t="shared" si="18"/>
        <v>0</v>
      </c>
      <c r="I84" s="62">
        <f t="shared" si="13"/>
        <v>0</v>
      </c>
      <c r="J84" s="62">
        <f t="shared" si="14"/>
        <v>0</v>
      </c>
      <c r="K84" s="62">
        <f t="shared" si="15"/>
        <v>8820.8920394723264</v>
      </c>
      <c r="L84" s="16">
        <f t="shared" si="16"/>
        <v>52.53895843778669</v>
      </c>
      <c r="M84" s="17">
        <f t="shared" si="10"/>
        <v>0.33678314703899925</v>
      </c>
      <c r="N84" s="63">
        <f t="shared" si="12"/>
        <v>0.23814164706062249</v>
      </c>
      <c r="O84" s="9"/>
    </row>
    <row r="85" spans="4:15">
      <c r="D85" s="15">
        <f>D84+'Control Panel'!$B$28</f>
        <v>8.3000000000000053E-3</v>
      </c>
      <c r="E85" s="16">
        <f t="shared" si="11"/>
        <v>0</v>
      </c>
      <c r="F85" s="62">
        <f t="shared" si="17"/>
        <v>0.03</v>
      </c>
      <c r="G85" s="62">
        <f>IF(E85=0,Thrust!$B$20,($B$10)*($B$9/($B$9+($B$5-H85)))^($B$22))</f>
        <v>101300</v>
      </c>
      <c r="H85" s="62">
        <f t="shared" si="18"/>
        <v>0</v>
      </c>
      <c r="I85" s="62">
        <f t="shared" si="13"/>
        <v>0</v>
      </c>
      <c r="J85" s="62">
        <f t="shared" si="14"/>
        <v>0</v>
      </c>
      <c r="K85" s="62">
        <f t="shared" si="15"/>
        <v>8820.8920394723264</v>
      </c>
      <c r="L85" s="16">
        <f t="shared" si="16"/>
        <v>52.53895843778669</v>
      </c>
      <c r="M85" s="17">
        <f t="shared" si="10"/>
        <v>0.33678314703899925</v>
      </c>
      <c r="N85" s="63">
        <f t="shared" si="12"/>
        <v>0.23814164706062249</v>
      </c>
      <c r="O85" s="9"/>
    </row>
    <row r="86" spans="4:15">
      <c r="D86" s="15">
        <f>D85+'Control Panel'!$B$28</f>
        <v>8.4000000000000047E-3</v>
      </c>
      <c r="E86" s="16">
        <f t="shared" si="11"/>
        <v>0</v>
      </c>
      <c r="F86" s="62">
        <f t="shared" si="17"/>
        <v>0.03</v>
      </c>
      <c r="G86" s="62">
        <f>IF(E86=0,Thrust!$B$20,($B$10)*($B$9/($B$9+($B$5-H86)))^($B$22))</f>
        <v>101300</v>
      </c>
      <c r="H86" s="62">
        <f t="shared" si="18"/>
        <v>0</v>
      </c>
      <c r="I86" s="62">
        <f t="shared" si="13"/>
        <v>0</v>
      </c>
      <c r="J86" s="62">
        <f t="shared" si="14"/>
        <v>0</v>
      </c>
      <c r="K86" s="62">
        <f t="shared" si="15"/>
        <v>8820.8920394723264</v>
      </c>
      <c r="L86" s="16">
        <f t="shared" si="16"/>
        <v>52.53895843778669</v>
      </c>
      <c r="M86" s="17">
        <f t="shared" si="10"/>
        <v>0.33678314703899925</v>
      </c>
      <c r="N86" s="63">
        <f t="shared" si="12"/>
        <v>0.23814164706062249</v>
      </c>
      <c r="O86" s="9"/>
    </row>
    <row r="87" spans="4:15">
      <c r="D87" s="15">
        <f>D86+'Control Panel'!$B$28</f>
        <v>8.5000000000000041E-3</v>
      </c>
      <c r="E87" s="16">
        <f t="shared" si="11"/>
        <v>0</v>
      </c>
      <c r="F87" s="62">
        <f t="shared" si="17"/>
        <v>0.03</v>
      </c>
      <c r="G87" s="62">
        <f>IF(E87=0,Thrust!$B$20,($B$10)*($B$9/($B$9+($B$5-H87)))^($B$22))</f>
        <v>101300</v>
      </c>
      <c r="H87" s="62">
        <f t="shared" si="18"/>
        <v>0</v>
      </c>
      <c r="I87" s="62">
        <f t="shared" si="13"/>
        <v>0</v>
      </c>
      <c r="J87" s="62">
        <f t="shared" si="14"/>
        <v>0</v>
      </c>
      <c r="K87" s="62">
        <f t="shared" si="15"/>
        <v>8820.8920394723264</v>
      </c>
      <c r="L87" s="16">
        <f t="shared" si="16"/>
        <v>52.53895843778669</v>
      </c>
      <c r="M87" s="17">
        <f t="shared" si="10"/>
        <v>0.33678314703899925</v>
      </c>
      <c r="N87" s="63">
        <f t="shared" si="12"/>
        <v>0.23814164706062249</v>
      </c>
      <c r="O87" s="9"/>
    </row>
    <row r="88" spans="4:15">
      <c r="D88" s="15">
        <f>D87+'Control Panel'!$B$28</f>
        <v>8.6000000000000035E-3</v>
      </c>
      <c r="E88" s="16">
        <f t="shared" si="11"/>
        <v>0</v>
      </c>
      <c r="F88" s="62">
        <f t="shared" si="17"/>
        <v>0.03</v>
      </c>
      <c r="G88" s="62">
        <f>IF(E88=0,Thrust!$B$20,($B$10)*($B$9/($B$9+($B$5-H88)))^($B$22))</f>
        <v>101300</v>
      </c>
      <c r="H88" s="62">
        <f t="shared" si="18"/>
        <v>0</v>
      </c>
      <c r="I88" s="62">
        <f t="shared" si="13"/>
        <v>0</v>
      </c>
      <c r="J88" s="62">
        <f t="shared" si="14"/>
        <v>0</v>
      </c>
      <c r="K88" s="62">
        <f t="shared" si="15"/>
        <v>8820.8920394723264</v>
      </c>
      <c r="L88" s="16">
        <f t="shared" si="16"/>
        <v>52.53895843778669</v>
      </c>
      <c r="M88" s="17">
        <f t="shared" si="10"/>
        <v>0.33678314703899925</v>
      </c>
      <c r="N88" s="63">
        <f t="shared" si="12"/>
        <v>0.23814164706062249</v>
      </c>
      <c r="O88" s="9"/>
    </row>
    <row r="89" spans="4:15">
      <c r="D89" s="15">
        <f>D88+'Control Panel'!$B$28</f>
        <v>8.7000000000000029E-3</v>
      </c>
      <c r="E89" s="16">
        <f t="shared" si="11"/>
        <v>0</v>
      </c>
      <c r="F89" s="62">
        <f t="shared" si="17"/>
        <v>0.03</v>
      </c>
      <c r="G89" s="62">
        <f>IF(E89=0,Thrust!$B$20,($B$10)*($B$9/($B$9+($B$5-H89)))^($B$22))</f>
        <v>101300</v>
      </c>
      <c r="H89" s="62">
        <f t="shared" si="18"/>
        <v>0</v>
      </c>
      <c r="I89" s="62">
        <f t="shared" si="13"/>
        <v>0</v>
      </c>
      <c r="J89" s="62">
        <f t="shared" si="14"/>
        <v>0</v>
      </c>
      <c r="K89" s="62">
        <f t="shared" si="15"/>
        <v>8820.8920394723264</v>
      </c>
      <c r="L89" s="16">
        <f t="shared" si="16"/>
        <v>52.53895843778669</v>
      </c>
      <c r="M89" s="17">
        <f t="shared" si="10"/>
        <v>0.33678314703899925</v>
      </c>
      <c r="N89" s="63">
        <f t="shared" si="12"/>
        <v>0.23814164706062249</v>
      </c>
      <c r="O89" s="9"/>
    </row>
    <row r="90" spans="4:15">
      <c r="D90" s="15">
        <f>D89+'Control Panel'!$B$28</f>
        <v>8.8000000000000023E-3</v>
      </c>
      <c r="E90" s="16">
        <f t="shared" si="11"/>
        <v>0</v>
      </c>
      <c r="F90" s="62">
        <f t="shared" si="17"/>
        <v>0.03</v>
      </c>
      <c r="G90" s="62">
        <f>IF(E90=0,Thrust!$B$20,($B$10)*($B$9/($B$9+($B$5-H90)))^($B$22))</f>
        <v>101300</v>
      </c>
      <c r="H90" s="62">
        <f t="shared" si="18"/>
        <v>0</v>
      </c>
      <c r="I90" s="62">
        <f t="shared" si="13"/>
        <v>0</v>
      </c>
      <c r="J90" s="62">
        <f t="shared" si="14"/>
        <v>0</v>
      </c>
      <c r="K90" s="62">
        <f t="shared" si="15"/>
        <v>8820.8920394723264</v>
      </c>
      <c r="L90" s="16">
        <f t="shared" si="16"/>
        <v>52.53895843778669</v>
      </c>
      <c r="M90" s="17">
        <f t="shared" si="10"/>
        <v>0.33678314703899925</v>
      </c>
      <c r="N90" s="63">
        <f t="shared" si="12"/>
        <v>0.23814164706062249</v>
      </c>
      <c r="O90" s="9"/>
    </row>
    <row r="91" spans="4:15">
      <c r="D91" s="15">
        <f>D90+'Control Panel'!$B$28</f>
        <v>8.9000000000000017E-3</v>
      </c>
      <c r="E91" s="16">
        <f t="shared" si="11"/>
        <v>0</v>
      </c>
      <c r="F91" s="62">
        <f t="shared" si="17"/>
        <v>0.03</v>
      </c>
      <c r="G91" s="62">
        <f>IF(E91=0,Thrust!$B$20,($B$10)*($B$9/($B$9+($B$5-H91)))^($B$22))</f>
        <v>101300</v>
      </c>
      <c r="H91" s="62">
        <f t="shared" si="18"/>
        <v>0</v>
      </c>
      <c r="I91" s="62">
        <f t="shared" si="13"/>
        <v>0</v>
      </c>
      <c r="J91" s="62">
        <f t="shared" si="14"/>
        <v>0</v>
      </c>
      <c r="K91" s="62">
        <f t="shared" si="15"/>
        <v>8820.8920394723264</v>
      </c>
      <c r="L91" s="16">
        <f t="shared" si="16"/>
        <v>52.53895843778669</v>
      </c>
      <c r="M91" s="17">
        <f t="shared" si="10"/>
        <v>0.33678314703899925</v>
      </c>
      <c r="N91" s="63">
        <f t="shared" si="12"/>
        <v>0.23814164706062249</v>
      </c>
      <c r="O91" s="9"/>
    </row>
    <row r="92" spans="4:15">
      <c r="D92" s="15">
        <f>D91+'Control Panel'!$B$28</f>
        <v>9.0000000000000011E-3</v>
      </c>
      <c r="E92" s="16">
        <f t="shared" si="11"/>
        <v>0</v>
      </c>
      <c r="F92" s="62">
        <f t="shared" si="17"/>
        <v>0.03</v>
      </c>
      <c r="G92" s="62">
        <f>IF(E92=0,Thrust!$B$20,($B$10)*($B$9/($B$9+($B$5-H92)))^($B$22))</f>
        <v>101300</v>
      </c>
      <c r="H92" s="62">
        <f t="shared" si="18"/>
        <v>0</v>
      </c>
      <c r="I92" s="62">
        <f t="shared" si="13"/>
        <v>0</v>
      </c>
      <c r="J92" s="62">
        <f t="shared" si="14"/>
        <v>0</v>
      </c>
      <c r="K92" s="62">
        <f t="shared" si="15"/>
        <v>8820.8920394723264</v>
      </c>
      <c r="L92" s="16">
        <f t="shared" si="16"/>
        <v>52.53895843778669</v>
      </c>
      <c r="M92" s="17">
        <f t="shared" si="10"/>
        <v>0.33678314703899925</v>
      </c>
      <c r="N92" s="63">
        <f t="shared" si="12"/>
        <v>0.23814164706062249</v>
      </c>
      <c r="O92" s="9"/>
    </row>
    <row r="93" spans="4:15">
      <c r="D93" s="15">
        <f>D92+'Control Panel'!$B$28</f>
        <v>9.1000000000000004E-3</v>
      </c>
      <c r="E93" s="16">
        <f t="shared" si="11"/>
        <v>0</v>
      </c>
      <c r="F93" s="62">
        <f t="shared" si="17"/>
        <v>0.03</v>
      </c>
      <c r="G93" s="62">
        <f>IF(E93=0,Thrust!$B$20,($B$10)*($B$9/($B$9+($B$5-H93)))^($B$22))</f>
        <v>101300</v>
      </c>
      <c r="H93" s="62">
        <f t="shared" si="18"/>
        <v>0</v>
      </c>
      <c r="I93" s="62">
        <f t="shared" si="13"/>
        <v>0</v>
      </c>
      <c r="J93" s="62">
        <f t="shared" si="14"/>
        <v>0</v>
      </c>
      <c r="K93" s="62">
        <f t="shared" si="15"/>
        <v>8820.8920394723264</v>
      </c>
      <c r="L93" s="16">
        <f t="shared" si="16"/>
        <v>52.53895843778669</v>
      </c>
      <c r="M93" s="17">
        <f t="shared" si="10"/>
        <v>0.33678314703899925</v>
      </c>
      <c r="N93" s="63">
        <f t="shared" si="12"/>
        <v>0.23814164706062249</v>
      </c>
      <c r="O93" s="9"/>
    </row>
    <row r="94" spans="4:15">
      <c r="D94" s="15">
        <f>D93+'Control Panel'!$B$28</f>
        <v>9.1999999999999998E-3</v>
      </c>
      <c r="E94" s="16">
        <f t="shared" si="11"/>
        <v>0</v>
      </c>
      <c r="F94" s="62">
        <f t="shared" si="17"/>
        <v>0.03</v>
      </c>
      <c r="G94" s="62">
        <f>IF(E94=0,Thrust!$B$20,($B$10)*($B$9/($B$9+($B$5-H94)))^($B$22))</f>
        <v>101300</v>
      </c>
      <c r="H94" s="62">
        <f t="shared" si="18"/>
        <v>0</v>
      </c>
      <c r="I94" s="62">
        <f t="shared" si="13"/>
        <v>0</v>
      </c>
      <c r="J94" s="62">
        <f t="shared" si="14"/>
        <v>0</v>
      </c>
      <c r="K94" s="62">
        <f t="shared" si="15"/>
        <v>8820.8920394723264</v>
      </c>
      <c r="L94" s="16">
        <f t="shared" si="16"/>
        <v>52.53895843778669</v>
      </c>
      <c r="M94" s="17">
        <f t="shared" si="10"/>
        <v>0.33678314703899925</v>
      </c>
      <c r="N94" s="63">
        <f t="shared" si="12"/>
        <v>0.23814164706062249</v>
      </c>
      <c r="O94" s="9"/>
    </row>
    <row r="95" spans="4:15">
      <c r="D95" s="15">
        <f>D94+'Control Panel'!$B$28</f>
        <v>9.2999999999999992E-3</v>
      </c>
      <c r="E95" s="16">
        <f t="shared" si="11"/>
        <v>0</v>
      </c>
      <c r="F95" s="62">
        <f t="shared" si="17"/>
        <v>0.03</v>
      </c>
      <c r="G95" s="62">
        <f>IF(E95=0,Thrust!$B$20,($B$10)*($B$9/($B$9+($B$5-H95)))^($B$22))</f>
        <v>101300</v>
      </c>
      <c r="H95" s="62">
        <f t="shared" si="18"/>
        <v>0</v>
      </c>
      <c r="I95" s="62">
        <f t="shared" si="13"/>
        <v>0</v>
      </c>
      <c r="J95" s="62">
        <f t="shared" si="14"/>
        <v>0</v>
      </c>
      <c r="K95" s="62">
        <f t="shared" si="15"/>
        <v>8820.8920394723264</v>
      </c>
      <c r="L95" s="16">
        <f t="shared" si="16"/>
        <v>52.53895843778669</v>
      </c>
      <c r="M95" s="17">
        <f t="shared" si="10"/>
        <v>0.33678314703899925</v>
      </c>
      <c r="N95" s="63">
        <f t="shared" si="12"/>
        <v>0.23814164706062249</v>
      </c>
      <c r="O95" s="9"/>
    </row>
    <row r="96" spans="4:15">
      <c r="D96" s="15">
        <f>D95+'Control Panel'!$B$28</f>
        <v>9.3999999999999986E-3</v>
      </c>
      <c r="E96" s="16">
        <f t="shared" si="11"/>
        <v>0</v>
      </c>
      <c r="F96" s="62">
        <f t="shared" si="17"/>
        <v>0.03</v>
      </c>
      <c r="G96" s="62">
        <f>IF(E96=0,Thrust!$B$20,($B$10)*($B$9/($B$9+($B$5-H96)))^($B$22))</f>
        <v>101300</v>
      </c>
      <c r="H96" s="62">
        <f t="shared" si="18"/>
        <v>0</v>
      </c>
      <c r="I96" s="62">
        <f t="shared" si="13"/>
        <v>0</v>
      </c>
      <c r="J96" s="62">
        <f t="shared" si="14"/>
        <v>0</v>
      </c>
      <c r="K96" s="62">
        <f t="shared" si="15"/>
        <v>8820.8920394723264</v>
      </c>
      <c r="L96" s="16">
        <f t="shared" si="16"/>
        <v>52.53895843778669</v>
      </c>
      <c r="M96" s="17">
        <f t="shared" si="10"/>
        <v>0.33678314703899925</v>
      </c>
      <c r="N96" s="63">
        <f t="shared" si="12"/>
        <v>0.23814164706062249</v>
      </c>
      <c r="O96" s="9"/>
    </row>
    <row r="97" spans="4:15">
      <c r="D97" s="15">
        <f>D96+'Control Panel'!$B$28</f>
        <v>9.499999999999998E-3</v>
      </c>
      <c r="E97" s="16">
        <f t="shared" si="11"/>
        <v>0</v>
      </c>
      <c r="F97" s="62">
        <f t="shared" si="17"/>
        <v>0.03</v>
      </c>
      <c r="G97" s="62">
        <f>IF(E97=0,Thrust!$B$20,($B$10)*($B$9/($B$9+($B$5-H97)))^($B$22))</f>
        <v>101300</v>
      </c>
      <c r="H97" s="62">
        <f t="shared" si="18"/>
        <v>0</v>
      </c>
      <c r="I97" s="62">
        <f t="shared" si="13"/>
        <v>0</v>
      </c>
      <c r="J97" s="62">
        <f t="shared" si="14"/>
        <v>0</v>
      </c>
      <c r="K97" s="62">
        <f t="shared" si="15"/>
        <v>8820.8920394723264</v>
      </c>
      <c r="L97" s="16">
        <f t="shared" si="16"/>
        <v>52.53895843778669</v>
      </c>
      <c r="M97" s="17">
        <f t="shared" si="10"/>
        <v>0.33678314703899925</v>
      </c>
      <c r="N97" s="63">
        <f t="shared" si="12"/>
        <v>0.23814164706062249</v>
      </c>
      <c r="O97" s="9"/>
    </row>
    <row r="98" spans="4:15">
      <c r="D98" s="15">
        <f>D97+'Control Panel'!$B$28</f>
        <v>9.5999999999999974E-3</v>
      </c>
      <c r="E98" s="16">
        <f t="shared" si="11"/>
        <v>0</v>
      </c>
      <c r="F98" s="62">
        <f t="shared" si="17"/>
        <v>0.03</v>
      </c>
      <c r="G98" s="62">
        <f>IF(E98=0,Thrust!$B$20,($B$10)*($B$9/($B$9+($B$5-H98)))^($B$22))</f>
        <v>101300</v>
      </c>
      <c r="H98" s="62">
        <f t="shared" si="18"/>
        <v>0</v>
      </c>
      <c r="I98" s="62">
        <f t="shared" si="13"/>
        <v>0</v>
      </c>
      <c r="J98" s="62">
        <f t="shared" si="14"/>
        <v>0</v>
      </c>
      <c r="K98" s="62">
        <f t="shared" si="15"/>
        <v>8820.8920394723264</v>
      </c>
      <c r="L98" s="16">
        <f t="shared" si="16"/>
        <v>52.53895843778669</v>
      </c>
      <c r="M98" s="17">
        <f t="shared" si="10"/>
        <v>0.33678314703899925</v>
      </c>
      <c r="N98" s="63">
        <f t="shared" si="12"/>
        <v>0.23814164706062249</v>
      </c>
      <c r="O98" s="9"/>
    </row>
    <row r="99" spans="4:15">
      <c r="D99" s="15">
        <f>D98+'Control Panel'!$B$28</f>
        <v>9.6999999999999968E-3</v>
      </c>
      <c r="E99" s="16">
        <f t="shared" si="11"/>
        <v>0</v>
      </c>
      <c r="F99" s="62">
        <f t="shared" si="17"/>
        <v>0.03</v>
      </c>
      <c r="G99" s="62">
        <f>IF(E99=0,Thrust!$B$20,($B$10)*($B$9/($B$9+($B$5-H99)))^($B$22))</f>
        <v>101300</v>
      </c>
      <c r="H99" s="62">
        <f t="shared" si="18"/>
        <v>0</v>
      </c>
      <c r="I99" s="62">
        <f t="shared" si="13"/>
        <v>0</v>
      </c>
      <c r="J99" s="62">
        <f t="shared" si="14"/>
        <v>0</v>
      </c>
      <c r="K99" s="62">
        <f t="shared" si="15"/>
        <v>8820.8920394723264</v>
      </c>
      <c r="L99" s="16">
        <f t="shared" si="16"/>
        <v>52.53895843778669</v>
      </c>
      <c r="M99" s="17">
        <f t="shared" si="10"/>
        <v>0.33678314703899925</v>
      </c>
      <c r="N99" s="63">
        <f t="shared" si="12"/>
        <v>0.23814164706062249</v>
      </c>
      <c r="O99" s="9"/>
    </row>
    <row r="100" spans="4:15">
      <c r="D100" s="15">
        <f>D99+'Control Panel'!$B$28</f>
        <v>9.7999999999999962E-3</v>
      </c>
      <c r="E100" s="16">
        <f t="shared" si="11"/>
        <v>0</v>
      </c>
      <c r="F100" s="62">
        <f t="shared" si="17"/>
        <v>0.03</v>
      </c>
      <c r="G100" s="62">
        <f>IF(E100=0,Thrust!$B$20,($B$10)*($B$9/($B$9+($B$5-H100)))^($B$22))</f>
        <v>101300</v>
      </c>
      <c r="H100" s="62">
        <f t="shared" si="18"/>
        <v>0</v>
      </c>
      <c r="I100" s="62">
        <f t="shared" si="13"/>
        <v>0</v>
      </c>
      <c r="J100" s="62">
        <f t="shared" si="14"/>
        <v>0</v>
      </c>
      <c r="K100" s="62">
        <f t="shared" si="15"/>
        <v>8820.8920394723264</v>
      </c>
      <c r="L100" s="16">
        <f t="shared" si="16"/>
        <v>52.53895843778669</v>
      </c>
      <c r="M100" s="17">
        <f t="shared" si="10"/>
        <v>0.33678314703899925</v>
      </c>
      <c r="N100" s="63">
        <f t="shared" si="12"/>
        <v>0.23814164706062249</v>
      </c>
      <c r="O100" s="9"/>
    </row>
    <row r="101" spans="4:15">
      <c r="D101" s="15">
        <f>D100+'Control Panel'!$B$28</f>
        <v>9.8999999999999956E-3</v>
      </c>
      <c r="E101" s="16">
        <f t="shared" si="11"/>
        <v>0</v>
      </c>
      <c r="F101" s="62">
        <f t="shared" si="17"/>
        <v>0.03</v>
      </c>
      <c r="G101" s="62">
        <f>IF(E101=0,Thrust!$B$20,($B$10)*($B$9/($B$9+($B$5-H101)))^($B$22))</f>
        <v>101300</v>
      </c>
      <c r="H101" s="62">
        <f t="shared" si="18"/>
        <v>0</v>
      </c>
      <c r="I101" s="62">
        <f t="shared" si="13"/>
        <v>0</v>
      </c>
      <c r="J101" s="62">
        <f t="shared" si="14"/>
        <v>0</v>
      </c>
      <c r="K101" s="62">
        <f t="shared" si="15"/>
        <v>8820.8920394723264</v>
      </c>
      <c r="L101" s="16">
        <f t="shared" si="16"/>
        <v>52.53895843778669</v>
      </c>
      <c r="M101" s="17">
        <f t="shared" si="10"/>
        <v>0.33678314703899925</v>
      </c>
      <c r="N101" s="63">
        <f t="shared" si="12"/>
        <v>0.23814164706062249</v>
      </c>
      <c r="O101" s="9"/>
    </row>
    <row r="102" spans="4:15">
      <c r="D102" s="15">
        <f>D101+'Control Panel'!$B$28</f>
        <v>9.999999999999995E-3</v>
      </c>
      <c r="E102" s="16">
        <f t="shared" si="11"/>
        <v>0</v>
      </c>
      <c r="F102" s="62">
        <f t="shared" si="17"/>
        <v>0.03</v>
      </c>
      <c r="G102" s="62">
        <f>IF(E102=0,Thrust!$B$20,($B$10)*($B$9/($B$9+($B$5-H102)))^($B$22))</f>
        <v>101300</v>
      </c>
      <c r="H102" s="62">
        <f t="shared" si="18"/>
        <v>0</v>
      </c>
      <c r="I102" s="62">
        <f t="shared" si="13"/>
        <v>0</v>
      </c>
      <c r="J102" s="62">
        <f t="shared" si="14"/>
        <v>0</v>
      </c>
      <c r="K102" s="62">
        <f t="shared" si="15"/>
        <v>8820.8920394723264</v>
      </c>
      <c r="L102" s="16">
        <f t="shared" si="16"/>
        <v>52.53895843778669</v>
      </c>
      <c r="M102" s="17">
        <f t="shared" si="10"/>
        <v>0.33678314703899925</v>
      </c>
      <c r="N102" s="63">
        <f t="shared" si="12"/>
        <v>0.23814164706062249</v>
      </c>
      <c r="O102" s="9"/>
    </row>
    <row r="103" spans="4:15">
      <c r="D103" s="15">
        <f>D102+'Control Panel'!$B$28</f>
        <v>1.0099999999999994E-2</v>
      </c>
      <c r="E103" s="16">
        <f t="shared" si="11"/>
        <v>0</v>
      </c>
      <c r="F103" s="62">
        <f t="shared" si="17"/>
        <v>0.03</v>
      </c>
      <c r="G103" s="62">
        <f>IF(E103=0,Thrust!$B$20,($B$10)*($B$9/($B$9+($B$5-H103)))^($B$22))</f>
        <v>101300</v>
      </c>
      <c r="H103" s="62">
        <f t="shared" si="18"/>
        <v>0</v>
      </c>
      <c r="I103" s="62">
        <f t="shared" si="13"/>
        <v>0</v>
      </c>
      <c r="J103" s="62">
        <f t="shared" si="14"/>
        <v>0</v>
      </c>
      <c r="K103" s="62">
        <f t="shared" si="15"/>
        <v>8820.8920394723264</v>
      </c>
      <c r="L103" s="16">
        <f t="shared" si="16"/>
        <v>52.53895843778669</v>
      </c>
      <c r="M103" s="17">
        <f t="shared" si="10"/>
        <v>0.33678314703899925</v>
      </c>
      <c r="N103" s="63">
        <f t="shared" si="12"/>
        <v>0.23814164706062249</v>
      </c>
      <c r="O103" s="9"/>
    </row>
    <row r="104" spans="4:15">
      <c r="D104" s="15">
        <f>D103+'Control Panel'!$B$28</f>
        <v>1.0199999999999994E-2</v>
      </c>
      <c r="E104" s="16">
        <f t="shared" si="11"/>
        <v>0</v>
      </c>
      <c r="F104" s="62">
        <f t="shared" si="17"/>
        <v>0.03</v>
      </c>
      <c r="G104" s="62">
        <f>IF(E104=0,Thrust!$B$20,($B$10)*($B$9/($B$9+($B$5-H104)))^($B$22))</f>
        <v>101300</v>
      </c>
      <c r="H104" s="62">
        <f t="shared" si="18"/>
        <v>0</v>
      </c>
      <c r="I104" s="62">
        <f t="shared" si="13"/>
        <v>0</v>
      </c>
      <c r="J104" s="62">
        <f t="shared" si="14"/>
        <v>0</v>
      </c>
      <c r="K104" s="62">
        <f t="shared" si="15"/>
        <v>8820.8920394723264</v>
      </c>
      <c r="L104" s="16">
        <f t="shared" si="16"/>
        <v>52.53895843778669</v>
      </c>
      <c r="M104" s="17">
        <f t="shared" si="10"/>
        <v>0.33678314703899925</v>
      </c>
      <c r="N104" s="63">
        <f t="shared" si="12"/>
        <v>0.23814164706062249</v>
      </c>
      <c r="O104" s="9"/>
    </row>
    <row r="105" spans="4:15">
      <c r="D105" s="15">
        <f>D104+'Control Panel'!$B$28</f>
        <v>1.0299999999999993E-2</v>
      </c>
      <c r="E105" s="16">
        <f t="shared" si="11"/>
        <v>0</v>
      </c>
      <c r="F105" s="62">
        <f t="shared" si="17"/>
        <v>0.03</v>
      </c>
      <c r="G105" s="62">
        <f>IF(E105=0,Thrust!$B$20,($B$10)*($B$9/($B$9+($B$5-H105)))^($B$22))</f>
        <v>101300</v>
      </c>
      <c r="H105" s="62">
        <f t="shared" si="18"/>
        <v>0</v>
      </c>
      <c r="I105" s="62">
        <f t="shared" si="13"/>
        <v>0</v>
      </c>
      <c r="J105" s="62">
        <f t="shared" si="14"/>
        <v>0</v>
      </c>
      <c r="K105" s="62">
        <f t="shared" si="15"/>
        <v>8820.8920394723264</v>
      </c>
      <c r="L105" s="16">
        <f t="shared" si="16"/>
        <v>52.53895843778669</v>
      </c>
      <c r="M105" s="17">
        <f t="shared" si="10"/>
        <v>0.33678314703899925</v>
      </c>
      <c r="N105" s="63">
        <f t="shared" si="12"/>
        <v>0.23814164706062249</v>
      </c>
      <c r="O105" s="9"/>
    </row>
    <row r="106" spans="4:15">
      <c r="D106" s="15">
        <f>D105+'Control Panel'!$B$28</f>
        <v>1.0399999999999993E-2</v>
      </c>
      <c r="E106" s="16">
        <f t="shared" si="11"/>
        <v>0</v>
      </c>
      <c r="F106" s="62">
        <f t="shared" si="17"/>
        <v>0.03</v>
      </c>
      <c r="G106" s="62">
        <f>IF(E106=0,Thrust!$B$20,($B$10)*($B$9/($B$9+($B$5-H106)))^($B$22))</f>
        <v>101300</v>
      </c>
      <c r="H106" s="62">
        <f t="shared" si="18"/>
        <v>0</v>
      </c>
      <c r="I106" s="62">
        <f t="shared" si="13"/>
        <v>0</v>
      </c>
      <c r="J106" s="62">
        <f t="shared" si="14"/>
        <v>0</v>
      </c>
      <c r="K106" s="62">
        <f t="shared" si="15"/>
        <v>8820.8920394723264</v>
      </c>
      <c r="L106" s="16">
        <f t="shared" si="16"/>
        <v>52.53895843778669</v>
      </c>
      <c r="M106" s="17">
        <f t="shared" si="10"/>
        <v>0.33678314703899925</v>
      </c>
      <c r="N106" s="63">
        <f t="shared" si="12"/>
        <v>0.23814164706062249</v>
      </c>
      <c r="O106" s="9"/>
    </row>
    <row r="107" spans="4:15">
      <c r="D107" s="15">
        <f>D106+'Control Panel'!$B$28</f>
        <v>1.0499999999999992E-2</v>
      </c>
      <c r="E107" s="16">
        <f t="shared" si="11"/>
        <v>0</v>
      </c>
      <c r="F107" s="62">
        <f t="shared" si="17"/>
        <v>0.03</v>
      </c>
      <c r="G107" s="62">
        <f>IF(E107=0,Thrust!$B$20,($B$10)*($B$9/($B$9+($B$5-H107)))^($B$22))</f>
        <v>101300</v>
      </c>
      <c r="H107" s="62">
        <f t="shared" si="18"/>
        <v>0</v>
      </c>
      <c r="I107" s="62">
        <f t="shared" si="13"/>
        <v>0</v>
      </c>
      <c r="J107" s="62">
        <f t="shared" si="14"/>
        <v>0</v>
      </c>
      <c r="K107" s="62">
        <f t="shared" si="15"/>
        <v>8820.8920394723264</v>
      </c>
      <c r="L107" s="16">
        <f t="shared" si="16"/>
        <v>52.53895843778669</v>
      </c>
      <c r="M107" s="17">
        <f t="shared" si="10"/>
        <v>0.33678314703899925</v>
      </c>
      <c r="N107" s="63">
        <f t="shared" si="12"/>
        <v>0.23814164706062249</v>
      </c>
      <c r="O107" s="9"/>
    </row>
    <row r="108" spans="4:15">
      <c r="D108" s="15">
        <f>D107+'Control Panel'!$B$28</f>
        <v>1.0599999999999991E-2</v>
      </c>
      <c r="E108" s="16">
        <f t="shared" si="11"/>
        <v>0</v>
      </c>
      <c r="F108" s="62">
        <f t="shared" si="17"/>
        <v>0.03</v>
      </c>
      <c r="G108" s="62">
        <f>IF(E108=0,Thrust!$B$20,($B$10)*($B$9/($B$9+($B$5-H108)))^($B$22))</f>
        <v>101300</v>
      </c>
      <c r="H108" s="62">
        <f t="shared" si="18"/>
        <v>0</v>
      </c>
      <c r="I108" s="62">
        <f t="shared" si="13"/>
        <v>0</v>
      </c>
      <c r="J108" s="62">
        <f t="shared" si="14"/>
        <v>0</v>
      </c>
      <c r="K108" s="62">
        <f t="shared" si="15"/>
        <v>8820.8920394723264</v>
      </c>
      <c r="L108" s="16">
        <f t="shared" si="16"/>
        <v>52.53895843778669</v>
      </c>
      <c r="M108" s="17">
        <f t="shared" si="10"/>
        <v>0.33678314703899925</v>
      </c>
      <c r="N108" s="63">
        <f t="shared" si="12"/>
        <v>0.23814164706062249</v>
      </c>
      <c r="O108" s="9"/>
    </row>
    <row r="109" spans="4:15">
      <c r="D109" s="15">
        <f>D108+'Control Panel'!$B$28</f>
        <v>1.0699999999999991E-2</v>
      </c>
      <c r="E109" s="16">
        <f t="shared" si="11"/>
        <v>0</v>
      </c>
      <c r="F109" s="62">
        <f t="shared" si="17"/>
        <v>0.03</v>
      </c>
      <c r="G109" s="62">
        <f>IF(E109=0,Thrust!$B$20,($B$10)*($B$9/($B$9+($B$5-H109)))^($B$22))</f>
        <v>101300</v>
      </c>
      <c r="H109" s="62">
        <f t="shared" si="18"/>
        <v>0</v>
      </c>
      <c r="I109" s="62">
        <f t="shared" si="13"/>
        <v>0</v>
      </c>
      <c r="J109" s="62">
        <f t="shared" si="14"/>
        <v>0</v>
      </c>
      <c r="K109" s="62">
        <f t="shared" si="15"/>
        <v>8820.8920394723264</v>
      </c>
      <c r="L109" s="16">
        <f t="shared" si="16"/>
        <v>52.53895843778669</v>
      </c>
      <c r="M109" s="17">
        <f t="shared" si="10"/>
        <v>0.33678314703899925</v>
      </c>
      <c r="N109" s="63">
        <f t="shared" si="12"/>
        <v>0.23814164706062249</v>
      </c>
      <c r="O109" s="9"/>
    </row>
    <row r="110" spans="4:15">
      <c r="D110" s="15">
        <f>D109+'Control Panel'!$B$28</f>
        <v>1.079999999999999E-2</v>
      </c>
      <c r="E110" s="16">
        <f t="shared" si="11"/>
        <v>0</v>
      </c>
      <c r="F110" s="62">
        <f t="shared" si="17"/>
        <v>0.03</v>
      </c>
      <c r="G110" s="62">
        <f>IF(E110=0,Thrust!$B$20,($B$10)*($B$9/($B$9+($B$5-H110)))^($B$22))</f>
        <v>101300</v>
      </c>
      <c r="H110" s="62">
        <f t="shared" si="18"/>
        <v>0</v>
      </c>
      <c r="I110" s="62">
        <f t="shared" si="13"/>
        <v>0</v>
      </c>
      <c r="J110" s="62">
        <f t="shared" si="14"/>
        <v>0</v>
      </c>
      <c r="K110" s="62">
        <f t="shared" si="15"/>
        <v>8820.8920394723264</v>
      </c>
      <c r="L110" s="16">
        <f t="shared" si="16"/>
        <v>52.53895843778669</v>
      </c>
      <c r="M110" s="17">
        <f t="shared" si="10"/>
        <v>0.33678314703899925</v>
      </c>
      <c r="N110" s="63">
        <f t="shared" si="12"/>
        <v>0.23814164706062249</v>
      </c>
      <c r="O110" s="9"/>
    </row>
    <row r="111" spans="4:15">
      <c r="D111" s="15">
        <f>D110+'Control Panel'!$B$28</f>
        <v>1.089999999999999E-2</v>
      </c>
      <c r="E111" s="16">
        <f t="shared" si="11"/>
        <v>0</v>
      </c>
      <c r="F111" s="62">
        <f t="shared" si="17"/>
        <v>0.03</v>
      </c>
      <c r="G111" s="62">
        <f>IF(E111=0,Thrust!$B$20,($B$10)*($B$9/($B$9+($B$5-H111)))^($B$22))</f>
        <v>101300</v>
      </c>
      <c r="H111" s="62">
        <f t="shared" si="18"/>
        <v>0</v>
      </c>
      <c r="I111" s="62">
        <f t="shared" si="13"/>
        <v>0</v>
      </c>
      <c r="J111" s="62">
        <f t="shared" si="14"/>
        <v>0</v>
      </c>
      <c r="K111" s="62">
        <f t="shared" si="15"/>
        <v>8820.8920394723264</v>
      </c>
      <c r="L111" s="16">
        <f t="shared" si="16"/>
        <v>52.53895843778669</v>
      </c>
      <c r="M111" s="17">
        <f t="shared" si="10"/>
        <v>0.33678314703899925</v>
      </c>
      <c r="N111" s="63">
        <f t="shared" si="12"/>
        <v>0.23814164706062249</v>
      </c>
      <c r="O111" s="9"/>
    </row>
    <row r="112" spans="4:15">
      <c r="D112" s="15">
        <f>D111+'Control Panel'!$B$28</f>
        <v>1.0999999999999989E-2</v>
      </c>
      <c r="E112" s="16">
        <f t="shared" si="11"/>
        <v>0</v>
      </c>
      <c r="F112" s="62">
        <f t="shared" si="17"/>
        <v>0.03</v>
      </c>
      <c r="G112" s="62">
        <f>IF(E112=0,Thrust!$B$20,($B$10)*($B$9/($B$9+($B$5-H112)))^($B$22))</f>
        <v>101300</v>
      </c>
      <c r="H112" s="62">
        <f t="shared" si="18"/>
        <v>0</v>
      </c>
      <c r="I112" s="62">
        <f t="shared" si="13"/>
        <v>0</v>
      </c>
      <c r="J112" s="62">
        <f t="shared" si="14"/>
        <v>0</v>
      </c>
      <c r="K112" s="62">
        <f t="shared" si="15"/>
        <v>8820.8920394723264</v>
      </c>
      <c r="L112" s="16">
        <f t="shared" si="16"/>
        <v>52.53895843778669</v>
      </c>
      <c r="M112" s="17">
        <f t="shared" si="10"/>
        <v>0.33678314703899925</v>
      </c>
      <c r="N112" s="63">
        <f t="shared" si="12"/>
        <v>0.23814164706062249</v>
      </c>
      <c r="O112" s="9"/>
    </row>
    <row r="113" spans="4:15">
      <c r="D113" s="15">
        <f>D112+'Control Panel'!$B$28</f>
        <v>1.1099999999999988E-2</v>
      </c>
      <c r="E113" s="16">
        <f t="shared" si="11"/>
        <v>0</v>
      </c>
      <c r="F113" s="62">
        <f t="shared" si="17"/>
        <v>0.03</v>
      </c>
      <c r="G113" s="62">
        <f>IF(E113=0,Thrust!$B$20,($B$10)*($B$9/($B$9+($B$5-H113)))^($B$22))</f>
        <v>101300</v>
      </c>
      <c r="H113" s="62">
        <f t="shared" si="18"/>
        <v>0</v>
      </c>
      <c r="I113" s="62">
        <f t="shared" si="13"/>
        <v>0</v>
      </c>
      <c r="J113" s="62">
        <f t="shared" si="14"/>
        <v>0</v>
      </c>
      <c r="K113" s="62">
        <f t="shared" si="15"/>
        <v>8820.8920394723264</v>
      </c>
      <c r="L113" s="16">
        <f t="shared" si="16"/>
        <v>52.53895843778669</v>
      </c>
      <c r="M113" s="17">
        <f t="shared" si="10"/>
        <v>0.33678314703899925</v>
      </c>
      <c r="N113" s="63">
        <f t="shared" si="12"/>
        <v>0.23814164706062249</v>
      </c>
      <c r="O113" s="9"/>
    </row>
    <row r="114" spans="4:15">
      <c r="D114" s="15">
        <f>D113+'Control Panel'!$B$28</f>
        <v>1.1199999999999988E-2</v>
      </c>
      <c r="E114" s="16">
        <f t="shared" si="11"/>
        <v>0</v>
      </c>
      <c r="F114" s="62">
        <f t="shared" si="17"/>
        <v>0.03</v>
      </c>
      <c r="G114" s="62">
        <f>IF(E114=0,Thrust!$B$20,($B$10)*($B$9/($B$9+($B$5-H114)))^($B$22))</f>
        <v>101300</v>
      </c>
      <c r="H114" s="62">
        <f t="shared" si="18"/>
        <v>0</v>
      </c>
      <c r="I114" s="62">
        <f t="shared" si="13"/>
        <v>0</v>
      </c>
      <c r="J114" s="62">
        <f t="shared" si="14"/>
        <v>0</v>
      </c>
      <c r="K114" s="62">
        <f t="shared" si="15"/>
        <v>8820.8920394723264</v>
      </c>
      <c r="L114" s="16">
        <f t="shared" si="16"/>
        <v>52.53895843778669</v>
      </c>
      <c r="M114" s="17">
        <f t="shared" ref="M114:M177" si="19">IF(E114=0,M113,M113+L113*$B$24)</f>
        <v>0.33678314703899925</v>
      </c>
      <c r="N114" s="63">
        <f t="shared" si="12"/>
        <v>0.23814164706062249</v>
      </c>
      <c r="O114" s="9"/>
    </row>
    <row r="115" spans="4:15">
      <c r="D115" s="15">
        <f>D114+'Control Panel'!$B$28</f>
        <v>1.1299999999999987E-2</v>
      </c>
      <c r="E115" s="16">
        <f t="shared" ref="E115:E178" si="20">IF(E114-(J114*$B$24)&lt;0,0,(E114-(J114*$B$24)))</f>
        <v>0</v>
      </c>
      <c r="F115" s="62">
        <f t="shared" si="17"/>
        <v>0.03</v>
      </c>
      <c r="G115" s="62">
        <f>IF(E115=0,Thrust!$B$20,($B$10)*($B$9/($B$9+($B$5-H115)))^($B$22))</f>
        <v>101300</v>
      </c>
      <c r="H115" s="62">
        <f t="shared" si="18"/>
        <v>0</v>
      </c>
      <c r="I115" s="62">
        <f t="shared" si="13"/>
        <v>0</v>
      </c>
      <c r="J115" s="62">
        <f t="shared" si="14"/>
        <v>0</v>
      </c>
      <c r="K115" s="62">
        <f t="shared" si="15"/>
        <v>8820.8920394723264</v>
      </c>
      <c r="L115" s="16">
        <f t="shared" si="16"/>
        <v>52.53895843778669</v>
      </c>
      <c r="M115" s="17">
        <f t="shared" si="19"/>
        <v>0.33678314703899925</v>
      </c>
      <c r="N115" s="63">
        <f t="shared" si="12"/>
        <v>0.23814164706062249</v>
      </c>
      <c r="O115" s="9"/>
    </row>
    <row r="116" spans="4:15">
      <c r="D116" s="15">
        <f>D115+'Control Panel'!$B$28</f>
        <v>1.1399999999999987E-2</v>
      </c>
      <c r="E116" s="16">
        <f t="shared" si="20"/>
        <v>0</v>
      </c>
      <c r="F116" s="62">
        <f t="shared" si="17"/>
        <v>0.03</v>
      </c>
      <c r="G116" s="62">
        <f>IF(E116=0,Thrust!$B$20,($B$10)*($B$9/($B$9+($B$5-H116)))^($B$22))</f>
        <v>101300</v>
      </c>
      <c r="H116" s="62">
        <f t="shared" si="18"/>
        <v>0</v>
      </c>
      <c r="I116" s="62">
        <f t="shared" si="13"/>
        <v>0</v>
      </c>
      <c r="J116" s="62">
        <f t="shared" si="14"/>
        <v>0</v>
      </c>
      <c r="K116" s="62">
        <f t="shared" si="15"/>
        <v>8820.8920394723264</v>
      </c>
      <c r="L116" s="16">
        <f t="shared" si="16"/>
        <v>52.53895843778669</v>
      </c>
      <c r="M116" s="17">
        <f t="shared" si="19"/>
        <v>0.33678314703899925</v>
      </c>
      <c r="N116" s="63">
        <f t="shared" si="12"/>
        <v>0.23814164706062249</v>
      </c>
      <c r="O116" s="9"/>
    </row>
    <row r="117" spans="4:15">
      <c r="D117" s="15">
        <f>D116+'Control Panel'!$B$28</f>
        <v>1.1499999999999986E-2</v>
      </c>
      <c r="E117" s="16">
        <f t="shared" si="20"/>
        <v>0</v>
      </c>
      <c r="F117" s="62">
        <f t="shared" si="17"/>
        <v>0.03</v>
      </c>
      <c r="G117" s="62">
        <f>IF(E117=0,Thrust!$B$20,($B$10)*($B$9/($B$9+($B$5-H117)))^($B$22))</f>
        <v>101300</v>
      </c>
      <c r="H117" s="62">
        <f t="shared" si="18"/>
        <v>0</v>
      </c>
      <c r="I117" s="62">
        <f t="shared" si="13"/>
        <v>0</v>
      </c>
      <c r="J117" s="62">
        <f t="shared" si="14"/>
        <v>0</v>
      </c>
      <c r="K117" s="62">
        <f t="shared" si="15"/>
        <v>8820.8920394723264</v>
      </c>
      <c r="L117" s="16">
        <f t="shared" si="16"/>
        <v>52.53895843778669</v>
      </c>
      <c r="M117" s="17">
        <f t="shared" si="19"/>
        <v>0.33678314703899925</v>
      </c>
      <c r="N117" s="63">
        <f t="shared" si="12"/>
        <v>0.23814164706062249</v>
      </c>
      <c r="O117" s="9"/>
    </row>
    <row r="118" spans="4:15">
      <c r="D118" s="15">
        <f>D117+'Control Panel'!$B$28</f>
        <v>1.1599999999999985E-2</v>
      </c>
      <c r="E118" s="16">
        <f t="shared" si="20"/>
        <v>0</v>
      </c>
      <c r="F118" s="62">
        <f t="shared" si="17"/>
        <v>0.03</v>
      </c>
      <c r="G118" s="62">
        <f>IF(E118=0,Thrust!$B$20,($B$10)*($B$9/($B$9+($B$5-H118)))^($B$22))</f>
        <v>101300</v>
      </c>
      <c r="H118" s="62">
        <f t="shared" si="18"/>
        <v>0</v>
      </c>
      <c r="I118" s="62">
        <f t="shared" si="13"/>
        <v>0</v>
      </c>
      <c r="J118" s="62">
        <f t="shared" si="14"/>
        <v>0</v>
      </c>
      <c r="K118" s="62">
        <f t="shared" si="15"/>
        <v>8820.8920394723264</v>
      </c>
      <c r="L118" s="16">
        <f t="shared" si="16"/>
        <v>52.53895843778669</v>
      </c>
      <c r="M118" s="17">
        <f t="shared" si="19"/>
        <v>0.33678314703899925</v>
      </c>
      <c r="N118" s="63">
        <f t="shared" si="12"/>
        <v>0.23814164706062249</v>
      </c>
      <c r="O118" s="9"/>
    </row>
    <row r="119" spans="4:15">
      <c r="D119" s="15">
        <f>D118+'Control Panel'!$B$28</f>
        <v>1.1699999999999985E-2</v>
      </c>
      <c r="E119" s="16">
        <f t="shared" si="20"/>
        <v>0</v>
      </c>
      <c r="F119" s="62">
        <f t="shared" si="17"/>
        <v>0.03</v>
      </c>
      <c r="G119" s="62">
        <f>IF(E119=0,Thrust!$B$20,($B$10)*($B$9/($B$9+($B$5-H119)))^($B$22))</f>
        <v>101300</v>
      </c>
      <c r="H119" s="62">
        <f t="shared" si="18"/>
        <v>0</v>
      </c>
      <c r="I119" s="62">
        <f t="shared" si="13"/>
        <v>0</v>
      </c>
      <c r="J119" s="62">
        <f t="shared" si="14"/>
        <v>0</v>
      </c>
      <c r="K119" s="62">
        <f t="shared" si="15"/>
        <v>8820.8920394723264</v>
      </c>
      <c r="L119" s="16">
        <f t="shared" si="16"/>
        <v>52.53895843778669</v>
      </c>
      <c r="M119" s="17">
        <f t="shared" si="19"/>
        <v>0.33678314703899925</v>
      </c>
      <c r="N119" s="63">
        <f t="shared" si="12"/>
        <v>0.23814164706062249</v>
      </c>
      <c r="O119" s="9"/>
    </row>
    <row r="120" spans="4:15">
      <c r="D120" s="15">
        <f>D119+'Control Panel'!$B$28</f>
        <v>1.1799999999999984E-2</v>
      </c>
      <c r="E120" s="16">
        <f t="shared" si="20"/>
        <v>0</v>
      </c>
      <c r="F120" s="62">
        <f t="shared" si="17"/>
        <v>0.03</v>
      </c>
      <c r="G120" s="62">
        <f>IF(E120=0,Thrust!$B$20,($B$10)*($B$9/($B$9+($B$5-H120)))^($B$22))</f>
        <v>101300</v>
      </c>
      <c r="H120" s="62">
        <f t="shared" si="18"/>
        <v>0</v>
      </c>
      <c r="I120" s="62">
        <f t="shared" si="13"/>
        <v>0</v>
      </c>
      <c r="J120" s="62">
        <f t="shared" si="14"/>
        <v>0</v>
      </c>
      <c r="K120" s="62">
        <f t="shared" si="15"/>
        <v>8820.8920394723264</v>
      </c>
      <c r="L120" s="16">
        <f t="shared" si="16"/>
        <v>52.53895843778669</v>
      </c>
      <c r="M120" s="17">
        <f t="shared" si="19"/>
        <v>0.33678314703899925</v>
      </c>
      <c r="N120" s="63">
        <f t="shared" si="12"/>
        <v>0.23814164706062249</v>
      </c>
      <c r="O120" s="9"/>
    </row>
    <row r="121" spans="4:15">
      <c r="D121" s="15">
        <f>D120+'Control Panel'!$B$28</f>
        <v>1.1899999999999984E-2</v>
      </c>
      <c r="E121" s="16">
        <f t="shared" si="20"/>
        <v>0</v>
      </c>
      <c r="F121" s="62">
        <f t="shared" si="17"/>
        <v>0.03</v>
      </c>
      <c r="G121" s="62">
        <f>IF(E121=0,Thrust!$B$20,($B$10)*($B$9/($B$9+($B$5-H121)))^($B$22))</f>
        <v>101300</v>
      </c>
      <c r="H121" s="62">
        <f t="shared" si="18"/>
        <v>0</v>
      </c>
      <c r="I121" s="62">
        <f t="shared" si="13"/>
        <v>0</v>
      </c>
      <c r="J121" s="62">
        <f t="shared" si="14"/>
        <v>0</v>
      </c>
      <c r="K121" s="62">
        <f t="shared" si="15"/>
        <v>8820.8920394723264</v>
      </c>
      <c r="L121" s="16">
        <f t="shared" si="16"/>
        <v>52.53895843778669</v>
      </c>
      <c r="M121" s="17">
        <f t="shared" si="19"/>
        <v>0.33678314703899925</v>
      </c>
      <c r="N121" s="63">
        <f t="shared" si="12"/>
        <v>0.23814164706062249</v>
      </c>
      <c r="O121" s="9"/>
    </row>
    <row r="122" spans="4:15">
      <c r="D122" s="15">
        <f>D121+'Control Panel'!$B$28</f>
        <v>1.1999999999999983E-2</v>
      </c>
      <c r="E122" s="16">
        <f t="shared" si="20"/>
        <v>0</v>
      </c>
      <c r="F122" s="62">
        <f t="shared" si="17"/>
        <v>0.03</v>
      </c>
      <c r="G122" s="62">
        <f>IF(E122=0,Thrust!$B$20,($B$10)*($B$9/($B$9+($B$5-H122)))^($B$22))</f>
        <v>101300</v>
      </c>
      <c r="H122" s="62">
        <f t="shared" si="18"/>
        <v>0</v>
      </c>
      <c r="I122" s="62">
        <f t="shared" si="13"/>
        <v>0</v>
      </c>
      <c r="J122" s="62">
        <f t="shared" si="14"/>
        <v>0</v>
      </c>
      <c r="K122" s="62">
        <f t="shared" si="15"/>
        <v>8820.8920394723264</v>
      </c>
      <c r="L122" s="16">
        <f t="shared" si="16"/>
        <v>52.53895843778669</v>
      </c>
      <c r="M122" s="17">
        <f t="shared" si="19"/>
        <v>0.33678314703899925</v>
      </c>
      <c r="N122" s="63">
        <f t="shared" si="12"/>
        <v>0.23814164706062249</v>
      </c>
      <c r="O122" s="9"/>
    </row>
    <row r="123" spans="4:15">
      <c r="D123" s="15">
        <f>D122+'Control Panel'!$B$28</f>
        <v>1.2099999999999982E-2</v>
      </c>
      <c r="E123" s="16">
        <f t="shared" si="20"/>
        <v>0</v>
      </c>
      <c r="F123" s="62">
        <f t="shared" si="17"/>
        <v>0.03</v>
      </c>
      <c r="G123" s="62">
        <f>IF(E123=0,Thrust!$B$20,($B$10)*($B$9/($B$9+($B$5-H123)))^($B$22))</f>
        <v>101300</v>
      </c>
      <c r="H123" s="62">
        <f t="shared" si="18"/>
        <v>0</v>
      </c>
      <c r="I123" s="62">
        <f t="shared" si="13"/>
        <v>0</v>
      </c>
      <c r="J123" s="62">
        <f t="shared" si="14"/>
        <v>0</v>
      </c>
      <c r="K123" s="62">
        <f t="shared" si="15"/>
        <v>8820.8920394723264</v>
      </c>
      <c r="L123" s="16">
        <f t="shared" si="16"/>
        <v>52.53895843778669</v>
      </c>
      <c r="M123" s="17">
        <f t="shared" si="19"/>
        <v>0.33678314703899925</v>
      </c>
      <c r="N123" s="63">
        <f t="shared" si="12"/>
        <v>0.23814164706062249</v>
      </c>
      <c r="O123" s="9"/>
    </row>
    <row r="124" spans="4:15">
      <c r="D124" s="15">
        <f>D123+'Control Panel'!$B$28</f>
        <v>1.2199999999999982E-2</v>
      </c>
      <c r="E124" s="16">
        <f t="shared" si="20"/>
        <v>0</v>
      </c>
      <c r="F124" s="62">
        <f t="shared" si="17"/>
        <v>0.03</v>
      </c>
      <c r="G124" s="62">
        <f>IF(E124=0,Thrust!$B$20,($B$10)*($B$9/($B$9+($B$5-H124)))^($B$22))</f>
        <v>101300</v>
      </c>
      <c r="H124" s="62">
        <f t="shared" si="18"/>
        <v>0</v>
      </c>
      <c r="I124" s="62">
        <f t="shared" si="13"/>
        <v>0</v>
      </c>
      <c r="J124" s="62">
        <f t="shared" si="14"/>
        <v>0</v>
      </c>
      <c r="K124" s="62">
        <f t="shared" si="15"/>
        <v>8820.8920394723264</v>
      </c>
      <c r="L124" s="16">
        <f t="shared" si="16"/>
        <v>52.53895843778669</v>
      </c>
      <c r="M124" s="17">
        <f t="shared" si="19"/>
        <v>0.33678314703899925</v>
      </c>
      <c r="N124" s="63">
        <f t="shared" si="12"/>
        <v>0.23814164706062249</v>
      </c>
      <c r="O124" s="9"/>
    </row>
    <row r="125" spans="4:15">
      <c r="D125" s="15">
        <f>D124+'Control Panel'!$B$28</f>
        <v>1.2299999999999981E-2</v>
      </c>
      <c r="E125" s="16">
        <f t="shared" si="20"/>
        <v>0</v>
      </c>
      <c r="F125" s="62">
        <f t="shared" si="17"/>
        <v>0.03</v>
      </c>
      <c r="G125" s="62">
        <f>IF(E125=0,Thrust!$B$20,($B$10)*($B$9/($B$9+($B$5-H125)))^($B$22))</f>
        <v>101300</v>
      </c>
      <c r="H125" s="62">
        <f t="shared" si="18"/>
        <v>0</v>
      </c>
      <c r="I125" s="62">
        <f t="shared" si="13"/>
        <v>0</v>
      </c>
      <c r="J125" s="62">
        <f t="shared" si="14"/>
        <v>0</v>
      </c>
      <c r="K125" s="62">
        <f t="shared" si="15"/>
        <v>8820.8920394723264</v>
      </c>
      <c r="L125" s="16">
        <f t="shared" si="16"/>
        <v>52.53895843778669</v>
      </c>
      <c r="M125" s="17">
        <f t="shared" si="19"/>
        <v>0.33678314703899925</v>
      </c>
      <c r="N125" s="63">
        <f t="shared" si="12"/>
        <v>0.23814164706062249</v>
      </c>
      <c r="O125" s="9"/>
    </row>
    <row r="126" spans="4:15">
      <c r="D126" s="15">
        <f>D125+'Control Panel'!$B$28</f>
        <v>1.239999999999998E-2</v>
      </c>
      <c r="E126" s="16">
        <f t="shared" si="20"/>
        <v>0</v>
      </c>
      <c r="F126" s="62">
        <f t="shared" si="17"/>
        <v>0.03</v>
      </c>
      <c r="G126" s="62">
        <f>IF(E126=0,Thrust!$B$20,($B$10)*($B$9/($B$9+($B$5-H126)))^($B$22))</f>
        <v>101300</v>
      </c>
      <c r="H126" s="62">
        <f t="shared" si="18"/>
        <v>0</v>
      </c>
      <c r="I126" s="62">
        <f t="shared" si="13"/>
        <v>0</v>
      </c>
      <c r="J126" s="62">
        <f t="shared" si="14"/>
        <v>0</v>
      </c>
      <c r="K126" s="62">
        <f t="shared" si="15"/>
        <v>8820.8920394723264</v>
      </c>
      <c r="L126" s="16">
        <f t="shared" si="16"/>
        <v>52.53895843778669</v>
      </c>
      <c r="M126" s="17">
        <f t="shared" si="19"/>
        <v>0.33678314703899925</v>
      </c>
      <c r="N126" s="63">
        <f t="shared" si="12"/>
        <v>0.23814164706062249</v>
      </c>
      <c r="O126" s="9"/>
    </row>
    <row r="127" spans="4:15">
      <c r="D127" s="15">
        <f>D126+'Control Panel'!$B$28</f>
        <v>1.249999999999998E-2</v>
      </c>
      <c r="E127" s="16">
        <f t="shared" si="20"/>
        <v>0</v>
      </c>
      <c r="F127" s="62">
        <f t="shared" si="17"/>
        <v>0.03</v>
      </c>
      <c r="G127" s="62">
        <f>IF(E127=0,Thrust!$B$20,($B$10)*($B$9/($B$9+($B$5-H127)))^($B$22))</f>
        <v>101300</v>
      </c>
      <c r="H127" s="62">
        <f t="shared" si="18"/>
        <v>0</v>
      </c>
      <c r="I127" s="62">
        <f t="shared" si="13"/>
        <v>0</v>
      </c>
      <c r="J127" s="62">
        <f t="shared" si="14"/>
        <v>0</v>
      </c>
      <c r="K127" s="62">
        <f t="shared" si="15"/>
        <v>8820.8920394723264</v>
      </c>
      <c r="L127" s="16">
        <f t="shared" si="16"/>
        <v>52.53895843778669</v>
      </c>
      <c r="M127" s="17">
        <f t="shared" si="19"/>
        <v>0.33678314703899925</v>
      </c>
      <c r="N127" s="63">
        <f t="shared" si="12"/>
        <v>0.23814164706062249</v>
      </c>
      <c r="O127" s="9"/>
    </row>
    <row r="128" spans="4:15">
      <c r="D128" s="15">
        <f>D127+'Control Panel'!$B$28</f>
        <v>1.2599999999999979E-2</v>
      </c>
      <c r="E128" s="16">
        <f t="shared" si="20"/>
        <v>0</v>
      </c>
      <c r="F128" s="62">
        <f t="shared" si="17"/>
        <v>0.03</v>
      </c>
      <c r="G128" s="62">
        <f>IF(E128=0,Thrust!$B$20,($B$10)*($B$9/($B$9+($B$5-H128)))^($B$22))</f>
        <v>101300</v>
      </c>
      <c r="H128" s="62">
        <f t="shared" si="18"/>
        <v>0</v>
      </c>
      <c r="I128" s="62">
        <f t="shared" si="13"/>
        <v>0</v>
      </c>
      <c r="J128" s="62">
        <f t="shared" si="14"/>
        <v>0</v>
      </c>
      <c r="K128" s="62">
        <f t="shared" si="15"/>
        <v>8820.8920394723264</v>
      </c>
      <c r="L128" s="16">
        <f t="shared" si="16"/>
        <v>52.53895843778669</v>
      </c>
      <c r="M128" s="17">
        <f t="shared" si="19"/>
        <v>0.33678314703899925</v>
      </c>
      <c r="N128" s="63">
        <f t="shared" si="12"/>
        <v>0.23814164706062249</v>
      </c>
      <c r="O128" s="9"/>
    </row>
    <row r="129" spans="4:15">
      <c r="D129" s="15">
        <f>D128+'Control Panel'!$B$28</f>
        <v>1.2699999999999979E-2</v>
      </c>
      <c r="E129" s="16">
        <f t="shared" si="20"/>
        <v>0</v>
      </c>
      <c r="F129" s="62">
        <f t="shared" si="17"/>
        <v>0.03</v>
      </c>
      <c r="G129" s="62">
        <f>IF(E129=0,Thrust!$B$20,($B$10)*($B$9/($B$9+($B$5-H129)))^($B$22))</f>
        <v>101300</v>
      </c>
      <c r="H129" s="62">
        <f t="shared" si="18"/>
        <v>0</v>
      </c>
      <c r="I129" s="62">
        <f t="shared" si="13"/>
        <v>0</v>
      </c>
      <c r="J129" s="62">
        <f t="shared" si="14"/>
        <v>0</v>
      </c>
      <c r="K129" s="62">
        <f t="shared" si="15"/>
        <v>8820.8920394723264</v>
      </c>
      <c r="L129" s="16">
        <f t="shared" si="16"/>
        <v>52.53895843778669</v>
      </c>
      <c r="M129" s="17">
        <f t="shared" si="19"/>
        <v>0.33678314703899925</v>
      </c>
      <c r="N129" s="63">
        <f t="shared" si="12"/>
        <v>0.23814164706062249</v>
      </c>
      <c r="O129" s="9"/>
    </row>
    <row r="130" spans="4:15">
      <c r="D130" s="15">
        <f>D129+'Control Panel'!$B$28</f>
        <v>1.2799999999999978E-2</v>
      </c>
      <c r="E130" s="16">
        <f t="shared" si="20"/>
        <v>0</v>
      </c>
      <c r="F130" s="62">
        <f t="shared" si="17"/>
        <v>0.03</v>
      </c>
      <c r="G130" s="62">
        <f>IF(E130=0,Thrust!$B$20,($B$10)*($B$9/($B$9+($B$5-H130)))^($B$22))</f>
        <v>101300</v>
      </c>
      <c r="H130" s="62">
        <f t="shared" si="18"/>
        <v>0</v>
      </c>
      <c r="I130" s="62">
        <f t="shared" si="13"/>
        <v>0</v>
      </c>
      <c r="J130" s="62">
        <f t="shared" si="14"/>
        <v>0</v>
      </c>
      <c r="K130" s="62">
        <f t="shared" si="15"/>
        <v>8820.8920394723264</v>
      </c>
      <c r="L130" s="16">
        <f t="shared" si="16"/>
        <v>52.53895843778669</v>
      </c>
      <c r="M130" s="17">
        <f t="shared" si="19"/>
        <v>0.33678314703899925</v>
      </c>
      <c r="N130" s="63">
        <f t="shared" ref="N130:N193" si="21">IF(OR(F129&lt;=$B$6),N129,M130*SIN($B$7))</f>
        <v>0.23814164706062249</v>
      </c>
      <c r="O130" s="9"/>
    </row>
    <row r="131" spans="4:15">
      <c r="D131" s="15">
        <f>D130+'Control Panel'!$B$28</f>
        <v>1.2899999999999977E-2</v>
      </c>
      <c r="E131" s="16">
        <f t="shared" si="20"/>
        <v>0</v>
      </c>
      <c r="F131" s="62">
        <f t="shared" si="17"/>
        <v>0.03</v>
      </c>
      <c r="G131" s="62">
        <f>IF(E131=0,Thrust!$B$20,($B$10)*($B$9/($B$9+($B$5-H131)))^($B$22))</f>
        <v>101300</v>
      </c>
      <c r="H131" s="62">
        <f t="shared" si="18"/>
        <v>0</v>
      </c>
      <c r="I131" s="62">
        <f t="shared" ref="I131:I194" si="22">-((2*(G131-$B$20)/$B$21)^0.5)</f>
        <v>0</v>
      </c>
      <c r="J131" s="62">
        <f t="shared" ref="J131:J194" si="23">PI()*$B$23^2*$B$21*(-I131)</f>
        <v>0</v>
      </c>
      <c r="K131" s="62">
        <f t="shared" ref="K131:K194" si="24">IF(J131=0,K130,(-$B$19*(L131^2)-(J131*I131))/F131)</f>
        <v>8820.8920394723264</v>
      </c>
      <c r="L131" s="16">
        <f t="shared" ref="L131:L194" si="25">IF(J130=0,L130,L130+(K130*$B$24))</f>
        <v>52.53895843778669</v>
      </c>
      <c r="M131" s="17">
        <f t="shared" si="19"/>
        <v>0.33678314703899925</v>
      </c>
      <c r="N131" s="63">
        <f t="shared" si="21"/>
        <v>0.23814164706062249</v>
      </c>
      <c r="O131" s="9"/>
    </row>
    <row r="132" spans="4:15">
      <c r="D132" s="15">
        <f>D131+'Control Panel'!$B$28</f>
        <v>1.2999999999999977E-2</v>
      </c>
      <c r="E132" s="16">
        <f t="shared" si="20"/>
        <v>0</v>
      </c>
      <c r="F132" s="62">
        <f t="shared" ref="F132:F195" si="26">E132+$B$6</f>
        <v>0.03</v>
      </c>
      <c r="G132" s="62">
        <f>IF(E132=0,Thrust!$B$20,($B$10)*($B$9/($B$9+($B$5-H132)))^($B$22))</f>
        <v>101300</v>
      </c>
      <c r="H132" s="62">
        <f t="shared" ref="H132:H195" si="27">E132/$B$21</f>
        <v>0</v>
      </c>
      <c r="I132" s="62">
        <f t="shared" si="22"/>
        <v>0</v>
      </c>
      <c r="J132" s="62">
        <f t="shared" si="23"/>
        <v>0</v>
      </c>
      <c r="K132" s="62">
        <f t="shared" si="24"/>
        <v>8820.8920394723264</v>
      </c>
      <c r="L132" s="16">
        <f t="shared" si="25"/>
        <v>52.53895843778669</v>
      </c>
      <c r="M132" s="17">
        <f t="shared" si="19"/>
        <v>0.33678314703899925</v>
      </c>
      <c r="N132" s="63">
        <f t="shared" si="21"/>
        <v>0.23814164706062249</v>
      </c>
      <c r="O132" s="9"/>
    </row>
    <row r="133" spans="4:15">
      <c r="D133" s="15">
        <f>D132+'Control Panel'!$B$28</f>
        <v>1.3099999999999976E-2</v>
      </c>
      <c r="E133" s="16">
        <f t="shared" si="20"/>
        <v>0</v>
      </c>
      <c r="F133" s="62">
        <f t="shared" si="26"/>
        <v>0.03</v>
      </c>
      <c r="G133" s="62">
        <f>IF(E133=0,Thrust!$B$20,($B$10)*($B$9/($B$9+($B$5-H133)))^($B$22))</f>
        <v>101300</v>
      </c>
      <c r="H133" s="62">
        <f t="shared" si="27"/>
        <v>0</v>
      </c>
      <c r="I133" s="62">
        <f t="shared" si="22"/>
        <v>0</v>
      </c>
      <c r="J133" s="62">
        <f t="shared" si="23"/>
        <v>0</v>
      </c>
      <c r="K133" s="62">
        <f t="shared" si="24"/>
        <v>8820.8920394723264</v>
      </c>
      <c r="L133" s="16">
        <f t="shared" si="25"/>
        <v>52.53895843778669</v>
      </c>
      <c r="M133" s="17">
        <f t="shared" si="19"/>
        <v>0.33678314703899925</v>
      </c>
      <c r="N133" s="63">
        <f t="shared" si="21"/>
        <v>0.23814164706062249</v>
      </c>
      <c r="O133" s="9"/>
    </row>
    <row r="134" spans="4:15">
      <c r="D134" s="15">
        <f>D133+'Control Panel'!$B$28</f>
        <v>1.3199999999999976E-2</v>
      </c>
      <c r="E134" s="16">
        <f t="shared" si="20"/>
        <v>0</v>
      </c>
      <c r="F134" s="62">
        <f t="shared" si="26"/>
        <v>0.03</v>
      </c>
      <c r="G134" s="62">
        <f>IF(E134=0,Thrust!$B$20,($B$10)*($B$9/($B$9+($B$5-H134)))^($B$22))</f>
        <v>101300</v>
      </c>
      <c r="H134" s="62">
        <f t="shared" si="27"/>
        <v>0</v>
      </c>
      <c r="I134" s="62">
        <f t="shared" si="22"/>
        <v>0</v>
      </c>
      <c r="J134" s="62">
        <f t="shared" si="23"/>
        <v>0</v>
      </c>
      <c r="K134" s="62">
        <f t="shared" si="24"/>
        <v>8820.8920394723264</v>
      </c>
      <c r="L134" s="16">
        <f t="shared" si="25"/>
        <v>52.53895843778669</v>
      </c>
      <c r="M134" s="17">
        <f t="shared" si="19"/>
        <v>0.33678314703899925</v>
      </c>
      <c r="N134" s="63">
        <f t="shared" si="21"/>
        <v>0.23814164706062249</v>
      </c>
      <c r="O134" s="9"/>
    </row>
    <row r="135" spans="4:15">
      <c r="D135" s="15">
        <f>D134+'Control Panel'!$B$28</f>
        <v>1.3299999999999975E-2</v>
      </c>
      <c r="E135" s="16">
        <f t="shared" si="20"/>
        <v>0</v>
      </c>
      <c r="F135" s="62">
        <f t="shared" si="26"/>
        <v>0.03</v>
      </c>
      <c r="G135" s="62">
        <f>IF(E135=0,Thrust!$B$20,($B$10)*($B$9/($B$9+($B$5-H135)))^($B$22))</f>
        <v>101300</v>
      </c>
      <c r="H135" s="62">
        <f t="shared" si="27"/>
        <v>0</v>
      </c>
      <c r="I135" s="62">
        <f t="shared" si="22"/>
        <v>0</v>
      </c>
      <c r="J135" s="62">
        <f t="shared" si="23"/>
        <v>0</v>
      </c>
      <c r="K135" s="62">
        <f t="shared" si="24"/>
        <v>8820.8920394723264</v>
      </c>
      <c r="L135" s="16">
        <f t="shared" si="25"/>
        <v>52.53895843778669</v>
      </c>
      <c r="M135" s="17">
        <f t="shared" si="19"/>
        <v>0.33678314703899925</v>
      </c>
      <c r="N135" s="63">
        <f t="shared" si="21"/>
        <v>0.23814164706062249</v>
      </c>
      <c r="O135" s="9"/>
    </row>
    <row r="136" spans="4:15">
      <c r="D136" s="15">
        <f>D135+'Control Panel'!$B$28</f>
        <v>1.3399999999999974E-2</v>
      </c>
      <c r="E136" s="16">
        <f t="shared" si="20"/>
        <v>0</v>
      </c>
      <c r="F136" s="62">
        <f t="shared" si="26"/>
        <v>0.03</v>
      </c>
      <c r="G136" s="62">
        <f>IF(E136=0,Thrust!$B$20,($B$10)*($B$9/($B$9+($B$5-H136)))^($B$22))</f>
        <v>101300</v>
      </c>
      <c r="H136" s="62">
        <f t="shared" si="27"/>
        <v>0</v>
      </c>
      <c r="I136" s="62">
        <f t="shared" si="22"/>
        <v>0</v>
      </c>
      <c r="J136" s="62">
        <f t="shared" si="23"/>
        <v>0</v>
      </c>
      <c r="K136" s="62">
        <f t="shared" si="24"/>
        <v>8820.8920394723264</v>
      </c>
      <c r="L136" s="16">
        <f t="shared" si="25"/>
        <v>52.53895843778669</v>
      </c>
      <c r="M136" s="17">
        <f t="shared" si="19"/>
        <v>0.33678314703899925</v>
      </c>
      <c r="N136" s="63">
        <f t="shared" si="21"/>
        <v>0.23814164706062249</v>
      </c>
      <c r="O136" s="9"/>
    </row>
    <row r="137" spans="4:15">
      <c r="D137" s="15">
        <f>D136+'Control Panel'!$B$28</f>
        <v>1.3499999999999974E-2</v>
      </c>
      <c r="E137" s="16">
        <f t="shared" si="20"/>
        <v>0</v>
      </c>
      <c r="F137" s="62">
        <f t="shared" si="26"/>
        <v>0.03</v>
      </c>
      <c r="G137" s="62">
        <f>IF(E137=0,Thrust!$B$20,($B$10)*($B$9/($B$9+($B$5-H137)))^($B$22))</f>
        <v>101300</v>
      </c>
      <c r="H137" s="62">
        <f t="shared" si="27"/>
        <v>0</v>
      </c>
      <c r="I137" s="62">
        <f t="shared" si="22"/>
        <v>0</v>
      </c>
      <c r="J137" s="62">
        <f t="shared" si="23"/>
        <v>0</v>
      </c>
      <c r="K137" s="62">
        <f t="shared" si="24"/>
        <v>8820.8920394723264</v>
      </c>
      <c r="L137" s="16">
        <f t="shared" si="25"/>
        <v>52.53895843778669</v>
      </c>
      <c r="M137" s="17">
        <f t="shared" si="19"/>
        <v>0.33678314703899925</v>
      </c>
      <c r="N137" s="63">
        <f t="shared" si="21"/>
        <v>0.23814164706062249</v>
      </c>
      <c r="O137" s="9"/>
    </row>
    <row r="138" spans="4:15">
      <c r="D138" s="15">
        <f>D137+'Control Panel'!$B$28</f>
        <v>1.3599999999999973E-2</v>
      </c>
      <c r="E138" s="16">
        <f t="shared" si="20"/>
        <v>0</v>
      </c>
      <c r="F138" s="62">
        <f t="shared" si="26"/>
        <v>0.03</v>
      </c>
      <c r="G138" s="62">
        <f>IF(E138=0,Thrust!$B$20,($B$10)*($B$9/($B$9+($B$5-H138)))^($B$22))</f>
        <v>101300</v>
      </c>
      <c r="H138" s="62">
        <f t="shared" si="27"/>
        <v>0</v>
      </c>
      <c r="I138" s="62">
        <f t="shared" si="22"/>
        <v>0</v>
      </c>
      <c r="J138" s="62">
        <f t="shared" si="23"/>
        <v>0</v>
      </c>
      <c r="K138" s="62">
        <f t="shared" si="24"/>
        <v>8820.8920394723264</v>
      </c>
      <c r="L138" s="16">
        <f t="shared" si="25"/>
        <v>52.53895843778669</v>
      </c>
      <c r="M138" s="17">
        <f t="shared" si="19"/>
        <v>0.33678314703899925</v>
      </c>
      <c r="N138" s="63">
        <f t="shared" si="21"/>
        <v>0.23814164706062249</v>
      </c>
      <c r="O138" s="9"/>
    </row>
    <row r="139" spans="4:15">
      <c r="D139" s="15">
        <f>D138+'Control Panel'!$B$28</f>
        <v>1.3699999999999973E-2</v>
      </c>
      <c r="E139" s="16">
        <f t="shared" si="20"/>
        <v>0</v>
      </c>
      <c r="F139" s="62">
        <f t="shared" si="26"/>
        <v>0.03</v>
      </c>
      <c r="G139" s="62">
        <f>IF(E139=0,Thrust!$B$20,($B$10)*($B$9/($B$9+($B$5-H139)))^($B$22))</f>
        <v>101300</v>
      </c>
      <c r="H139" s="62">
        <f t="shared" si="27"/>
        <v>0</v>
      </c>
      <c r="I139" s="62">
        <f t="shared" si="22"/>
        <v>0</v>
      </c>
      <c r="J139" s="62">
        <f t="shared" si="23"/>
        <v>0</v>
      </c>
      <c r="K139" s="62">
        <f t="shared" si="24"/>
        <v>8820.8920394723264</v>
      </c>
      <c r="L139" s="16">
        <f t="shared" si="25"/>
        <v>52.53895843778669</v>
      </c>
      <c r="M139" s="17">
        <f t="shared" si="19"/>
        <v>0.33678314703899925</v>
      </c>
      <c r="N139" s="63">
        <f t="shared" si="21"/>
        <v>0.23814164706062249</v>
      </c>
      <c r="O139" s="9"/>
    </row>
    <row r="140" spans="4:15">
      <c r="D140" s="15">
        <f>D139+'Control Panel'!$B$28</f>
        <v>1.3799999999999972E-2</v>
      </c>
      <c r="E140" s="16">
        <f t="shared" si="20"/>
        <v>0</v>
      </c>
      <c r="F140" s="62">
        <f t="shared" si="26"/>
        <v>0.03</v>
      </c>
      <c r="G140" s="62">
        <f>IF(E140=0,Thrust!$B$20,($B$10)*($B$9/($B$9+($B$5-H140)))^($B$22))</f>
        <v>101300</v>
      </c>
      <c r="H140" s="62">
        <f t="shared" si="27"/>
        <v>0</v>
      </c>
      <c r="I140" s="62">
        <f t="shared" si="22"/>
        <v>0</v>
      </c>
      <c r="J140" s="62">
        <f t="shared" si="23"/>
        <v>0</v>
      </c>
      <c r="K140" s="62">
        <f t="shared" si="24"/>
        <v>8820.8920394723264</v>
      </c>
      <c r="L140" s="16">
        <f t="shared" si="25"/>
        <v>52.53895843778669</v>
      </c>
      <c r="M140" s="17">
        <f t="shared" si="19"/>
        <v>0.33678314703899925</v>
      </c>
      <c r="N140" s="63">
        <f t="shared" si="21"/>
        <v>0.23814164706062249</v>
      </c>
      <c r="O140" s="9"/>
    </row>
    <row r="141" spans="4:15">
      <c r="D141" s="15">
        <f>D140+'Control Panel'!$B$28</f>
        <v>1.3899999999999971E-2</v>
      </c>
      <c r="E141" s="16">
        <f t="shared" si="20"/>
        <v>0</v>
      </c>
      <c r="F141" s="62">
        <f t="shared" si="26"/>
        <v>0.03</v>
      </c>
      <c r="G141" s="62">
        <f>IF(E141=0,Thrust!$B$20,($B$10)*($B$9/($B$9+($B$5-H141)))^($B$22))</f>
        <v>101300</v>
      </c>
      <c r="H141" s="62">
        <f t="shared" si="27"/>
        <v>0</v>
      </c>
      <c r="I141" s="62">
        <f t="shared" si="22"/>
        <v>0</v>
      </c>
      <c r="J141" s="62">
        <f t="shared" si="23"/>
        <v>0</v>
      </c>
      <c r="K141" s="62">
        <f t="shared" si="24"/>
        <v>8820.8920394723264</v>
      </c>
      <c r="L141" s="16">
        <f t="shared" si="25"/>
        <v>52.53895843778669</v>
      </c>
      <c r="M141" s="17">
        <f t="shared" si="19"/>
        <v>0.33678314703899925</v>
      </c>
      <c r="N141" s="63">
        <f t="shared" si="21"/>
        <v>0.23814164706062249</v>
      </c>
      <c r="O141" s="9"/>
    </row>
    <row r="142" spans="4:15">
      <c r="D142" s="15">
        <f>D141+'Control Panel'!$B$28</f>
        <v>1.3999999999999971E-2</v>
      </c>
      <c r="E142" s="16">
        <f t="shared" si="20"/>
        <v>0</v>
      </c>
      <c r="F142" s="62">
        <f t="shared" si="26"/>
        <v>0.03</v>
      </c>
      <c r="G142" s="62">
        <f>IF(E142=0,Thrust!$B$20,($B$10)*($B$9/($B$9+($B$5-H142)))^($B$22))</f>
        <v>101300</v>
      </c>
      <c r="H142" s="62">
        <f t="shared" si="27"/>
        <v>0</v>
      </c>
      <c r="I142" s="62">
        <f t="shared" si="22"/>
        <v>0</v>
      </c>
      <c r="J142" s="62">
        <f t="shared" si="23"/>
        <v>0</v>
      </c>
      <c r="K142" s="62">
        <f t="shared" si="24"/>
        <v>8820.8920394723264</v>
      </c>
      <c r="L142" s="16">
        <f t="shared" si="25"/>
        <v>52.53895843778669</v>
      </c>
      <c r="M142" s="17">
        <f t="shared" si="19"/>
        <v>0.33678314703899925</v>
      </c>
      <c r="N142" s="63">
        <f t="shared" si="21"/>
        <v>0.23814164706062249</v>
      </c>
      <c r="O142" s="9"/>
    </row>
    <row r="143" spans="4:15">
      <c r="D143" s="15">
        <f>D142+'Control Panel'!$B$28</f>
        <v>1.409999999999997E-2</v>
      </c>
      <c r="E143" s="16">
        <f t="shared" si="20"/>
        <v>0</v>
      </c>
      <c r="F143" s="62">
        <f t="shared" si="26"/>
        <v>0.03</v>
      </c>
      <c r="G143" s="62">
        <f>IF(E143=0,Thrust!$B$20,($B$10)*($B$9/($B$9+($B$5-H143)))^($B$22))</f>
        <v>101300</v>
      </c>
      <c r="H143" s="62">
        <f t="shared" si="27"/>
        <v>0</v>
      </c>
      <c r="I143" s="62">
        <f t="shared" si="22"/>
        <v>0</v>
      </c>
      <c r="J143" s="62">
        <f t="shared" si="23"/>
        <v>0</v>
      </c>
      <c r="K143" s="62">
        <f t="shared" si="24"/>
        <v>8820.8920394723264</v>
      </c>
      <c r="L143" s="16">
        <f t="shared" si="25"/>
        <v>52.53895843778669</v>
      </c>
      <c r="M143" s="17">
        <f t="shared" si="19"/>
        <v>0.33678314703899925</v>
      </c>
      <c r="N143" s="63">
        <f t="shared" si="21"/>
        <v>0.23814164706062249</v>
      </c>
      <c r="O143" s="9"/>
    </row>
    <row r="144" spans="4:15">
      <c r="D144" s="15">
        <f>D143+'Control Panel'!$B$28</f>
        <v>1.419999999999997E-2</v>
      </c>
      <c r="E144" s="16">
        <f t="shared" si="20"/>
        <v>0</v>
      </c>
      <c r="F144" s="62">
        <f t="shared" si="26"/>
        <v>0.03</v>
      </c>
      <c r="G144" s="62">
        <f>IF(E144=0,Thrust!$B$20,($B$10)*($B$9/($B$9+($B$5-H144)))^($B$22))</f>
        <v>101300</v>
      </c>
      <c r="H144" s="62">
        <f t="shared" si="27"/>
        <v>0</v>
      </c>
      <c r="I144" s="62">
        <f t="shared" si="22"/>
        <v>0</v>
      </c>
      <c r="J144" s="62">
        <f t="shared" si="23"/>
        <v>0</v>
      </c>
      <c r="K144" s="62">
        <f t="shared" si="24"/>
        <v>8820.8920394723264</v>
      </c>
      <c r="L144" s="16">
        <f t="shared" si="25"/>
        <v>52.53895843778669</v>
      </c>
      <c r="M144" s="17">
        <f t="shared" si="19"/>
        <v>0.33678314703899925</v>
      </c>
      <c r="N144" s="63">
        <f t="shared" si="21"/>
        <v>0.23814164706062249</v>
      </c>
      <c r="O144" s="9"/>
    </row>
    <row r="145" spans="4:15">
      <c r="D145" s="15">
        <f>D144+'Control Panel'!$B$28</f>
        <v>1.4299999999999969E-2</v>
      </c>
      <c r="E145" s="16">
        <f t="shared" si="20"/>
        <v>0</v>
      </c>
      <c r="F145" s="62">
        <f t="shared" si="26"/>
        <v>0.03</v>
      </c>
      <c r="G145" s="62">
        <f>IF(E145=0,Thrust!$B$20,($B$10)*($B$9/($B$9+($B$5-H145)))^($B$22))</f>
        <v>101300</v>
      </c>
      <c r="H145" s="62">
        <f t="shared" si="27"/>
        <v>0</v>
      </c>
      <c r="I145" s="62">
        <f t="shared" si="22"/>
        <v>0</v>
      </c>
      <c r="J145" s="62">
        <f t="shared" si="23"/>
        <v>0</v>
      </c>
      <c r="K145" s="62">
        <f t="shared" si="24"/>
        <v>8820.8920394723264</v>
      </c>
      <c r="L145" s="16">
        <f t="shared" si="25"/>
        <v>52.53895843778669</v>
      </c>
      <c r="M145" s="17">
        <f t="shared" si="19"/>
        <v>0.33678314703899925</v>
      </c>
      <c r="N145" s="63">
        <f t="shared" si="21"/>
        <v>0.23814164706062249</v>
      </c>
      <c r="O145" s="9"/>
    </row>
    <row r="146" spans="4:15">
      <c r="D146" s="15">
        <f>D145+'Control Panel'!$B$28</f>
        <v>1.4399999999999968E-2</v>
      </c>
      <c r="E146" s="16">
        <f t="shared" si="20"/>
        <v>0</v>
      </c>
      <c r="F146" s="62">
        <f t="shared" si="26"/>
        <v>0.03</v>
      </c>
      <c r="G146" s="62">
        <f>IF(E146=0,Thrust!$B$20,($B$10)*($B$9/($B$9+($B$5-H146)))^($B$22))</f>
        <v>101300</v>
      </c>
      <c r="H146" s="62">
        <f t="shared" si="27"/>
        <v>0</v>
      </c>
      <c r="I146" s="62">
        <f t="shared" si="22"/>
        <v>0</v>
      </c>
      <c r="J146" s="62">
        <f t="shared" si="23"/>
        <v>0</v>
      </c>
      <c r="K146" s="62">
        <f t="shared" si="24"/>
        <v>8820.8920394723264</v>
      </c>
      <c r="L146" s="16">
        <f t="shared" si="25"/>
        <v>52.53895843778669</v>
      </c>
      <c r="M146" s="17">
        <f t="shared" si="19"/>
        <v>0.33678314703899925</v>
      </c>
      <c r="N146" s="63">
        <f t="shared" si="21"/>
        <v>0.23814164706062249</v>
      </c>
      <c r="O146" s="9"/>
    </row>
    <row r="147" spans="4:15">
      <c r="D147" s="15">
        <f>D146+'Control Panel'!$B$28</f>
        <v>1.4499999999999968E-2</v>
      </c>
      <c r="E147" s="16">
        <f t="shared" si="20"/>
        <v>0</v>
      </c>
      <c r="F147" s="62">
        <f t="shared" si="26"/>
        <v>0.03</v>
      </c>
      <c r="G147" s="62">
        <f>IF(E147=0,Thrust!$B$20,($B$10)*($B$9/($B$9+($B$5-H147)))^($B$22))</f>
        <v>101300</v>
      </c>
      <c r="H147" s="62">
        <f t="shared" si="27"/>
        <v>0</v>
      </c>
      <c r="I147" s="62">
        <f t="shared" si="22"/>
        <v>0</v>
      </c>
      <c r="J147" s="62">
        <f t="shared" si="23"/>
        <v>0</v>
      </c>
      <c r="K147" s="62">
        <f t="shared" si="24"/>
        <v>8820.8920394723264</v>
      </c>
      <c r="L147" s="16">
        <f t="shared" si="25"/>
        <v>52.53895843778669</v>
      </c>
      <c r="M147" s="17">
        <f t="shared" si="19"/>
        <v>0.33678314703899925</v>
      </c>
      <c r="N147" s="63">
        <f t="shared" si="21"/>
        <v>0.23814164706062249</v>
      </c>
      <c r="O147" s="9"/>
    </row>
    <row r="148" spans="4:15">
      <c r="D148" s="15">
        <f>D147+'Control Panel'!$B$28</f>
        <v>1.4599999999999967E-2</v>
      </c>
      <c r="E148" s="16">
        <f t="shared" si="20"/>
        <v>0</v>
      </c>
      <c r="F148" s="62">
        <f t="shared" si="26"/>
        <v>0.03</v>
      </c>
      <c r="G148" s="62">
        <f>IF(E148=0,Thrust!$B$20,($B$10)*($B$9/($B$9+($B$5-H148)))^($B$22))</f>
        <v>101300</v>
      </c>
      <c r="H148" s="62">
        <f t="shared" si="27"/>
        <v>0</v>
      </c>
      <c r="I148" s="62">
        <f t="shared" si="22"/>
        <v>0</v>
      </c>
      <c r="J148" s="62">
        <f t="shared" si="23"/>
        <v>0</v>
      </c>
      <c r="K148" s="62">
        <f t="shared" si="24"/>
        <v>8820.8920394723264</v>
      </c>
      <c r="L148" s="16">
        <f t="shared" si="25"/>
        <v>52.53895843778669</v>
      </c>
      <c r="M148" s="17">
        <f t="shared" si="19"/>
        <v>0.33678314703899925</v>
      </c>
      <c r="N148" s="63">
        <f t="shared" si="21"/>
        <v>0.23814164706062249</v>
      </c>
      <c r="O148" s="9"/>
    </row>
    <row r="149" spans="4:15">
      <c r="D149" s="15">
        <f>D148+'Control Panel'!$B$28</f>
        <v>1.4699999999999967E-2</v>
      </c>
      <c r="E149" s="16">
        <f t="shared" si="20"/>
        <v>0</v>
      </c>
      <c r="F149" s="62">
        <f t="shared" si="26"/>
        <v>0.03</v>
      </c>
      <c r="G149" s="62">
        <f>IF(E149=0,Thrust!$B$20,($B$10)*($B$9/($B$9+($B$5-H149)))^($B$22))</f>
        <v>101300</v>
      </c>
      <c r="H149" s="62">
        <f t="shared" si="27"/>
        <v>0</v>
      </c>
      <c r="I149" s="62">
        <f t="shared" si="22"/>
        <v>0</v>
      </c>
      <c r="J149" s="62">
        <f t="shared" si="23"/>
        <v>0</v>
      </c>
      <c r="K149" s="62">
        <f t="shared" si="24"/>
        <v>8820.8920394723264</v>
      </c>
      <c r="L149" s="16">
        <f t="shared" si="25"/>
        <v>52.53895843778669</v>
      </c>
      <c r="M149" s="17">
        <f t="shared" si="19"/>
        <v>0.33678314703899925</v>
      </c>
      <c r="N149" s="63">
        <f t="shared" si="21"/>
        <v>0.23814164706062249</v>
      </c>
      <c r="O149" s="9"/>
    </row>
    <row r="150" spans="4:15">
      <c r="D150" s="15">
        <f>D149+'Control Panel'!$B$28</f>
        <v>1.4799999999999966E-2</v>
      </c>
      <c r="E150" s="16">
        <f t="shared" si="20"/>
        <v>0</v>
      </c>
      <c r="F150" s="62">
        <f t="shared" si="26"/>
        <v>0.03</v>
      </c>
      <c r="G150" s="62">
        <f>IF(E150=0,Thrust!$B$20,($B$10)*($B$9/($B$9+($B$5-H150)))^($B$22))</f>
        <v>101300</v>
      </c>
      <c r="H150" s="62">
        <f t="shared" si="27"/>
        <v>0</v>
      </c>
      <c r="I150" s="62">
        <f t="shared" si="22"/>
        <v>0</v>
      </c>
      <c r="J150" s="62">
        <f t="shared" si="23"/>
        <v>0</v>
      </c>
      <c r="K150" s="62">
        <f t="shared" si="24"/>
        <v>8820.8920394723264</v>
      </c>
      <c r="L150" s="16">
        <f t="shared" si="25"/>
        <v>52.53895843778669</v>
      </c>
      <c r="M150" s="17">
        <f t="shared" si="19"/>
        <v>0.33678314703899925</v>
      </c>
      <c r="N150" s="63">
        <f t="shared" si="21"/>
        <v>0.23814164706062249</v>
      </c>
      <c r="O150" s="9"/>
    </row>
    <row r="151" spans="4:15">
      <c r="D151" s="15">
        <f>D150+'Control Panel'!$B$28</f>
        <v>1.4899999999999965E-2</v>
      </c>
      <c r="E151" s="16">
        <f t="shared" si="20"/>
        <v>0</v>
      </c>
      <c r="F151" s="62">
        <f t="shared" si="26"/>
        <v>0.03</v>
      </c>
      <c r="G151" s="62">
        <f>IF(E151=0,Thrust!$B$20,($B$10)*($B$9/($B$9+($B$5-H151)))^($B$22))</f>
        <v>101300</v>
      </c>
      <c r="H151" s="62">
        <f t="shared" si="27"/>
        <v>0</v>
      </c>
      <c r="I151" s="62">
        <f t="shared" si="22"/>
        <v>0</v>
      </c>
      <c r="J151" s="62">
        <f t="shared" si="23"/>
        <v>0</v>
      </c>
      <c r="K151" s="62">
        <f t="shared" si="24"/>
        <v>8820.8920394723264</v>
      </c>
      <c r="L151" s="16">
        <f t="shared" si="25"/>
        <v>52.53895843778669</v>
      </c>
      <c r="M151" s="17">
        <f t="shared" si="19"/>
        <v>0.33678314703899925</v>
      </c>
      <c r="N151" s="63">
        <f t="shared" si="21"/>
        <v>0.23814164706062249</v>
      </c>
      <c r="O151" s="9"/>
    </row>
    <row r="152" spans="4:15">
      <c r="D152" s="15">
        <f>D151+'Control Panel'!$B$28</f>
        <v>1.4999999999999965E-2</v>
      </c>
      <c r="E152" s="16">
        <f t="shared" si="20"/>
        <v>0</v>
      </c>
      <c r="F152" s="62">
        <f t="shared" si="26"/>
        <v>0.03</v>
      </c>
      <c r="G152" s="62">
        <f>IF(E152=0,Thrust!$B$20,($B$10)*($B$9/($B$9+($B$5-H152)))^($B$22))</f>
        <v>101300</v>
      </c>
      <c r="H152" s="62">
        <f t="shared" si="27"/>
        <v>0</v>
      </c>
      <c r="I152" s="62">
        <f t="shared" si="22"/>
        <v>0</v>
      </c>
      <c r="J152" s="62">
        <f t="shared" si="23"/>
        <v>0</v>
      </c>
      <c r="K152" s="62">
        <f t="shared" si="24"/>
        <v>8820.8920394723264</v>
      </c>
      <c r="L152" s="16">
        <f t="shared" si="25"/>
        <v>52.53895843778669</v>
      </c>
      <c r="M152" s="17">
        <f t="shared" si="19"/>
        <v>0.33678314703899925</v>
      </c>
      <c r="N152" s="63">
        <f t="shared" si="21"/>
        <v>0.23814164706062249</v>
      </c>
      <c r="O152" s="9"/>
    </row>
    <row r="153" spans="4:15">
      <c r="D153" s="15">
        <f>D152+'Control Panel'!$B$28</f>
        <v>1.5099999999999964E-2</v>
      </c>
      <c r="E153" s="16">
        <f t="shared" si="20"/>
        <v>0</v>
      </c>
      <c r="F153" s="62">
        <f t="shared" si="26"/>
        <v>0.03</v>
      </c>
      <c r="G153" s="62">
        <f>IF(E153=0,Thrust!$B$20,($B$10)*($B$9/($B$9+($B$5-H153)))^($B$22))</f>
        <v>101300</v>
      </c>
      <c r="H153" s="62">
        <f t="shared" si="27"/>
        <v>0</v>
      </c>
      <c r="I153" s="62">
        <f t="shared" si="22"/>
        <v>0</v>
      </c>
      <c r="J153" s="62">
        <f t="shared" si="23"/>
        <v>0</v>
      </c>
      <c r="K153" s="62">
        <f t="shared" si="24"/>
        <v>8820.8920394723264</v>
      </c>
      <c r="L153" s="16">
        <f t="shared" si="25"/>
        <v>52.53895843778669</v>
      </c>
      <c r="M153" s="17">
        <f t="shared" si="19"/>
        <v>0.33678314703899925</v>
      </c>
      <c r="N153" s="63">
        <f t="shared" si="21"/>
        <v>0.23814164706062249</v>
      </c>
      <c r="O153" s="9"/>
    </row>
    <row r="154" spans="4:15">
      <c r="D154" s="15">
        <f>D153+'Control Panel'!$B$28</f>
        <v>1.5199999999999964E-2</v>
      </c>
      <c r="E154" s="16">
        <f t="shared" si="20"/>
        <v>0</v>
      </c>
      <c r="F154" s="62">
        <f t="shared" si="26"/>
        <v>0.03</v>
      </c>
      <c r="G154" s="62">
        <f>IF(E154=0,Thrust!$B$20,($B$10)*($B$9/($B$9+($B$5-H154)))^($B$22))</f>
        <v>101300</v>
      </c>
      <c r="H154" s="62">
        <f t="shared" si="27"/>
        <v>0</v>
      </c>
      <c r="I154" s="62">
        <f t="shared" si="22"/>
        <v>0</v>
      </c>
      <c r="J154" s="62">
        <f t="shared" si="23"/>
        <v>0</v>
      </c>
      <c r="K154" s="62">
        <f t="shared" si="24"/>
        <v>8820.8920394723264</v>
      </c>
      <c r="L154" s="16">
        <f t="shared" si="25"/>
        <v>52.53895843778669</v>
      </c>
      <c r="M154" s="17">
        <f t="shared" si="19"/>
        <v>0.33678314703899925</v>
      </c>
      <c r="N154" s="63">
        <f t="shared" si="21"/>
        <v>0.23814164706062249</v>
      </c>
      <c r="O154" s="9"/>
    </row>
    <row r="155" spans="4:15">
      <c r="D155" s="15">
        <f>D154+'Control Panel'!$B$28</f>
        <v>1.5299999999999963E-2</v>
      </c>
      <c r="E155" s="16">
        <f t="shared" si="20"/>
        <v>0</v>
      </c>
      <c r="F155" s="62">
        <f t="shared" si="26"/>
        <v>0.03</v>
      </c>
      <c r="G155" s="62">
        <f>IF(E155=0,Thrust!$B$20,($B$10)*($B$9/($B$9+($B$5-H155)))^($B$22))</f>
        <v>101300</v>
      </c>
      <c r="H155" s="62">
        <f t="shared" si="27"/>
        <v>0</v>
      </c>
      <c r="I155" s="62">
        <f t="shared" si="22"/>
        <v>0</v>
      </c>
      <c r="J155" s="62">
        <f t="shared" si="23"/>
        <v>0</v>
      </c>
      <c r="K155" s="62">
        <f t="shared" si="24"/>
        <v>8820.8920394723264</v>
      </c>
      <c r="L155" s="16">
        <f t="shared" si="25"/>
        <v>52.53895843778669</v>
      </c>
      <c r="M155" s="17">
        <f t="shared" si="19"/>
        <v>0.33678314703899925</v>
      </c>
      <c r="N155" s="63">
        <f t="shared" si="21"/>
        <v>0.23814164706062249</v>
      </c>
      <c r="O155" s="9"/>
    </row>
    <row r="156" spans="4:15">
      <c r="D156" s="15">
        <f>D155+'Control Panel'!$B$28</f>
        <v>1.5399999999999962E-2</v>
      </c>
      <c r="E156" s="16">
        <f t="shared" si="20"/>
        <v>0</v>
      </c>
      <c r="F156" s="62">
        <f t="shared" si="26"/>
        <v>0.03</v>
      </c>
      <c r="G156" s="62">
        <f>IF(E156=0,Thrust!$B$20,($B$10)*($B$9/($B$9+($B$5-H156)))^($B$22))</f>
        <v>101300</v>
      </c>
      <c r="H156" s="62">
        <f t="shared" si="27"/>
        <v>0</v>
      </c>
      <c r="I156" s="62">
        <f t="shared" si="22"/>
        <v>0</v>
      </c>
      <c r="J156" s="62">
        <f t="shared" si="23"/>
        <v>0</v>
      </c>
      <c r="K156" s="62">
        <f t="shared" si="24"/>
        <v>8820.8920394723264</v>
      </c>
      <c r="L156" s="16">
        <f t="shared" si="25"/>
        <v>52.53895843778669</v>
      </c>
      <c r="M156" s="17">
        <f t="shared" si="19"/>
        <v>0.33678314703899925</v>
      </c>
      <c r="N156" s="63">
        <f t="shared" si="21"/>
        <v>0.23814164706062249</v>
      </c>
      <c r="O156" s="9"/>
    </row>
    <row r="157" spans="4:15">
      <c r="D157" s="15">
        <f>D156+'Control Panel'!$B$28</f>
        <v>1.5499999999999962E-2</v>
      </c>
      <c r="E157" s="16">
        <f t="shared" si="20"/>
        <v>0</v>
      </c>
      <c r="F157" s="62">
        <f t="shared" si="26"/>
        <v>0.03</v>
      </c>
      <c r="G157" s="62">
        <f>IF(E157=0,Thrust!$B$20,($B$10)*($B$9/($B$9+($B$5-H157)))^($B$22))</f>
        <v>101300</v>
      </c>
      <c r="H157" s="62">
        <f t="shared" si="27"/>
        <v>0</v>
      </c>
      <c r="I157" s="62">
        <f t="shared" si="22"/>
        <v>0</v>
      </c>
      <c r="J157" s="62">
        <f t="shared" si="23"/>
        <v>0</v>
      </c>
      <c r="K157" s="62">
        <f t="shared" si="24"/>
        <v>8820.8920394723264</v>
      </c>
      <c r="L157" s="16">
        <f t="shared" si="25"/>
        <v>52.53895843778669</v>
      </c>
      <c r="M157" s="17">
        <f t="shared" si="19"/>
        <v>0.33678314703899925</v>
      </c>
      <c r="N157" s="63">
        <f t="shared" si="21"/>
        <v>0.23814164706062249</v>
      </c>
      <c r="O157" s="9"/>
    </row>
    <row r="158" spans="4:15">
      <c r="D158" s="15">
        <f>D157+'Control Panel'!$B$28</f>
        <v>1.5599999999999961E-2</v>
      </c>
      <c r="E158" s="16">
        <f t="shared" si="20"/>
        <v>0</v>
      </c>
      <c r="F158" s="62">
        <f t="shared" si="26"/>
        <v>0.03</v>
      </c>
      <c r="G158" s="62">
        <f>IF(E158=0,Thrust!$B$20,($B$10)*($B$9/($B$9+($B$5-H158)))^($B$22))</f>
        <v>101300</v>
      </c>
      <c r="H158" s="62">
        <f t="shared" si="27"/>
        <v>0</v>
      </c>
      <c r="I158" s="62">
        <f t="shared" si="22"/>
        <v>0</v>
      </c>
      <c r="J158" s="62">
        <f t="shared" si="23"/>
        <v>0</v>
      </c>
      <c r="K158" s="62">
        <f t="shared" si="24"/>
        <v>8820.8920394723264</v>
      </c>
      <c r="L158" s="16">
        <f t="shared" si="25"/>
        <v>52.53895843778669</v>
      </c>
      <c r="M158" s="17">
        <f t="shared" si="19"/>
        <v>0.33678314703899925</v>
      </c>
      <c r="N158" s="63">
        <f t="shared" si="21"/>
        <v>0.23814164706062249</v>
      </c>
      <c r="O158" s="9"/>
    </row>
    <row r="159" spans="4:15">
      <c r="D159" s="15">
        <f>D158+'Control Panel'!$B$28</f>
        <v>1.5699999999999961E-2</v>
      </c>
      <c r="E159" s="16">
        <f t="shared" si="20"/>
        <v>0</v>
      </c>
      <c r="F159" s="62">
        <f t="shared" si="26"/>
        <v>0.03</v>
      </c>
      <c r="G159" s="62">
        <f>IF(E159=0,Thrust!$B$20,($B$10)*($B$9/($B$9+($B$5-H159)))^($B$22))</f>
        <v>101300</v>
      </c>
      <c r="H159" s="62">
        <f t="shared" si="27"/>
        <v>0</v>
      </c>
      <c r="I159" s="62">
        <f t="shared" si="22"/>
        <v>0</v>
      </c>
      <c r="J159" s="62">
        <f t="shared" si="23"/>
        <v>0</v>
      </c>
      <c r="K159" s="62">
        <f t="shared" si="24"/>
        <v>8820.8920394723264</v>
      </c>
      <c r="L159" s="16">
        <f t="shared" si="25"/>
        <v>52.53895843778669</v>
      </c>
      <c r="M159" s="17">
        <f t="shared" si="19"/>
        <v>0.33678314703899925</v>
      </c>
      <c r="N159" s="63">
        <f t="shared" si="21"/>
        <v>0.23814164706062249</v>
      </c>
      <c r="O159" s="9"/>
    </row>
    <row r="160" spans="4:15">
      <c r="D160" s="15">
        <f>D159+'Control Panel'!$B$28</f>
        <v>1.579999999999996E-2</v>
      </c>
      <c r="E160" s="16">
        <f t="shared" si="20"/>
        <v>0</v>
      </c>
      <c r="F160" s="62">
        <f t="shared" si="26"/>
        <v>0.03</v>
      </c>
      <c r="G160" s="62">
        <f>IF(E160=0,Thrust!$B$20,($B$10)*($B$9/($B$9+($B$5-H160)))^($B$22))</f>
        <v>101300</v>
      </c>
      <c r="H160" s="62">
        <f t="shared" si="27"/>
        <v>0</v>
      </c>
      <c r="I160" s="62">
        <f t="shared" si="22"/>
        <v>0</v>
      </c>
      <c r="J160" s="62">
        <f t="shared" si="23"/>
        <v>0</v>
      </c>
      <c r="K160" s="62">
        <f t="shared" si="24"/>
        <v>8820.8920394723264</v>
      </c>
      <c r="L160" s="16">
        <f t="shared" si="25"/>
        <v>52.53895843778669</v>
      </c>
      <c r="M160" s="17">
        <f t="shared" si="19"/>
        <v>0.33678314703899925</v>
      </c>
      <c r="N160" s="63">
        <f t="shared" si="21"/>
        <v>0.23814164706062249</v>
      </c>
      <c r="O160" s="9"/>
    </row>
    <row r="161" spans="4:15">
      <c r="D161" s="15">
        <f>D160+'Control Panel'!$B$28</f>
        <v>1.5899999999999959E-2</v>
      </c>
      <c r="E161" s="16">
        <f t="shared" si="20"/>
        <v>0</v>
      </c>
      <c r="F161" s="62">
        <f t="shared" si="26"/>
        <v>0.03</v>
      </c>
      <c r="G161" s="62">
        <f>IF(E161=0,Thrust!$B$20,($B$10)*($B$9/($B$9+($B$5-H161)))^($B$22))</f>
        <v>101300</v>
      </c>
      <c r="H161" s="62">
        <f t="shared" si="27"/>
        <v>0</v>
      </c>
      <c r="I161" s="62">
        <f t="shared" si="22"/>
        <v>0</v>
      </c>
      <c r="J161" s="62">
        <f t="shared" si="23"/>
        <v>0</v>
      </c>
      <c r="K161" s="62">
        <f t="shared" si="24"/>
        <v>8820.8920394723264</v>
      </c>
      <c r="L161" s="16">
        <f t="shared" si="25"/>
        <v>52.53895843778669</v>
      </c>
      <c r="M161" s="17">
        <f t="shared" si="19"/>
        <v>0.33678314703899925</v>
      </c>
      <c r="N161" s="63">
        <f t="shared" si="21"/>
        <v>0.23814164706062249</v>
      </c>
      <c r="O161" s="9"/>
    </row>
    <row r="162" spans="4:15">
      <c r="D162" s="15">
        <f>D161+'Control Panel'!$B$28</f>
        <v>1.5999999999999959E-2</v>
      </c>
      <c r="E162" s="16">
        <f t="shared" si="20"/>
        <v>0</v>
      </c>
      <c r="F162" s="62">
        <f t="shared" si="26"/>
        <v>0.03</v>
      </c>
      <c r="G162" s="62">
        <f>IF(E162=0,Thrust!$B$20,($B$10)*($B$9/($B$9+($B$5-H162)))^($B$22))</f>
        <v>101300</v>
      </c>
      <c r="H162" s="62">
        <f t="shared" si="27"/>
        <v>0</v>
      </c>
      <c r="I162" s="62">
        <f t="shared" si="22"/>
        <v>0</v>
      </c>
      <c r="J162" s="62">
        <f t="shared" si="23"/>
        <v>0</v>
      </c>
      <c r="K162" s="62">
        <f t="shared" si="24"/>
        <v>8820.8920394723264</v>
      </c>
      <c r="L162" s="16">
        <f t="shared" si="25"/>
        <v>52.53895843778669</v>
      </c>
      <c r="M162" s="17">
        <f t="shared" si="19"/>
        <v>0.33678314703899925</v>
      </c>
      <c r="N162" s="63">
        <f t="shared" si="21"/>
        <v>0.23814164706062249</v>
      </c>
      <c r="O162" s="9"/>
    </row>
    <row r="163" spans="4:15">
      <c r="D163" s="15">
        <f>D162+'Control Panel'!$B$28</f>
        <v>1.6099999999999958E-2</v>
      </c>
      <c r="E163" s="16">
        <f t="shared" si="20"/>
        <v>0</v>
      </c>
      <c r="F163" s="62">
        <f t="shared" si="26"/>
        <v>0.03</v>
      </c>
      <c r="G163" s="62">
        <f>IF(E163=0,Thrust!$B$20,($B$10)*($B$9/($B$9+($B$5-H163)))^($B$22))</f>
        <v>101300</v>
      </c>
      <c r="H163" s="62">
        <f t="shared" si="27"/>
        <v>0</v>
      </c>
      <c r="I163" s="62">
        <f t="shared" si="22"/>
        <v>0</v>
      </c>
      <c r="J163" s="62">
        <f t="shared" si="23"/>
        <v>0</v>
      </c>
      <c r="K163" s="62">
        <f t="shared" si="24"/>
        <v>8820.8920394723264</v>
      </c>
      <c r="L163" s="16">
        <f t="shared" si="25"/>
        <v>52.53895843778669</v>
      </c>
      <c r="M163" s="17">
        <f t="shared" si="19"/>
        <v>0.33678314703899925</v>
      </c>
      <c r="N163" s="63">
        <f t="shared" si="21"/>
        <v>0.23814164706062249</v>
      </c>
      <c r="O163" s="9"/>
    </row>
    <row r="164" spans="4:15">
      <c r="D164" s="15">
        <f>D163+'Control Panel'!$B$28</f>
        <v>1.6199999999999957E-2</v>
      </c>
      <c r="E164" s="16">
        <f t="shared" si="20"/>
        <v>0</v>
      </c>
      <c r="F164" s="62">
        <f t="shared" si="26"/>
        <v>0.03</v>
      </c>
      <c r="G164" s="62">
        <f>IF(E164=0,Thrust!$B$20,($B$10)*($B$9/($B$9+($B$5-H164)))^($B$22))</f>
        <v>101300</v>
      </c>
      <c r="H164" s="62">
        <f t="shared" si="27"/>
        <v>0</v>
      </c>
      <c r="I164" s="62">
        <f t="shared" si="22"/>
        <v>0</v>
      </c>
      <c r="J164" s="62">
        <f t="shared" si="23"/>
        <v>0</v>
      </c>
      <c r="K164" s="62">
        <f t="shared" si="24"/>
        <v>8820.8920394723264</v>
      </c>
      <c r="L164" s="16">
        <f t="shared" si="25"/>
        <v>52.53895843778669</v>
      </c>
      <c r="M164" s="17">
        <f t="shared" si="19"/>
        <v>0.33678314703899925</v>
      </c>
      <c r="N164" s="63">
        <f t="shared" si="21"/>
        <v>0.23814164706062249</v>
      </c>
      <c r="O164" s="9"/>
    </row>
    <row r="165" spans="4:15">
      <c r="D165" s="15">
        <f>D164+'Control Panel'!$B$28</f>
        <v>1.6299999999999957E-2</v>
      </c>
      <c r="E165" s="16">
        <f t="shared" si="20"/>
        <v>0</v>
      </c>
      <c r="F165" s="62">
        <f t="shared" si="26"/>
        <v>0.03</v>
      </c>
      <c r="G165" s="62">
        <f>IF(E165=0,Thrust!$B$20,($B$10)*($B$9/($B$9+($B$5-H165)))^($B$22))</f>
        <v>101300</v>
      </c>
      <c r="H165" s="62">
        <f t="shared" si="27"/>
        <v>0</v>
      </c>
      <c r="I165" s="62">
        <f t="shared" si="22"/>
        <v>0</v>
      </c>
      <c r="J165" s="62">
        <f t="shared" si="23"/>
        <v>0</v>
      </c>
      <c r="K165" s="62">
        <f t="shared" si="24"/>
        <v>8820.8920394723264</v>
      </c>
      <c r="L165" s="16">
        <f t="shared" si="25"/>
        <v>52.53895843778669</v>
      </c>
      <c r="M165" s="17">
        <f t="shared" si="19"/>
        <v>0.33678314703899925</v>
      </c>
      <c r="N165" s="63">
        <f t="shared" si="21"/>
        <v>0.23814164706062249</v>
      </c>
      <c r="O165" s="9"/>
    </row>
    <row r="166" spans="4:15">
      <c r="D166" s="15">
        <f>D165+'Control Panel'!$B$28</f>
        <v>1.6399999999999956E-2</v>
      </c>
      <c r="E166" s="16">
        <f t="shared" si="20"/>
        <v>0</v>
      </c>
      <c r="F166" s="62">
        <f t="shared" si="26"/>
        <v>0.03</v>
      </c>
      <c r="G166" s="62">
        <f>IF(E166=0,Thrust!$B$20,($B$10)*($B$9/($B$9+($B$5-H166)))^($B$22))</f>
        <v>101300</v>
      </c>
      <c r="H166" s="62">
        <f t="shared" si="27"/>
        <v>0</v>
      </c>
      <c r="I166" s="62">
        <f t="shared" si="22"/>
        <v>0</v>
      </c>
      <c r="J166" s="62">
        <f t="shared" si="23"/>
        <v>0</v>
      </c>
      <c r="K166" s="62">
        <f t="shared" si="24"/>
        <v>8820.8920394723264</v>
      </c>
      <c r="L166" s="16">
        <f t="shared" si="25"/>
        <v>52.53895843778669</v>
      </c>
      <c r="M166" s="17">
        <f t="shared" si="19"/>
        <v>0.33678314703899925</v>
      </c>
      <c r="N166" s="63">
        <f t="shared" si="21"/>
        <v>0.23814164706062249</v>
      </c>
      <c r="O166" s="9"/>
    </row>
    <row r="167" spans="4:15">
      <c r="D167" s="15">
        <f>D166+'Control Panel'!$B$28</f>
        <v>1.6499999999999956E-2</v>
      </c>
      <c r="E167" s="16">
        <f t="shared" si="20"/>
        <v>0</v>
      </c>
      <c r="F167" s="62">
        <f t="shared" si="26"/>
        <v>0.03</v>
      </c>
      <c r="G167" s="62">
        <f>IF(E167=0,Thrust!$B$20,($B$10)*($B$9/($B$9+($B$5-H167)))^($B$22))</f>
        <v>101300</v>
      </c>
      <c r="H167" s="62">
        <f t="shared" si="27"/>
        <v>0</v>
      </c>
      <c r="I167" s="62">
        <f t="shared" si="22"/>
        <v>0</v>
      </c>
      <c r="J167" s="62">
        <f t="shared" si="23"/>
        <v>0</v>
      </c>
      <c r="K167" s="62">
        <f t="shared" si="24"/>
        <v>8820.8920394723264</v>
      </c>
      <c r="L167" s="16">
        <f t="shared" si="25"/>
        <v>52.53895843778669</v>
      </c>
      <c r="M167" s="17">
        <f t="shared" si="19"/>
        <v>0.33678314703899925</v>
      </c>
      <c r="N167" s="63">
        <f t="shared" si="21"/>
        <v>0.23814164706062249</v>
      </c>
      <c r="O167" s="9"/>
    </row>
    <row r="168" spans="4:15">
      <c r="D168" s="15">
        <f>D167+'Control Panel'!$B$28</f>
        <v>1.6599999999999955E-2</v>
      </c>
      <c r="E168" s="16">
        <f t="shared" si="20"/>
        <v>0</v>
      </c>
      <c r="F168" s="62">
        <f t="shared" si="26"/>
        <v>0.03</v>
      </c>
      <c r="G168" s="62">
        <f>IF(E168=0,Thrust!$B$20,($B$10)*($B$9/($B$9+($B$5-H168)))^($B$22))</f>
        <v>101300</v>
      </c>
      <c r="H168" s="62">
        <f t="shared" si="27"/>
        <v>0</v>
      </c>
      <c r="I168" s="62">
        <f t="shared" si="22"/>
        <v>0</v>
      </c>
      <c r="J168" s="62">
        <f t="shared" si="23"/>
        <v>0</v>
      </c>
      <c r="K168" s="62">
        <f t="shared" si="24"/>
        <v>8820.8920394723264</v>
      </c>
      <c r="L168" s="16">
        <f t="shared" si="25"/>
        <v>52.53895843778669</v>
      </c>
      <c r="M168" s="17">
        <f t="shared" si="19"/>
        <v>0.33678314703899925</v>
      </c>
      <c r="N168" s="63">
        <f t="shared" si="21"/>
        <v>0.23814164706062249</v>
      </c>
      <c r="O168" s="9"/>
    </row>
    <row r="169" spans="4:15">
      <c r="D169" s="15">
        <f>D168+'Control Panel'!$B$28</f>
        <v>1.6699999999999954E-2</v>
      </c>
      <c r="E169" s="16">
        <f t="shared" si="20"/>
        <v>0</v>
      </c>
      <c r="F169" s="62">
        <f t="shared" si="26"/>
        <v>0.03</v>
      </c>
      <c r="G169" s="62">
        <f>IF(E169=0,Thrust!$B$20,($B$10)*($B$9/($B$9+($B$5-H169)))^($B$22))</f>
        <v>101300</v>
      </c>
      <c r="H169" s="62">
        <f t="shared" si="27"/>
        <v>0</v>
      </c>
      <c r="I169" s="62">
        <f t="shared" si="22"/>
        <v>0</v>
      </c>
      <c r="J169" s="62">
        <f t="shared" si="23"/>
        <v>0</v>
      </c>
      <c r="K169" s="62">
        <f t="shared" si="24"/>
        <v>8820.8920394723264</v>
      </c>
      <c r="L169" s="16">
        <f t="shared" si="25"/>
        <v>52.53895843778669</v>
      </c>
      <c r="M169" s="17">
        <f t="shared" si="19"/>
        <v>0.33678314703899925</v>
      </c>
      <c r="N169" s="63">
        <f t="shared" si="21"/>
        <v>0.23814164706062249</v>
      </c>
      <c r="O169" s="9"/>
    </row>
    <row r="170" spans="4:15">
      <c r="D170" s="15">
        <f>D169+'Control Panel'!$B$28</f>
        <v>1.6799999999999954E-2</v>
      </c>
      <c r="E170" s="16">
        <f t="shared" si="20"/>
        <v>0</v>
      </c>
      <c r="F170" s="62">
        <f t="shared" si="26"/>
        <v>0.03</v>
      </c>
      <c r="G170" s="62">
        <f>IF(E170=0,Thrust!$B$20,($B$10)*($B$9/($B$9+($B$5-H170)))^($B$22))</f>
        <v>101300</v>
      </c>
      <c r="H170" s="62">
        <f t="shared" si="27"/>
        <v>0</v>
      </c>
      <c r="I170" s="62">
        <f t="shared" si="22"/>
        <v>0</v>
      </c>
      <c r="J170" s="62">
        <f t="shared" si="23"/>
        <v>0</v>
      </c>
      <c r="K170" s="62">
        <f t="shared" si="24"/>
        <v>8820.8920394723264</v>
      </c>
      <c r="L170" s="16">
        <f t="shared" si="25"/>
        <v>52.53895843778669</v>
      </c>
      <c r="M170" s="17">
        <f t="shared" si="19"/>
        <v>0.33678314703899925</v>
      </c>
      <c r="N170" s="63">
        <f t="shared" si="21"/>
        <v>0.23814164706062249</v>
      </c>
      <c r="O170" s="9"/>
    </row>
    <row r="171" spans="4:15">
      <c r="D171" s="15">
        <f>D170+'Control Panel'!$B$28</f>
        <v>1.6899999999999953E-2</v>
      </c>
      <c r="E171" s="16">
        <f t="shared" si="20"/>
        <v>0</v>
      </c>
      <c r="F171" s="62">
        <f t="shared" si="26"/>
        <v>0.03</v>
      </c>
      <c r="G171" s="62">
        <f>IF(E171=0,Thrust!$B$20,($B$10)*($B$9/($B$9+($B$5-H171)))^($B$22))</f>
        <v>101300</v>
      </c>
      <c r="H171" s="62">
        <f t="shared" si="27"/>
        <v>0</v>
      </c>
      <c r="I171" s="62">
        <f t="shared" si="22"/>
        <v>0</v>
      </c>
      <c r="J171" s="62">
        <f t="shared" si="23"/>
        <v>0</v>
      </c>
      <c r="K171" s="62">
        <f t="shared" si="24"/>
        <v>8820.8920394723264</v>
      </c>
      <c r="L171" s="16">
        <f t="shared" si="25"/>
        <v>52.53895843778669</v>
      </c>
      <c r="M171" s="17">
        <f t="shared" si="19"/>
        <v>0.33678314703899925</v>
      </c>
      <c r="N171" s="63">
        <f t="shared" si="21"/>
        <v>0.23814164706062249</v>
      </c>
      <c r="O171" s="9"/>
    </row>
    <row r="172" spans="4:15">
      <c r="D172" s="15">
        <f>D171+'Control Panel'!$B$28</f>
        <v>1.6999999999999953E-2</v>
      </c>
      <c r="E172" s="16">
        <f t="shared" si="20"/>
        <v>0</v>
      </c>
      <c r="F172" s="62">
        <f t="shared" si="26"/>
        <v>0.03</v>
      </c>
      <c r="G172" s="62">
        <f>IF(E172=0,Thrust!$B$20,($B$10)*($B$9/($B$9+($B$5-H172)))^($B$22))</f>
        <v>101300</v>
      </c>
      <c r="H172" s="62">
        <f t="shared" si="27"/>
        <v>0</v>
      </c>
      <c r="I172" s="62">
        <f t="shared" si="22"/>
        <v>0</v>
      </c>
      <c r="J172" s="62">
        <f t="shared" si="23"/>
        <v>0</v>
      </c>
      <c r="K172" s="62">
        <f t="shared" si="24"/>
        <v>8820.8920394723264</v>
      </c>
      <c r="L172" s="16">
        <f t="shared" si="25"/>
        <v>52.53895843778669</v>
      </c>
      <c r="M172" s="17">
        <f t="shared" si="19"/>
        <v>0.33678314703899925</v>
      </c>
      <c r="N172" s="63">
        <f t="shared" si="21"/>
        <v>0.23814164706062249</v>
      </c>
      <c r="O172" s="9"/>
    </row>
    <row r="173" spans="4:15">
      <c r="D173" s="15">
        <f>D172+'Control Panel'!$B$28</f>
        <v>1.7099999999999952E-2</v>
      </c>
      <c r="E173" s="16">
        <f t="shared" si="20"/>
        <v>0</v>
      </c>
      <c r="F173" s="62">
        <f t="shared" si="26"/>
        <v>0.03</v>
      </c>
      <c r="G173" s="62">
        <f>IF(E173=0,Thrust!$B$20,($B$10)*($B$9/($B$9+($B$5-H173)))^($B$22))</f>
        <v>101300</v>
      </c>
      <c r="H173" s="62">
        <f t="shared" si="27"/>
        <v>0</v>
      </c>
      <c r="I173" s="62">
        <f t="shared" si="22"/>
        <v>0</v>
      </c>
      <c r="J173" s="62">
        <f t="shared" si="23"/>
        <v>0</v>
      </c>
      <c r="K173" s="62">
        <f t="shared" si="24"/>
        <v>8820.8920394723264</v>
      </c>
      <c r="L173" s="16">
        <f t="shared" si="25"/>
        <v>52.53895843778669</v>
      </c>
      <c r="M173" s="17">
        <f t="shared" si="19"/>
        <v>0.33678314703899925</v>
      </c>
      <c r="N173" s="63">
        <f t="shared" si="21"/>
        <v>0.23814164706062249</v>
      </c>
      <c r="O173" s="9"/>
    </row>
    <row r="174" spans="4:15">
      <c r="D174" s="15">
        <f>D173+'Control Panel'!$B$28</f>
        <v>1.7199999999999951E-2</v>
      </c>
      <c r="E174" s="16">
        <f t="shared" si="20"/>
        <v>0</v>
      </c>
      <c r="F174" s="62">
        <f t="shared" si="26"/>
        <v>0.03</v>
      </c>
      <c r="G174" s="62">
        <f>IF(E174=0,Thrust!$B$20,($B$10)*($B$9/($B$9+($B$5-H174)))^($B$22))</f>
        <v>101300</v>
      </c>
      <c r="H174" s="62">
        <f t="shared" si="27"/>
        <v>0</v>
      </c>
      <c r="I174" s="62">
        <f t="shared" si="22"/>
        <v>0</v>
      </c>
      <c r="J174" s="62">
        <f t="shared" si="23"/>
        <v>0</v>
      </c>
      <c r="K174" s="62">
        <f t="shared" si="24"/>
        <v>8820.8920394723264</v>
      </c>
      <c r="L174" s="16">
        <f t="shared" si="25"/>
        <v>52.53895843778669</v>
      </c>
      <c r="M174" s="17">
        <f t="shared" si="19"/>
        <v>0.33678314703899925</v>
      </c>
      <c r="N174" s="63">
        <f t="shared" si="21"/>
        <v>0.23814164706062249</v>
      </c>
      <c r="O174" s="9"/>
    </row>
    <row r="175" spans="4:15">
      <c r="D175" s="15">
        <f>D174+'Control Panel'!$B$28</f>
        <v>1.7299999999999951E-2</v>
      </c>
      <c r="E175" s="16">
        <f t="shared" si="20"/>
        <v>0</v>
      </c>
      <c r="F175" s="62">
        <f t="shared" si="26"/>
        <v>0.03</v>
      </c>
      <c r="G175" s="62">
        <f>IF(E175=0,Thrust!$B$20,($B$10)*($B$9/($B$9+($B$5-H175)))^($B$22))</f>
        <v>101300</v>
      </c>
      <c r="H175" s="62">
        <f t="shared" si="27"/>
        <v>0</v>
      </c>
      <c r="I175" s="62">
        <f t="shared" si="22"/>
        <v>0</v>
      </c>
      <c r="J175" s="62">
        <f t="shared" si="23"/>
        <v>0</v>
      </c>
      <c r="K175" s="62">
        <f t="shared" si="24"/>
        <v>8820.8920394723264</v>
      </c>
      <c r="L175" s="16">
        <f t="shared" si="25"/>
        <v>52.53895843778669</v>
      </c>
      <c r="M175" s="17">
        <f t="shared" si="19"/>
        <v>0.33678314703899925</v>
      </c>
      <c r="N175" s="63">
        <f t="shared" si="21"/>
        <v>0.23814164706062249</v>
      </c>
      <c r="O175" s="9"/>
    </row>
    <row r="176" spans="4:15">
      <c r="D176" s="15">
        <f>D175+'Control Panel'!$B$28</f>
        <v>1.739999999999995E-2</v>
      </c>
      <c r="E176" s="16">
        <f t="shared" si="20"/>
        <v>0</v>
      </c>
      <c r="F176" s="62">
        <f t="shared" si="26"/>
        <v>0.03</v>
      </c>
      <c r="G176" s="62">
        <f>IF(E176=0,Thrust!$B$20,($B$10)*($B$9/($B$9+($B$5-H176)))^($B$22))</f>
        <v>101300</v>
      </c>
      <c r="H176" s="62">
        <f t="shared" si="27"/>
        <v>0</v>
      </c>
      <c r="I176" s="62">
        <f t="shared" si="22"/>
        <v>0</v>
      </c>
      <c r="J176" s="62">
        <f t="shared" si="23"/>
        <v>0</v>
      </c>
      <c r="K176" s="62">
        <f t="shared" si="24"/>
        <v>8820.8920394723264</v>
      </c>
      <c r="L176" s="16">
        <f t="shared" si="25"/>
        <v>52.53895843778669</v>
      </c>
      <c r="M176" s="17">
        <f t="shared" si="19"/>
        <v>0.33678314703899925</v>
      </c>
      <c r="N176" s="63">
        <f t="shared" si="21"/>
        <v>0.23814164706062249</v>
      </c>
      <c r="O176" s="9"/>
    </row>
    <row r="177" spans="4:15">
      <c r="D177" s="15">
        <f>D176+'Control Panel'!$B$28</f>
        <v>1.749999999999995E-2</v>
      </c>
      <c r="E177" s="16">
        <f t="shared" si="20"/>
        <v>0</v>
      </c>
      <c r="F177" s="62">
        <f t="shared" si="26"/>
        <v>0.03</v>
      </c>
      <c r="G177" s="62">
        <f>IF(E177=0,Thrust!$B$20,($B$10)*($B$9/($B$9+($B$5-H177)))^($B$22))</f>
        <v>101300</v>
      </c>
      <c r="H177" s="62">
        <f t="shared" si="27"/>
        <v>0</v>
      </c>
      <c r="I177" s="62">
        <f t="shared" si="22"/>
        <v>0</v>
      </c>
      <c r="J177" s="62">
        <f t="shared" si="23"/>
        <v>0</v>
      </c>
      <c r="K177" s="62">
        <f t="shared" si="24"/>
        <v>8820.8920394723264</v>
      </c>
      <c r="L177" s="16">
        <f t="shared" si="25"/>
        <v>52.53895843778669</v>
      </c>
      <c r="M177" s="17">
        <f t="shared" si="19"/>
        <v>0.33678314703899925</v>
      </c>
      <c r="N177" s="63">
        <f t="shared" si="21"/>
        <v>0.23814164706062249</v>
      </c>
      <c r="O177" s="9"/>
    </row>
    <row r="178" spans="4:15">
      <c r="D178" s="15">
        <f>D177+'Control Panel'!$B$28</f>
        <v>1.7599999999999949E-2</v>
      </c>
      <c r="E178" s="16">
        <f t="shared" si="20"/>
        <v>0</v>
      </c>
      <c r="F178" s="62">
        <f t="shared" si="26"/>
        <v>0.03</v>
      </c>
      <c r="G178" s="62">
        <f>IF(E178=0,Thrust!$B$20,($B$10)*($B$9/($B$9+($B$5-H178)))^($B$22))</f>
        <v>101300</v>
      </c>
      <c r="H178" s="62">
        <f t="shared" si="27"/>
        <v>0</v>
      </c>
      <c r="I178" s="62">
        <f t="shared" si="22"/>
        <v>0</v>
      </c>
      <c r="J178" s="62">
        <f t="shared" si="23"/>
        <v>0</v>
      </c>
      <c r="K178" s="62">
        <f t="shared" si="24"/>
        <v>8820.8920394723264</v>
      </c>
      <c r="L178" s="16">
        <f t="shared" si="25"/>
        <v>52.53895843778669</v>
      </c>
      <c r="M178" s="17">
        <f t="shared" ref="M178:M241" si="28">IF(E178=0,M177,M177+L177*$B$24)</f>
        <v>0.33678314703899925</v>
      </c>
      <c r="N178" s="63">
        <f t="shared" si="21"/>
        <v>0.23814164706062249</v>
      </c>
      <c r="O178" s="9"/>
    </row>
    <row r="179" spans="4:15">
      <c r="D179" s="15">
        <f>D178+'Control Panel'!$B$28</f>
        <v>1.7699999999999948E-2</v>
      </c>
      <c r="E179" s="16">
        <f t="shared" ref="E179:E242" si="29">IF(E178-(J178*$B$24)&lt;0,0,(E178-(J178*$B$24)))</f>
        <v>0</v>
      </c>
      <c r="F179" s="62">
        <f t="shared" si="26"/>
        <v>0.03</v>
      </c>
      <c r="G179" s="62">
        <f>IF(E179=0,Thrust!$B$20,($B$10)*($B$9/($B$9+($B$5-H179)))^($B$22))</f>
        <v>101300</v>
      </c>
      <c r="H179" s="62">
        <f t="shared" si="27"/>
        <v>0</v>
      </c>
      <c r="I179" s="62">
        <f t="shared" si="22"/>
        <v>0</v>
      </c>
      <c r="J179" s="62">
        <f t="shared" si="23"/>
        <v>0</v>
      </c>
      <c r="K179" s="62">
        <f t="shared" si="24"/>
        <v>8820.8920394723264</v>
      </c>
      <c r="L179" s="16">
        <f t="shared" si="25"/>
        <v>52.53895843778669</v>
      </c>
      <c r="M179" s="17">
        <f t="shared" si="28"/>
        <v>0.33678314703899925</v>
      </c>
      <c r="N179" s="63">
        <f t="shared" si="21"/>
        <v>0.23814164706062249</v>
      </c>
      <c r="O179" s="9"/>
    </row>
    <row r="180" spans="4:15">
      <c r="D180" s="15">
        <f>D179+'Control Panel'!$B$28</f>
        <v>1.7799999999999948E-2</v>
      </c>
      <c r="E180" s="16">
        <f t="shared" si="29"/>
        <v>0</v>
      </c>
      <c r="F180" s="62">
        <f t="shared" si="26"/>
        <v>0.03</v>
      </c>
      <c r="G180" s="62">
        <f>IF(E180=0,Thrust!$B$20,($B$10)*($B$9/($B$9+($B$5-H180)))^($B$22))</f>
        <v>101300</v>
      </c>
      <c r="H180" s="62">
        <f t="shared" si="27"/>
        <v>0</v>
      </c>
      <c r="I180" s="62">
        <f t="shared" si="22"/>
        <v>0</v>
      </c>
      <c r="J180" s="62">
        <f t="shared" si="23"/>
        <v>0</v>
      </c>
      <c r="K180" s="62">
        <f t="shared" si="24"/>
        <v>8820.8920394723264</v>
      </c>
      <c r="L180" s="16">
        <f t="shared" si="25"/>
        <v>52.53895843778669</v>
      </c>
      <c r="M180" s="17">
        <f t="shared" si="28"/>
        <v>0.33678314703899925</v>
      </c>
      <c r="N180" s="63">
        <f t="shared" si="21"/>
        <v>0.23814164706062249</v>
      </c>
      <c r="O180" s="9"/>
    </row>
    <row r="181" spans="4:15">
      <c r="D181" s="15">
        <f>D180+'Control Panel'!$B$28</f>
        <v>1.7899999999999947E-2</v>
      </c>
      <c r="E181" s="16">
        <f t="shared" si="29"/>
        <v>0</v>
      </c>
      <c r="F181" s="62">
        <f t="shared" si="26"/>
        <v>0.03</v>
      </c>
      <c r="G181" s="62">
        <f>IF(E181=0,Thrust!$B$20,($B$10)*($B$9/($B$9+($B$5-H181)))^($B$22))</f>
        <v>101300</v>
      </c>
      <c r="H181" s="62">
        <f t="shared" si="27"/>
        <v>0</v>
      </c>
      <c r="I181" s="62">
        <f t="shared" si="22"/>
        <v>0</v>
      </c>
      <c r="J181" s="62">
        <f t="shared" si="23"/>
        <v>0</v>
      </c>
      <c r="K181" s="62">
        <f t="shared" si="24"/>
        <v>8820.8920394723264</v>
      </c>
      <c r="L181" s="16">
        <f t="shared" si="25"/>
        <v>52.53895843778669</v>
      </c>
      <c r="M181" s="17">
        <f t="shared" si="28"/>
        <v>0.33678314703899925</v>
      </c>
      <c r="N181" s="63">
        <f t="shared" si="21"/>
        <v>0.23814164706062249</v>
      </c>
      <c r="O181" s="9"/>
    </row>
    <row r="182" spans="4:15">
      <c r="D182" s="15">
        <f>D181+'Control Panel'!$B$28</f>
        <v>1.7999999999999947E-2</v>
      </c>
      <c r="E182" s="16">
        <f t="shared" si="29"/>
        <v>0</v>
      </c>
      <c r="F182" s="62">
        <f t="shared" si="26"/>
        <v>0.03</v>
      </c>
      <c r="G182" s="62">
        <f>IF(E182=0,Thrust!$B$20,($B$10)*($B$9/($B$9+($B$5-H182)))^($B$22))</f>
        <v>101300</v>
      </c>
      <c r="H182" s="62">
        <f t="shared" si="27"/>
        <v>0</v>
      </c>
      <c r="I182" s="62">
        <f t="shared" si="22"/>
        <v>0</v>
      </c>
      <c r="J182" s="62">
        <f t="shared" si="23"/>
        <v>0</v>
      </c>
      <c r="K182" s="62">
        <f t="shared" si="24"/>
        <v>8820.8920394723264</v>
      </c>
      <c r="L182" s="16">
        <f t="shared" si="25"/>
        <v>52.53895843778669</v>
      </c>
      <c r="M182" s="17">
        <f t="shared" si="28"/>
        <v>0.33678314703899925</v>
      </c>
      <c r="N182" s="63">
        <f t="shared" si="21"/>
        <v>0.23814164706062249</v>
      </c>
      <c r="O182" s="9"/>
    </row>
    <row r="183" spans="4:15">
      <c r="D183" s="15">
        <f>D182+'Control Panel'!$B$28</f>
        <v>1.8099999999999946E-2</v>
      </c>
      <c r="E183" s="16">
        <f t="shared" si="29"/>
        <v>0</v>
      </c>
      <c r="F183" s="62">
        <f t="shared" si="26"/>
        <v>0.03</v>
      </c>
      <c r="G183" s="62">
        <f>IF(E183=0,Thrust!$B$20,($B$10)*($B$9/($B$9+($B$5-H183)))^($B$22))</f>
        <v>101300</v>
      </c>
      <c r="H183" s="62">
        <f t="shared" si="27"/>
        <v>0</v>
      </c>
      <c r="I183" s="62">
        <f t="shared" si="22"/>
        <v>0</v>
      </c>
      <c r="J183" s="62">
        <f t="shared" si="23"/>
        <v>0</v>
      </c>
      <c r="K183" s="62">
        <f t="shared" si="24"/>
        <v>8820.8920394723264</v>
      </c>
      <c r="L183" s="16">
        <f t="shared" si="25"/>
        <v>52.53895843778669</v>
      </c>
      <c r="M183" s="17">
        <f t="shared" si="28"/>
        <v>0.33678314703899925</v>
      </c>
      <c r="N183" s="63">
        <f t="shared" si="21"/>
        <v>0.23814164706062249</v>
      </c>
      <c r="O183" s="9"/>
    </row>
    <row r="184" spans="4:15">
      <c r="D184" s="15">
        <f>D183+'Control Panel'!$B$28</f>
        <v>1.8199999999999945E-2</v>
      </c>
      <c r="E184" s="16">
        <f t="shared" si="29"/>
        <v>0</v>
      </c>
      <c r="F184" s="62">
        <f t="shared" si="26"/>
        <v>0.03</v>
      </c>
      <c r="G184" s="62">
        <f>IF(E184=0,Thrust!$B$20,($B$10)*($B$9/($B$9+($B$5-H184)))^($B$22))</f>
        <v>101300</v>
      </c>
      <c r="H184" s="62">
        <f t="shared" si="27"/>
        <v>0</v>
      </c>
      <c r="I184" s="62">
        <f t="shared" si="22"/>
        <v>0</v>
      </c>
      <c r="J184" s="62">
        <f t="shared" si="23"/>
        <v>0</v>
      </c>
      <c r="K184" s="62">
        <f t="shared" si="24"/>
        <v>8820.8920394723264</v>
      </c>
      <c r="L184" s="16">
        <f t="shared" si="25"/>
        <v>52.53895843778669</v>
      </c>
      <c r="M184" s="17">
        <f t="shared" si="28"/>
        <v>0.33678314703899925</v>
      </c>
      <c r="N184" s="63">
        <f t="shared" si="21"/>
        <v>0.23814164706062249</v>
      </c>
      <c r="O184" s="9"/>
    </row>
    <row r="185" spans="4:15">
      <c r="D185" s="15">
        <f>D184+'Control Panel'!$B$28</f>
        <v>1.8299999999999945E-2</v>
      </c>
      <c r="E185" s="16">
        <f t="shared" si="29"/>
        <v>0</v>
      </c>
      <c r="F185" s="62">
        <f t="shared" si="26"/>
        <v>0.03</v>
      </c>
      <c r="G185" s="62">
        <f>IF(E185=0,Thrust!$B$20,($B$10)*($B$9/($B$9+($B$5-H185)))^($B$22))</f>
        <v>101300</v>
      </c>
      <c r="H185" s="62">
        <f t="shared" si="27"/>
        <v>0</v>
      </c>
      <c r="I185" s="62">
        <f t="shared" si="22"/>
        <v>0</v>
      </c>
      <c r="J185" s="62">
        <f t="shared" si="23"/>
        <v>0</v>
      </c>
      <c r="K185" s="62">
        <f t="shared" si="24"/>
        <v>8820.8920394723264</v>
      </c>
      <c r="L185" s="16">
        <f t="shared" si="25"/>
        <v>52.53895843778669</v>
      </c>
      <c r="M185" s="17">
        <f t="shared" si="28"/>
        <v>0.33678314703899925</v>
      </c>
      <c r="N185" s="63">
        <f t="shared" si="21"/>
        <v>0.23814164706062249</v>
      </c>
      <c r="O185" s="9"/>
    </row>
    <row r="186" spans="4:15">
      <c r="D186" s="15">
        <f>D185+'Control Panel'!$B$28</f>
        <v>1.8399999999999944E-2</v>
      </c>
      <c r="E186" s="16">
        <f t="shared" si="29"/>
        <v>0</v>
      </c>
      <c r="F186" s="62">
        <f t="shared" si="26"/>
        <v>0.03</v>
      </c>
      <c r="G186" s="62">
        <f>IF(E186=0,Thrust!$B$20,($B$10)*($B$9/($B$9+($B$5-H186)))^($B$22))</f>
        <v>101300</v>
      </c>
      <c r="H186" s="62">
        <f t="shared" si="27"/>
        <v>0</v>
      </c>
      <c r="I186" s="62">
        <f t="shared" si="22"/>
        <v>0</v>
      </c>
      <c r="J186" s="62">
        <f t="shared" si="23"/>
        <v>0</v>
      </c>
      <c r="K186" s="62">
        <f t="shared" si="24"/>
        <v>8820.8920394723264</v>
      </c>
      <c r="L186" s="16">
        <f t="shared" si="25"/>
        <v>52.53895843778669</v>
      </c>
      <c r="M186" s="17">
        <f t="shared" si="28"/>
        <v>0.33678314703899925</v>
      </c>
      <c r="N186" s="63">
        <f t="shared" si="21"/>
        <v>0.23814164706062249</v>
      </c>
      <c r="O186" s="9"/>
    </row>
    <row r="187" spans="4:15">
      <c r="D187" s="15">
        <f>D186+'Control Panel'!$B$28</f>
        <v>1.8499999999999944E-2</v>
      </c>
      <c r="E187" s="16">
        <f t="shared" si="29"/>
        <v>0</v>
      </c>
      <c r="F187" s="62">
        <f t="shared" si="26"/>
        <v>0.03</v>
      </c>
      <c r="G187" s="62">
        <f>IF(E187=0,Thrust!$B$20,($B$10)*($B$9/($B$9+($B$5-H187)))^($B$22))</f>
        <v>101300</v>
      </c>
      <c r="H187" s="62">
        <f t="shared" si="27"/>
        <v>0</v>
      </c>
      <c r="I187" s="62">
        <f t="shared" si="22"/>
        <v>0</v>
      </c>
      <c r="J187" s="62">
        <f t="shared" si="23"/>
        <v>0</v>
      </c>
      <c r="K187" s="62">
        <f t="shared" si="24"/>
        <v>8820.8920394723264</v>
      </c>
      <c r="L187" s="16">
        <f t="shared" si="25"/>
        <v>52.53895843778669</v>
      </c>
      <c r="M187" s="17">
        <f t="shared" si="28"/>
        <v>0.33678314703899925</v>
      </c>
      <c r="N187" s="63">
        <f t="shared" si="21"/>
        <v>0.23814164706062249</v>
      </c>
      <c r="O187" s="9"/>
    </row>
    <row r="188" spans="4:15">
      <c r="D188" s="15">
        <f>D187+'Control Panel'!$B$28</f>
        <v>1.8599999999999943E-2</v>
      </c>
      <c r="E188" s="16">
        <f t="shared" si="29"/>
        <v>0</v>
      </c>
      <c r="F188" s="62">
        <f t="shared" si="26"/>
        <v>0.03</v>
      </c>
      <c r="G188" s="62">
        <f>IF(E188=0,Thrust!$B$20,($B$10)*($B$9/($B$9+($B$5-H188)))^($B$22))</f>
        <v>101300</v>
      </c>
      <c r="H188" s="62">
        <f t="shared" si="27"/>
        <v>0</v>
      </c>
      <c r="I188" s="62">
        <f t="shared" si="22"/>
        <v>0</v>
      </c>
      <c r="J188" s="62">
        <f t="shared" si="23"/>
        <v>0</v>
      </c>
      <c r="K188" s="62">
        <f t="shared" si="24"/>
        <v>8820.8920394723264</v>
      </c>
      <c r="L188" s="16">
        <f t="shared" si="25"/>
        <v>52.53895843778669</v>
      </c>
      <c r="M188" s="17">
        <f t="shared" si="28"/>
        <v>0.33678314703899925</v>
      </c>
      <c r="N188" s="63">
        <f t="shared" si="21"/>
        <v>0.23814164706062249</v>
      </c>
      <c r="O188" s="9"/>
    </row>
    <row r="189" spans="4:15">
      <c r="D189" s="15">
        <f>D188+'Control Panel'!$B$28</f>
        <v>1.8699999999999942E-2</v>
      </c>
      <c r="E189" s="16">
        <f t="shared" si="29"/>
        <v>0</v>
      </c>
      <c r="F189" s="62">
        <f t="shared" si="26"/>
        <v>0.03</v>
      </c>
      <c r="G189" s="62">
        <f>IF(E189=0,Thrust!$B$20,($B$10)*($B$9/($B$9+($B$5-H189)))^($B$22))</f>
        <v>101300</v>
      </c>
      <c r="H189" s="62">
        <f t="shared" si="27"/>
        <v>0</v>
      </c>
      <c r="I189" s="62">
        <f t="shared" si="22"/>
        <v>0</v>
      </c>
      <c r="J189" s="62">
        <f t="shared" si="23"/>
        <v>0</v>
      </c>
      <c r="K189" s="62">
        <f t="shared" si="24"/>
        <v>8820.8920394723264</v>
      </c>
      <c r="L189" s="16">
        <f t="shared" si="25"/>
        <v>52.53895843778669</v>
      </c>
      <c r="M189" s="17">
        <f t="shared" si="28"/>
        <v>0.33678314703899925</v>
      </c>
      <c r="N189" s="63">
        <f t="shared" si="21"/>
        <v>0.23814164706062249</v>
      </c>
      <c r="O189" s="9"/>
    </row>
    <row r="190" spans="4:15">
      <c r="D190" s="15">
        <f>D189+'Control Panel'!$B$28</f>
        <v>1.8799999999999942E-2</v>
      </c>
      <c r="E190" s="16">
        <f t="shared" si="29"/>
        <v>0</v>
      </c>
      <c r="F190" s="62">
        <f t="shared" si="26"/>
        <v>0.03</v>
      </c>
      <c r="G190" s="62">
        <f>IF(E190=0,Thrust!$B$20,($B$10)*($B$9/($B$9+($B$5-H190)))^($B$22))</f>
        <v>101300</v>
      </c>
      <c r="H190" s="62">
        <f t="shared" si="27"/>
        <v>0</v>
      </c>
      <c r="I190" s="62">
        <f t="shared" si="22"/>
        <v>0</v>
      </c>
      <c r="J190" s="62">
        <f t="shared" si="23"/>
        <v>0</v>
      </c>
      <c r="K190" s="62">
        <f t="shared" si="24"/>
        <v>8820.8920394723264</v>
      </c>
      <c r="L190" s="16">
        <f t="shared" si="25"/>
        <v>52.53895843778669</v>
      </c>
      <c r="M190" s="17">
        <f t="shared" si="28"/>
        <v>0.33678314703899925</v>
      </c>
      <c r="N190" s="63">
        <f t="shared" si="21"/>
        <v>0.23814164706062249</v>
      </c>
      <c r="O190" s="9"/>
    </row>
    <row r="191" spans="4:15">
      <c r="D191" s="15">
        <f>D190+'Control Panel'!$B$28</f>
        <v>1.8899999999999941E-2</v>
      </c>
      <c r="E191" s="16">
        <f t="shared" si="29"/>
        <v>0</v>
      </c>
      <c r="F191" s="62">
        <f t="shared" si="26"/>
        <v>0.03</v>
      </c>
      <c r="G191" s="62">
        <f>IF(E191=0,Thrust!$B$20,($B$10)*($B$9/($B$9+($B$5-H191)))^($B$22))</f>
        <v>101300</v>
      </c>
      <c r="H191" s="62">
        <f t="shared" si="27"/>
        <v>0</v>
      </c>
      <c r="I191" s="62">
        <f t="shared" si="22"/>
        <v>0</v>
      </c>
      <c r="J191" s="62">
        <f t="shared" si="23"/>
        <v>0</v>
      </c>
      <c r="K191" s="62">
        <f t="shared" si="24"/>
        <v>8820.8920394723264</v>
      </c>
      <c r="L191" s="16">
        <f t="shared" si="25"/>
        <v>52.53895843778669</v>
      </c>
      <c r="M191" s="17">
        <f t="shared" si="28"/>
        <v>0.33678314703899925</v>
      </c>
      <c r="N191" s="63">
        <f t="shared" si="21"/>
        <v>0.23814164706062249</v>
      </c>
      <c r="O191" s="9"/>
    </row>
    <row r="192" spans="4:15">
      <c r="D192" s="15">
        <f>D191+'Control Panel'!$B$28</f>
        <v>1.8999999999999941E-2</v>
      </c>
      <c r="E192" s="16">
        <f t="shared" si="29"/>
        <v>0</v>
      </c>
      <c r="F192" s="62">
        <f t="shared" si="26"/>
        <v>0.03</v>
      </c>
      <c r="G192" s="62">
        <f>IF(E192=0,Thrust!$B$20,($B$10)*($B$9/($B$9+($B$5-H192)))^($B$22))</f>
        <v>101300</v>
      </c>
      <c r="H192" s="62">
        <f t="shared" si="27"/>
        <v>0</v>
      </c>
      <c r="I192" s="62">
        <f t="shared" si="22"/>
        <v>0</v>
      </c>
      <c r="J192" s="62">
        <f t="shared" si="23"/>
        <v>0</v>
      </c>
      <c r="K192" s="62">
        <f t="shared" si="24"/>
        <v>8820.8920394723264</v>
      </c>
      <c r="L192" s="16">
        <f t="shared" si="25"/>
        <v>52.53895843778669</v>
      </c>
      <c r="M192" s="17">
        <f t="shared" si="28"/>
        <v>0.33678314703899925</v>
      </c>
      <c r="N192" s="63">
        <f t="shared" si="21"/>
        <v>0.23814164706062249</v>
      </c>
      <c r="O192" s="9"/>
    </row>
    <row r="193" spans="4:15">
      <c r="D193" s="15">
        <f>D192+'Control Panel'!$B$28</f>
        <v>1.909999999999994E-2</v>
      </c>
      <c r="E193" s="16">
        <f t="shared" si="29"/>
        <v>0</v>
      </c>
      <c r="F193" s="62">
        <f t="shared" si="26"/>
        <v>0.03</v>
      </c>
      <c r="G193" s="62">
        <f>IF(E193=0,Thrust!$B$20,($B$10)*($B$9/($B$9+($B$5-H193)))^($B$22))</f>
        <v>101300</v>
      </c>
      <c r="H193" s="62">
        <f t="shared" si="27"/>
        <v>0</v>
      </c>
      <c r="I193" s="62">
        <f t="shared" si="22"/>
        <v>0</v>
      </c>
      <c r="J193" s="62">
        <f t="shared" si="23"/>
        <v>0</v>
      </c>
      <c r="K193" s="62">
        <f t="shared" si="24"/>
        <v>8820.8920394723264</v>
      </c>
      <c r="L193" s="16">
        <f t="shared" si="25"/>
        <v>52.53895843778669</v>
      </c>
      <c r="M193" s="17">
        <f t="shared" si="28"/>
        <v>0.33678314703899925</v>
      </c>
      <c r="N193" s="63">
        <f t="shared" si="21"/>
        <v>0.23814164706062249</v>
      </c>
      <c r="O193" s="9"/>
    </row>
    <row r="194" spans="4:15">
      <c r="D194" s="15">
        <f>D193+'Control Panel'!$B$28</f>
        <v>1.9199999999999939E-2</v>
      </c>
      <c r="E194" s="16">
        <f t="shared" si="29"/>
        <v>0</v>
      </c>
      <c r="F194" s="62">
        <f t="shared" si="26"/>
        <v>0.03</v>
      </c>
      <c r="G194" s="62">
        <f>IF(E194=0,Thrust!$B$20,($B$10)*($B$9/($B$9+($B$5-H194)))^($B$22))</f>
        <v>101300</v>
      </c>
      <c r="H194" s="62">
        <f t="shared" si="27"/>
        <v>0</v>
      </c>
      <c r="I194" s="62">
        <f t="shared" si="22"/>
        <v>0</v>
      </c>
      <c r="J194" s="62">
        <f t="shared" si="23"/>
        <v>0</v>
      </c>
      <c r="K194" s="62">
        <f t="shared" si="24"/>
        <v>8820.8920394723264</v>
      </c>
      <c r="L194" s="16">
        <f t="shared" si="25"/>
        <v>52.53895843778669</v>
      </c>
      <c r="M194" s="17">
        <f t="shared" si="28"/>
        <v>0.33678314703899925</v>
      </c>
      <c r="N194" s="63">
        <f t="shared" ref="N194:N257" si="30">IF(OR(F193&lt;=$B$6),N193,M194*SIN($B$7))</f>
        <v>0.23814164706062249</v>
      </c>
      <c r="O194" s="9"/>
    </row>
    <row r="195" spans="4:15">
      <c r="D195" s="15">
        <f>D194+'Control Panel'!$B$28</f>
        <v>1.9299999999999939E-2</v>
      </c>
      <c r="E195" s="16">
        <f t="shared" si="29"/>
        <v>0</v>
      </c>
      <c r="F195" s="62">
        <f t="shared" si="26"/>
        <v>0.03</v>
      </c>
      <c r="G195" s="62">
        <f>IF(E195=0,Thrust!$B$20,($B$10)*($B$9/($B$9+($B$5-H195)))^($B$22))</f>
        <v>101300</v>
      </c>
      <c r="H195" s="62">
        <f t="shared" si="27"/>
        <v>0</v>
      </c>
      <c r="I195" s="62">
        <f t="shared" ref="I195:I258" si="31">-((2*(G195-$B$20)/$B$21)^0.5)</f>
        <v>0</v>
      </c>
      <c r="J195" s="62">
        <f t="shared" ref="J195:J258" si="32">PI()*$B$23^2*$B$21*(-I195)</f>
        <v>0</v>
      </c>
      <c r="K195" s="62">
        <f t="shared" ref="K195:K258" si="33">IF(J195=0,K194,(-$B$19*(L195^2)-(J195*I195))/F195)</f>
        <v>8820.8920394723264</v>
      </c>
      <c r="L195" s="16">
        <f t="shared" ref="L195:L258" si="34">IF(J194=0,L194,L194+(K194*$B$24))</f>
        <v>52.53895843778669</v>
      </c>
      <c r="M195" s="17">
        <f t="shared" si="28"/>
        <v>0.33678314703899925</v>
      </c>
      <c r="N195" s="63">
        <f t="shared" si="30"/>
        <v>0.23814164706062249</v>
      </c>
      <c r="O195" s="9"/>
    </row>
    <row r="196" spans="4:15">
      <c r="D196" s="15">
        <f>D195+'Control Panel'!$B$28</f>
        <v>1.9399999999999938E-2</v>
      </c>
      <c r="E196" s="16">
        <f t="shared" si="29"/>
        <v>0</v>
      </c>
      <c r="F196" s="62">
        <f t="shared" ref="F196:F259" si="35">E196+$B$6</f>
        <v>0.03</v>
      </c>
      <c r="G196" s="62">
        <f>IF(E196=0,Thrust!$B$20,($B$10)*($B$9/($B$9+($B$5-H196)))^($B$22))</f>
        <v>101300</v>
      </c>
      <c r="H196" s="62">
        <f t="shared" ref="H196:H259" si="36">E196/$B$21</f>
        <v>0</v>
      </c>
      <c r="I196" s="62">
        <f t="shared" si="31"/>
        <v>0</v>
      </c>
      <c r="J196" s="62">
        <f t="shared" si="32"/>
        <v>0</v>
      </c>
      <c r="K196" s="62">
        <f t="shared" si="33"/>
        <v>8820.8920394723264</v>
      </c>
      <c r="L196" s="16">
        <f t="shared" si="34"/>
        <v>52.53895843778669</v>
      </c>
      <c r="M196" s="17">
        <f t="shared" si="28"/>
        <v>0.33678314703899925</v>
      </c>
      <c r="N196" s="63">
        <f t="shared" si="30"/>
        <v>0.23814164706062249</v>
      </c>
      <c r="O196" s="9"/>
    </row>
    <row r="197" spans="4:15">
      <c r="D197" s="15">
        <f>D196+'Control Panel'!$B$28</f>
        <v>1.9499999999999938E-2</v>
      </c>
      <c r="E197" s="16">
        <f t="shared" si="29"/>
        <v>0</v>
      </c>
      <c r="F197" s="62">
        <f t="shared" si="35"/>
        <v>0.03</v>
      </c>
      <c r="G197" s="62">
        <f>IF(E197=0,Thrust!$B$20,($B$10)*($B$9/($B$9+($B$5-H197)))^($B$22))</f>
        <v>101300</v>
      </c>
      <c r="H197" s="62">
        <f t="shared" si="36"/>
        <v>0</v>
      </c>
      <c r="I197" s="62">
        <f t="shared" si="31"/>
        <v>0</v>
      </c>
      <c r="J197" s="62">
        <f t="shared" si="32"/>
        <v>0</v>
      </c>
      <c r="K197" s="62">
        <f t="shared" si="33"/>
        <v>8820.8920394723264</v>
      </c>
      <c r="L197" s="16">
        <f t="shared" si="34"/>
        <v>52.53895843778669</v>
      </c>
      <c r="M197" s="17">
        <f t="shared" si="28"/>
        <v>0.33678314703899925</v>
      </c>
      <c r="N197" s="63">
        <f t="shared" si="30"/>
        <v>0.23814164706062249</v>
      </c>
      <c r="O197" s="9"/>
    </row>
    <row r="198" spans="4:15">
      <c r="D198" s="15">
        <f>D197+'Control Panel'!$B$28</f>
        <v>1.9599999999999937E-2</v>
      </c>
      <c r="E198" s="16">
        <f t="shared" si="29"/>
        <v>0</v>
      </c>
      <c r="F198" s="62">
        <f t="shared" si="35"/>
        <v>0.03</v>
      </c>
      <c r="G198" s="62">
        <f>IF(E198=0,Thrust!$B$20,($B$10)*($B$9/($B$9+($B$5-H198)))^($B$22))</f>
        <v>101300</v>
      </c>
      <c r="H198" s="62">
        <f t="shared" si="36"/>
        <v>0</v>
      </c>
      <c r="I198" s="62">
        <f t="shared" si="31"/>
        <v>0</v>
      </c>
      <c r="J198" s="62">
        <f t="shared" si="32"/>
        <v>0</v>
      </c>
      <c r="K198" s="62">
        <f t="shared" si="33"/>
        <v>8820.8920394723264</v>
      </c>
      <c r="L198" s="16">
        <f t="shared" si="34"/>
        <v>52.53895843778669</v>
      </c>
      <c r="M198" s="17">
        <f t="shared" si="28"/>
        <v>0.33678314703899925</v>
      </c>
      <c r="N198" s="63">
        <f t="shared" si="30"/>
        <v>0.23814164706062249</v>
      </c>
      <c r="O198" s="9"/>
    </row>
    <row r="199" spans="4:15">
      <c r="D199" s="15">
        <f>D198+'Control Panel'!$B$28</f>
        <v>1.9699999999999936E-2</v>
      </c>
      <c r="E199" s="16">
        <f t="shared" si="29"/>
        <v>0</v>
      </c>
      <c r="F199" s="62">
        <f t="shared" si="35"/>
        <v>0.03</v>
      </c>
      <c r="G199" s="62">
        <f>IF(E199=0,Thrust!$B$20,($B$10)*($B$9/($B$9+($B$5-H199)))^($B$22))</f>
        <v>101300</v>
      </c>
      <c r="H199" s="62">
        <f t="shared" si="36"/>
        <v>0</v>
      </c>
      <c r="I199" s="62">
        <f t="shared" si="31"/>
        <v>0</v>
      </c>
      <c r="J199" s="62">
        <f t="shared" si="32"/>
        <v>0</v>
      </c>
      <c r="K199" s="62">
        <f t="shared" si="33"/>
        <v>8820.8920394723264</v>
      </c>
      <c r="L199" s="16">
        <f t="shared" si="34"/>
        <v>52.53895843778669</v>
      </c>
      <c r="M199" s="17">
        <f t="shared" si="28"/>
        <v>0.33678314703899925</v>
      </c>
      <c r="N199" s="63">
        <f t="shared" si="30"/>
        <v>0.23814164706062249</v>
      </c>
      <c r="O199" s="9"/>
    </row>
    <row r="200" spans="4:15">
      <c r="D200" s="15">
        <f>D199+'Control Panel'!$B$28</f>
        <v>1.9799999999999936E-2</v>
      </c>
      <c r="E200" s="16">
        <f t="shared" si="29"/>
        <v>0</v>
      </c>
      <c r="F200" s="62">
        <f t="shared" si="35"/>
        <v>0.03</v>
      </c>
      <c r="G200" s="62">
        <f>IF(E200=0,Thrust!$B$20,($B$10)*($B$9/($B$9+($B$5-H200)))^($B$22))</f>
        <v>101300</v>
      </c>
      <c r="H200" s="62">
        <f t="shared" si="36"/>
        <v>0</v>
      </c>
      <c r="I200" s="62">
        <f t="shared" si="31"/>
        <v>0</v>
      </c>
      <c r="J200" s="62">
        <f t="shared" si="32"/>
        <v>0</v>
      </c>
      <c r="K200" s="62">
        <f t="shared" si="33"/>
        <v>8820.8920394723264</v>
      </c>
      <c r="L200" s="16">
        <f t="shared" si="34"/>
        <v>52.53895843778669</v>
      </c>
      <c r="M200" s="17">
        <f t="shared" si="28"/>
        <v>0.33678314703899925</v>
      </c>
      <c r="N200" s="63">
        <f t="shared" si="30"/>
        <v>0.23814164706062249</v>
      </c>
      <c r="O200" s="9"/>
    </row>
    <row r="201" spans="4:15">
      <c r="D201" s="15">
        <f>D200+'Control Panel'!$B$28</f>
        <v>1.9899999999999935E-2</v>
      </c>
      <c r="E201" s="16">
        <f t="shared" si="29"/>
        <v>0</v>
      </c>
      <c r="F201" s="62">
        <f t="shared" si="35"/>
        <v>0.03</v>
      </c>
      <c r="G201" s="62">
        <f>IF(E201=0,Thrust!$B$20,($B$10)*($B$9/($B$9+($B$5-H201)))^($B$22))</f>
        <v>101300</v>
      </c>
      <c r="H201" s="62">
        <f t="shared" si="36"/>
        <v>0</v>
      </c>
      <c r="I201" s="62">
        <f t="shared" si="31"/>
        <v>0</v>
      </c>
      <c r="J201" s="62">
        <f t="shared" si="32"/>
        <v>0</v>
      </c>
      <c r="K201" s="62">
        <f t="shared" si="33"/>
        <v>8820.8920394723264</v>
      </c>
      <c r="L201" s="16">
        <f t="shared" si="34"/>
        <v>52.53895843778669</v>
      </c>
      <c r="M201" s="17">
        <f t="shared" si="28"/>
        <v>0.33678314703899925</v>
      </c>
      <c r="N201" s="63">
        <f t="shared" si="30"/>
        <v>0.23814164706062249</v>
      </c>
      <c r="O201" s="9"/>
    </row>
    <row r="202" spans="4:15">
      <c r="D202" s="15">
        <f>D201+'Control Panel'!$B$28</f>
        <v>1.9999999999999934E-2</v>
      </c>
      <c r="E202" s="16">
        <f t="shared" si="29"/>
        <v>0</v>
      </c>
      <c r="F202" s="62">
        <f t="shared" si="35"/>
        <v>0.03</v>
      </c>
      <c r="G202" s="62">
        <f>IF(E202=0,Thrust!$B$20,($B$10)*($B$9/($B$9+($B$5-H202)))^($B$22))</f>
        <v>101300</v>
      </c>
      <c r="H202" s="62">
        <f t="shared" si="36"/>
        <v>0</v>
      </c>
      <c r="I202" s="62">
        <f t="shared" si="31"/>
        <v>0</v>
      </c>
      <c r="J202" s="62">
        <f t="shared" si="32"/>
        <v>0</v>
      </c>
      <c r="K202" s="62">
        <f t="shared" si="33"/>
        <v>8820.8920394723264</v>
      </c>
      <c r="L202" s="16">
        <f t="shared" si="34"/>
        <v>52.53895843778669</v>
      </c>
      <c r="M202" s="17">
        <f t="shared" si="28"/>
        <v>0.33678314703899925</v>
      </c>
      <c r="N202" s="63">
        <f t="shared" si="30"/>
        <v>0.23814164706062249</v>
      </c>
      <c r="O202" s="9"/>
    </row>
    <row r="203" spans="4:15">
      <c r="D203" s="15">
        <f>D202+'Control Panel'!$B$28</f>
        <v>2.0099999999999934E-2</v>
      </c>
      <c r="E203" s="16">
        <f t="shared" si="29"/>
        <v>0</v>
      </c>
      <c r="F203" s="62">
        <f t="shared" si="35"/>
        <v>0.03</v>
      </c>
      <c r="G203" s="62">
        <f>IF(E203=0,Thrust!$B$20,($B$10)*($B$9/($B$9+($B$5-H203)))^($B$22))</f>
        <v>101300</v>
      </c>
      <c r="H203" s="62">
        <f t="shared" si="36"/>
        <v>0</v>
      </c>
      <c r="I203" s="62">
        <f t="shared" si="31"/>
        <v>0</v>
      </c>
      <c r="J203" s="62">
        <f t="shared" si="32"/>
        <v>0</v>
      </c>
      <c r="K203" s="62">
        <f t="shared" si="33"/>
        <v>8820.8920394723264</v>
      </c>
      <c r="L203" s="16">
        <f t="shared" si="34"/>
        <v>52.53895843778669</v>
      </c>
      <c r="M203" s="17">
        <f t="shared" si="28"/>
        <v>0.33678314703899925</v>
      </c>
      <c r="N203" s="63">
        <f t="shared" si="30"/>
        <v>0.23814164706062249</v>
      </c>
      <c r="O203" s="9"/>
    </row>
    <row r="204" spans="4:15">
      <c r="D204" s="15">
        <f>D203+'Control Panel'!$B$28</f>
        <v>2.0199999999999933E-2</v>
      </c>
      <c r="E204" s="16">
        <f t="shared" si="29"/>
        <v>0</v>
      </c>
      <c r="F204" s="62">
        <f t="shared" si="35"/>
        <v>0.03</v>
      </c>
      <c r="G204" s="62">
        <f>IF(E204=0,Thrust!$B$20,($B$10)*($B$9/($B$9+($B$5-H204)))^($B$22))</f>
        <v>101300</v>
      </c>
      <c r="H204" s="62">
        <f t="shared" si="36"/>
        <v>0</v>
      </c>
      <c r="I204" s="62">
        <f t="shared" si="31"/>
        <v>0</v>
      </c>
      <c r="J204" s="62">
        <f t="shared" si="32"/>
        <v>0</v>
      </c>
      <c r="K204" s="62">
        <f t="shared" si="33"/>
        <v>8820.8920394723264</v>
      </c>
      <c r="L204" s="16">
        <f t="shared" si="34"/>
        <v>52.53895843778669</v>
      </c>
      <c r="M204" s="17">
        <f t="shared" si="28"/>
        <v>0.33678314703899925</v>
      </c>
      <c r="N204" s="63">
        <f t="shared" si="30"/>
        <v>0.23814164706062249</v>
      </c>
      <c r="O204" s="9"/>
    </row>
    <row r="205" spans="4:15">
      <c r="D205" s="15">
        <f>D204+'Control Panel'!$B$28</f>
        <v>2.0299999999999933E-2</v>
      </c>
      <c r="E205" s="16">
        <f t="shared" si="29"/>
        <v>0</v>
      </c>
      <c r="F205" s="62">
        <f t="shared" si="35"/>
        <v>0.03</v>
      </c>
      <c r="G205" s="62">
        <f>IF(E205=0,Thrust!$B$20,($B$10)*($B$9/($B$9+($B$5-H205)))^($B$22))</f>
        <v>101300</v>
      </c>
      <c r="H205" s="62">
        <f t="shared" si="36"/>
        <v>0</v>
      </c>
      <c r="I205" s="62">
        <f t="shared" si="31"/>
        <v>0</v>
      </c>
      <c r="J205" s="62">
        <f t="shared" si="32"/>
        <v>0</v>
      </c>
      <c r="K205" s="62">
        <f t="shared" si="33"/>
        <v>8820.8920394723264</v>
      </c>
      <c r="L205" s="16">
        <f t="shared" si="34"/>
        <v>52.53895843778669</v>
      </c>
      <c r="M205" s="17">
        <f t="shared" si="28"/>
        <v>0.33678314703899925</v>
      </c>
      <c r="N205" s="63">
        <f t="shared" si="30"/>
        <v>0.23814164706062249</v>
      </c>
      <c r="O205" s="9"/>
    </row>
    <row r="206" spans="4:15">
      <c r="D206" s="15">
        <f>D205+'Control Panel'!$B$28</f>
        <v>2.0399999999999932E-2</v>
      </c>
      <c r="E206" s="16">
        <f t="shared" si="29"/>
        <v>0</v>
      </c>
      <c r="F206" s="62">
        <f t="shared" si="35"/>
        <v>0.03</v>
      </c>
      <c r="G206" s="62">
        <f>IF(E206=0,Thrust!$B$20,($B$10)*($B$9/($B$9+($B$5-H206)))^($B$22))</f>
        <v>101300</v>
      </c>
      <c r="H206" s="62">
        <f t="shared" si="36"/>
        <v>0</v>
      </c>
      <c r="I206" s="62">
        <f t="shared" si="31"/>
        <v>0</v>
      </c>
      <c r="J206" s="62">
        <f t="shared" si="32"/>
        <v>0</v>
      </c>
      <c r="K206" s="62">
        <f t="shared" si="33"/>
        <v>8820.8920394723264</v>
      </c>
      <c r="L206" s="16">
        <f t="shared" si="34"/>
        <v>52.53895843778669</v>
      </c>
      <c r="M206" s="17">
        <f t="shared" si="28"/>
        <v>0.33678314703899925</v>
      </c>
      <c r="N206" s="63">
        <f t="shared" si="30"/>
        <v>0.23814164706062249</v>
      </c>
      <c r="O206" s="9"/>
    </row>
    <row r="207" spans="4:15">
      <c r="D207" s="15">
        <f>D206+'Control Panel'!$B$28</f>
        <v>2.0499999999999931E-2</v>
      </c>
      <c r="E207" s="16">
        <f t="shared" si="29"/>
        <v>0</v>
      </c>
      <c r="F207" s="62">
        <f t="shared" si="35"/>
        <v>0.03</v>
      </c>
      <c r="G207" s="62">
        <f>IF(E207=0,Thrust!$B$20,($B$10)*($B$9/($B$9+($B$5-H207)))^($B$22))</f>
        <v>101300</v>
      </c>
      <c r="H207" s="62">
        <f t="shared" si="36"/>
        <v>0</v>
      </c>
      <c r="I207" s="62">
        <f t="shared" si="31"/>
        <v>0</v>
      </c>
      <c r="J207" s="62">
        <f t="shared" si="32"/>
        <v>0</v>
      </c>
      <c r="K207" s="62">
        <f t="shared" si="33"/>
        <v>8820.8920394723264</v>
      </c>
      <c r="L207" s="16">
        <f t="shared" si="34"/>
        <v>52.53895843778669</v>
      </c>
      <c r="M207" s="17">
        <f t="shared" si="28"/>
        <v>0.33678314703899925</v>
      </c>
      <c r="N207" s="63">
        <f t="shared" si="30"/>
        <v>0.23814164706062249</v>
      </c>
      <c r="O207" s="9"/>
    </row>
    <row r="208" spans="4:15">
      <c r="D208" s="15">
        <f>D207+'Control Panel'!$B$28</f>
        <v>2.0599999999999931E-2</v>
      </c>
      <c r="E208" s="16">
        <f t="shared" si="29"/>
        <v>0</v>
      </c>
      <c r="F208" s="62">
        <f t="shared" si="35"/>
        <v>0.03</v>
      </c>
      <c r="G208" s="62">
        <f>IF(E208=0,Thrust!$B$20,($B$10)*($B$9/($B$9+($B$5-H208)))^($B$22))</f>
        <v>101300</v>
      </c>
      <c r="H208" s="62">
        <f t="shared" si="36"/>
        <v>0</v>
      </c>
      <c r="I208" s="62">
        <f t="shared" si="31"/>
        <v>0</v>
      </c>
      <c r="J208" s="62">
        <f t="shared" si="32"/>
        <v>0</v>
      </c>
      <c r="K208" s="62">
        <f t="shared" si="33"/>
        <v>8820.8920394723264</v>
      </c>
      <c r="L208" s="16">
        <f t="shared" si="34"/>
        <v>52.53895843778669</v>
      </c>
      <c r="M208" s="17">
        <f t="shared" si="28"/>
        <v>0.33678314703899925</v>
      </c>
      <c r="N208" s="63">
        <f t="shared" si="30"/>
        <v>0.23814164706062249</v>
      </c>
      <c r="O208" s="9"/>
    </row>
    <row r="209" spans="4:15">
      <c r="D209" s="15">
        <f>D208+'Control Panel'!$B$28</f>
        <v>2.069999999999993E-2</v>
      </c>
      <c r="E209" s="16">
        <f t="shared" si="29"/>
        <v>0</v>
      </c>
      <c r="F209" s="62">
        <f t="shared" si="35"/>
        <v>0.03</v>
      </c>
      <c r="G209" s="62">
        <f>IF(E209=0,Thrust!$B$20,($B$10)*($B$9/($B$9+($B$5-H209)))^($B$22))</f>
        <v>101300</v>
      </c>
      <c r="H209" s="62">
        <f t="shared" si="36"/>
        <v>0</v>
      </c>
      <c r="I209" s="62">
        <f t="shared" si="31"/>
        <v>0</v>
      </c>
      <c r="J209" s="62">
        <f t="shared" si="32"/>
        <v>0</v>
      </c>
      <c r="K209" s="62">
        <f t="shared" si="33"/>
        <v>8820.8920394723264</v>
      </c>
      <c r="L209" s="16">
        <f t="shared" si="34"/>
        <v>52.53895843778669</v>
      </c>
      <c r="M209" s="17">
        <f t="shared" si="28"/>
        <v>0.33678314703899925</v>
      </c>
      <c r="N209" s="63">
        <f t="shared" si="30"/>
        <v>0.23814164706062249</v>
      </c>
      <c r="O209" s="9"/>
    </row>
    <row r="210" spans="4:15">
      <c r="D210" s="15">
        <f>D209+'Control Panel'!$B$28</f>
        <v>2.079999999999993E-2</v>
      </c>
      <c r="E210" s="16">
        <f t="shared" si="29"/>
        <v>0</v>
      </c>
      <c r="F210" s="62">
        <f t="shared" si="35"/>
        <v>0.03</v>
      </c>
      <c r="G210" s="62">
        <f>IF(E210=0,Thrust!$B$20,($B$10)*($B$9/($B$9+($B$5-H210)))^($B$22))</f>
        <v>101300</v>
      </c>
      <c r="H210" s="62">
        <f t="shared" si="36"/>
        <v>0</v>
      </c>
      <c r="I210" s="62">
        <f t="shared" si="31"/>
        <v>0</v>
      </c>
      <c r="J210" s="62">
        <f t="shared" si="32"/>
        <v>0</v>
      </c>
      <c r="K210" s="62">
        <f t="shared" si="33"/>
        <v>8820.8920394723264</v>
      </c>
      <c r="L210" s="16">
        <f t="shared" si="34"/>
        <v>52.53895843778669</v>
      </c>
      <c r="M210" s="17">
        <f t="shared" si="28"/>
        <v>0.33678314703899925</v>
      </c>
      <c r="N210" s="63">
        <f t="shared" si="30"/>
        <v>0.23814164706062249</v>
      </c>
      <c r="O210" s="9"/>
    </row>
    <row r="211" spans="4:15">
      <c r="D211" s="15">
        <f>D210+'Control Panel'!$B$28</f>
        <v>2.0899999999999929E-2</v>
      </c>
      <c r="E211" s="16">
        <f t="shared" si="29"/>
        <v>0</v>
      </c>
      <c r="F211" s="62">
        <f t="shared" si="35"/>
        <v>0.03</v>
      </c>
      <c r="G211" s="62">
        <f>IF(E211=0,Thrust!$B$20,($B$10)*($B$9/($B$9+($B$5-H211)))^($B$22))</f>
        <v>101300</v>
      </c>
      <c r="H211" s="62">
        <f t="shared" si="36"/>
        <v>0</v>
      </c>
      <c r="I211" s="62">
        <f t="shared" si="31"/>
        <v>0</v>
      </c>
      <c r="J211" s="62">
        <f t="shared" si="32"/>
        <v>0</v>
      </c>
      <c r="K211" s="62">
        <f t="shared" si="33"/>
        <v>8820.8920394723264</v>
      </c>
      <c r="L211" s="16">
        <f t="shared" si="34"/>
        <v>52.53895843778669</v>
      </c>
      <c r="M211" s="17">
        <f t="shared" si="28"/>
        <v>0.33678314703899925</v>
      </c>
      <c r="N211" s="63">
        <f t="shared" si="30"/>
        <v>0.23814164706062249</v>
      </c>
      <c r="O211" s="9"/>
    </row>
    <row r="212" spans="4:15">
      <c r="D212" s="15">
        <f>D211+'Control Panel'!$B$28</f>
        <v>2.0999999999999928E-2</v>
      </c>
      <c r="E212" s="16">
        <f t="shared" si="29"/>
        <v>0</v>
      </c>
      <c r="F212" s="62">
        <f t="shared" si="35"/>
        <v>0.03</v>
      </c>
      <c r="G212" s="62">
        <f>IF(E212=0,Thrust!$B$20,($B$10)*($B$9/($B$9+($B$5-H212)))^($B$22))</f>
        <v>101300</v>
      </c>
      <c r="H212" s="62">
        <f t="shared" si="36"/>
        <v>0</v>
      </c>
      <c r="I212" s="62">
        <f t="shared" si="31"/>
        <v>0</v>
      </c>
      <c r="J212" s="62">
        <f t="shared" si="32"/>
        <v>0</v>
      </c>
      <c r="K212" s="62">
        <f t="shared" si="33"/>
        <v>8820.8920394723264</v>
      </c>
      <c r="L212" s="16">
        <f t="shared" si="34"/>
        <v>52.53895843778669</v>
      </c>
      <c r="M212" s="17">
        <f t="shared" si="28"/>
        <v>0.33678314703899925</v>
      </c>
      <c r="N212" s="63">
        <f t="shared" si="30"/>
        <v>0.23814164706062249</v>
      </c>
      <c r="O212" s="9"/>
    </row>
    <row r="213" spans="4:15">
      <c r="D213" s="15">
        <f>D212+'Control Panel'!$B$28</f>
        <v>2.1099999999999928E-2</v>
      </c>
      <c r="E213" s="16">
        <f t="shared" si="29"/>
        <v>0</v>
      </c>
      <c r="F213" s="62">
        <f t="shared" si="35"/>
        <v>0.03</v>
      </c>
      <c r="G213" s="62">
        <f>IF(E213=0,Thrust!$B$20,($B$10)*($B$9/($B$9+($B$5-H213)))^($B$22))</f>
        <v>101300</v>
      </c>
      <c r="H213" s="62">
        <f t="shared" si="36"/>
        <v>0</v>
      </c>
      <c r="I213" s="62">
        <f t="shared" si="31"/>
        <v>0</v>
      </c>
      <c r="J213" s="62">
        <f t="shared" si="32"/>
        <v>0</v>
      </c>
      <c r="K213" s="62">
        <f t="shared" si="33"/>
        <v>8820.8920394723264</v>
      </c>
      <c r="L213" s="16">
        <f t="shared" si="34"/>
        <v>52.53895843778669</v>
      </c>
      <c r="M213" s="17">
        <f t="shared" si="28"/>
        <v>0.33678314703899925</v>
      </c>
      <c r="N213" s="63">
        <f t="shared" si="30"/>
        <v>0.23814164706062249</v>
      </c>
      <c r="O213" s="9"/>
    </row>
    <row r="214" spans="4:15">
      <c r="D214" s="15">
        <f>D213+'Control Panel'!$B$28</f>
        <v>2.1199999999999927E-2</v>
      </c>
      <c r="E214" s="16">
        <f t="shared" si="29"/>
        <v>0</v>
      </c>
      <c r="F214" s="62">
        <f t="shared" si="35"/>
        <v>0.03</v>
      </c>
      <c r="G214" s="62">
        <f>IF(E214=0,Thrust!$B$20,($B$10)*($B$9/($B$9+($B$5-H214)))^($B$22))</f>
        <v>101300</v>
      </c>
      <c r="H214" s="62">
        <f t="shared" si="36"/>
        <v>0</v>
      </c>
      <c r="I214" s="62">
        <f t="shared" si="31"/>
        <v>0</v>
      </c>
      <c r="J214" s="62">
        <f t="shared" si="32"/>
        <v>0</v>
      </c>
      <c r="K214" s="62">
        <f t="shared" si="33"/>
        <v>8820.8920394723264</v>
      </c>
      <c r="L214" s="16">
        <f t="shared" si="34"/>
        <v>52.53895843778669</v>
      </c>
      <c r="M214" s="17">
        <f t="shared" si="28"/>
        <v>0.33678314703899925</v>
      </c>
      <c r="N214" s="63">
        <f t="shared" si="30"/>
        <v>0.23814164706062249</v>
      </c>
      <c r="O214" s="9"/>
    </row>
    <row r="215" spans="4:15">
      <c r="D215" s="15">
        <f>D214+'Control Panel'!$B$28</f>
        <v>2.1299999999999927E-2</v>
      </c>
      <c r="E215" s="16">
        <f t="shared" si="29"/>
        <v>0</v>
      </c>
      <c r="F215" s="62">
        <f t="shared" si="35"/>
        <v>0.03</v>
      </c>
      <c r="G215" s="62">
        <f>IF(E215=0,Thrust!$B$20,($B$10)*($B$9/($B$9+($B$5-H215)))^($B$22))</f>
        <v>101300</v>
      </c>
      <c r="H215" s="62">
        <f t="shared" si="36"/>
        <v>0</v>
      </c>
      <c r="I215" s="62">
        <f t="shared" si="31"/>
        <v>0</v>
      </c>
      <c r="J215" s="62">
        <f t="shared" si="32"/>
        <v>0</v>
      </c>
      <c r="K215" s="62">
        <f t="shared" si="33"/>
        <v>8820.8920394723264</v>
      </c>
      <c r="L215" s="16">
        <f t="shared" si="34"/>
        <v>52.53895843778669</v>
      </c>
      <c r="M215" s="17">
        <f t="shared" si="28"/>
        <v>0.33678314703899925</v>
      </c>
      <c r="N215" s="63">
        <f t="shared" si="30"/>
        <v>0.23814164706062249</v>
      </c>
      <c r="O215" s="9"/>
    </row>
    <row r="216" spans="4:15">
      <c r="D216" s="15">
        <f>D215+'Control Panel'!$B$28</f>
        <v>2.1399999999999926E-2</v>
      </c>
      <c r="E216" s="16">
        <f t="shared" si="29"/>
        <v>0</v>
      </c>
      <c r="F216" s="62">
        <f t="shared" si="35"/>
        <v>0.03</v>
      </c>
      <c r="G216" s="62">
        <f>IF(E216=0,Thrust!$B$20,($B$10)*($B$9/($B$9+($B$5-H216)))^($B$22))</f>
        <v>101300</v>
      </c>
      <c r="H216" s="62">
        <f t="shared" si="36"/>
        <v>0</v>
      </c>
      <c r="I216" s="62">
        <f t="shared" si="31"/>
        <v>0</v>
      </c>
      <c r="J216" s="62">
        <f t="shared" si="32"/>
        <v>0</v>
      </c>
      <c r="K216" s="62">
        <f t="shared" si="33"/>
        <v>8820.8920394723264</v>
      </c>
      <c r="L216" s="16">
        <f t="shared" si="34"/>
        <v>52.53895843778669</v>
      </c>
      <c r="M216" s="17">
        <f t="shared" si="28"/>
        <v>0.33678314703899925</v>
      </c>
      <c r="N216" s="63">
        <f t="shared" si="30"/>
        <v>0.23814164706062249</v>
      </c>
      <c r="O216" s="9"/>
    </row>
    <row r="217" spans="4:15">
      <c r="D217" s="15">
        <f>D216+'Control Panel'!$B$28</f>
        <v>2.1499999999999925E-2</v>
      </c>
      <c r="E217" s="16">
        <f t="shared" si="29"/>
        <v>0</v>
      </c>
      <c r="F217" s="62">
        <f t="shared" si="35"/>
        <v>0.03</v>
      </c>
      <c r="G217" s="62">
        <f>IF(E217=0,Thrust!$B$20,($B$10)*($B$9/($B$9+($B$5-H217)))^($B$22))</f>
        <v>101300</v>
      </c>
      <c r="H217" s="62">
        <f t="shared" si="36"/>
        <v>0</v>
      </c>
      <c r="I217" s="62">
        <f t="shared" si="31"/>
        <v>0</v>
      </c>
      <c r="J217" s="62">
        <f t="shared" si="32"/>
        <v>0</v>
      </c>
      <c r="K217" s="62">
        <f t="shared" si="33"/>
        <v>8820.8920394723264</v>
      </c>
      <c r="L217" s="16">
        <f t="shared" si="34"/>
        <v>52.53895843778669</v>
      </c>
      <c r="M217" s="17">
        <f t="shared" si="28"/>
        <v>0.33678314703899925</v>
      </c>
      <c r="N217" s="63">
        <f t="shared" si="30"/>
        <v>0.23814164706062249</v>
      </c>
      <c r="O217" s="9"/>
    </row>
    <row r="218" spans="4:15">
      <c r="D218" s="15">
        <f>D217+'Control Panel'!$B$28</f>
        <v>2.1599999999999925E-2</v>
      </c>
      <c r="E218" s="16">
        <f t="shared" si="29"/>
        <v>0</v>
      </c>
      <c r="F218" s="62">
        <f t="shared" si="35"/>
        <v>0.03</v>
      </c>
      <c r="G218" s="62">
        <f>IF(E218=0,Thrust!$B$20,($B$10)*($B$9/($B$9+($B$5-H218)))^($B$22))</f>
        <v>101300</v>
      </c>
      <c r="H218" s="62">
        <f t="shared" si="36"/>
        <v>0</v>
      </c>
      <c r="I218" s="62">
        <f t="shared" si="31"/>
        <v>0</v>
      </c>
      <c r="J218" s="62">
        <f t="shared" si="32"/>
        <v>0</v>
      </c>
      <c r="K218" s="62">
        <f t="shared" si="33"/>
        <v>8820.8920394723264</v>
      </c>
      <c r="L218" s="16">
        <f t="shared" si="34"/>
        <v>52.53895843778669</v>
      </c>
      <c r="M218" s="17">
        <f t="shared" si="28"/>
        <v>0.33678314703899925</v>
      </c>
      <c r="N218" s="63">
        <f t="shared" si="30"/>
        <v>0.23814164706062249</v>
      </c>
      <c r="O218" s="9"/>
    </row>
    <row r="219" spans="4:15">
      <c r="D219" s="15">
        <f>D218+'Control Panel'!$B$28</f>
        <v>2.1699999999999924E-2</v>
      </c>
      <c r="E219" s="16">
        <f t="shared" si="29"/>
        <v>0</v>
      </c>
      <c r="F219" s="62">
        <f t="shared" si="35"/>
        <v>0.03</v>
      </c>
      <c r="G219" s="62">
        <f>IF(E219=0,Thrust!$B$20,($B$10)*($B$9/($B$9+($B$5-H219)))^($B$22))</f>
        <v>101300</v>
      </c>
      <c r="H219" s="62">
        <f t="shared" si="36"/>
        <v>0</v>
      </c>
      <c r="I219" s="62">
        <f t="shared" si="31"/>
        <v>0</v>
      </c>
      <c r="J219" s="62">
        <f t="shared" si="32"/>
        <v>0</v>
      </c>
      <c r="K219" s="62">
        <f t="shared" si="33"/>
        <v>8820.8920394723264</v>
      </c>
      <c r="L219" s="16">
        <f t="shared" si="34"/>
        <v>52.53895843778669</v>
      </c>
      <c r="M219" s="17">
        <f t="shared" si="28"/>
        <v>0.33678314703899925</v>
      </c>
      <c r="N219" s="63">
        <f t="shared" si="30"/>
        <v>0.23814164706062249</v>
      </c>
      <c r="O219" s="9"/>
    </row>
    <row r="220" spans="4:15">
      <c r="D220" s="15">
        <f>D219+'Control Panel'!$B$28</f>
        <v>2.1799999999999924E-2</v>
      </c>
      <c r="E220" s="16">
        <f t="shared" si="29"/>
        <v>0</v>
      </c>
      <c r="F220" s="62">
        <f t="shared" si="35"/>
        <v>0.03</v>
      </c>
      <c r="G220" s="62">
        <f>IF(E220=0,Thrust!$B$20,($B$10)*($B$9/($B$9+($B$5-H220)))^($B$22))</f>
        <v>101300</v>
      </c>
      <c r="H220" s="62">
        <f t="shared" si="36"/>
        <v>0</v>
      </c>
      <c r="I220" s="62">
        <f t="shared" si="31"/>
        <v>0</v>
      </c>
      <c r="J220" s="62">
        <f t="shared" si="32"/>
        <v>0</v>
      </c>
      <c r="K220" s="62">
        <f t="shared" si="33"/>
        <v>8820.8920394723264</v>
      </c>
      <c r="L220" s="16">
        <f t="shared" si="34"/>
        <v>52.53895843778669</v>
      </c>
      <c r="M220" s="17">
        <f t="shared" si="28"/>
        <v>0.33678314703899925</v>
      </c>
      <c r="N220" s="63">
        <f t="shared" si="30"/>
        <v>0.23814164706062249</v>
      </c>
      <c r="O220" s="9"/>
    </row>
    <row r="221" spans="4:15">
      <c r="D221" s="15">
        <f>D220+'Control Panel'!$B$28</f>
        <v>2.1899999999999923E-2</v>
      </c>
      <c r="E221" s="16">
        <f t="shared" si="29"/>
        <v>0</v>
      </c>
      <c r="F221" s="62">
        <f t="shared" si="35"/>
        <v>0.03</v>
      </c>
      <c r="G221" s="62">
        <f>IF(E221=0,Thrust!$B$20,($B$10)*($B$9/($B$9+($B$5-H221)))^($B$22))</f>
        <v>101300</v>
      </c>
      <c r="H221" s="62">
        <f t="shared" si="36"/>
        <v>0</v>
      </c>
      <c r="I221" s="62">
        <f t="shared" si="31"/>
        <v>0</v>
      </c>
      <c r="J221" s="62">
        <f t="shared" si="32"/>
        <v>0</v>
      </c>
      <c r="K221" s="62">
        <f t="shared" si="33"/>
        <v>8820.8920394723264</v>
      </c>
      <c r="L221" s="16">
        <f t="shared" si="34"/>
        <v>52.53895843778669</v>
      </c>
      <c r="M221" s="17">
        <f t="shared" si="28"/>
        <v>0.33678314703899925</v>
      </c>
      <c r="N221" s="63">
        <f t="shared" si="30"/>
        <v>0.23814164706062249</v>
      </c>
      <c r="O221" s="9"/>
    </row>
    <row r="222" spans="4:15">
      <c r="D222" s="15">
        <f>D221+'Control Panel'!$B$28</f>
        <v>2.1999999999999922E-2</v>
      </c>
      <c r="E222" s="16">
        <f t="shared" si="29"/>
        <v>0</v>
      </c>
      <c r="F222" s="62">
        <f t="shared" si="35"/>
        <v>0.03</v>
      </c>
      <c r="G222" s="62">
        <f>IF(E222=0,Thrust!$B$20,($B$10)*($B$9/($B$9+($B$5-H222)))^($B$22))</f>
        <v>101300</v>
      </c>
      <c r="H222" s="62">
        <f t="shared" si="36"/>
        <v>0</v>
      </c>
      <c r="I222" s="62">
        <f t="shared" si="31"/>
        <v>0</v>
      </c>
      <c r="J222" s="62">
        <f t="shared" si="32"/>
        <v>0</v>
      </c>
      <c r="K222" s="62">
        <f t="shared" si="33"/>
        <v>8820.8920394723264</v>
      </c>
      <c r="L222" s="16">
        <f t="shared" si="34"/>
        <v>52.53895843778669</v>
      </c>
      <c r="M222" s="17">
        <f t="shared" si="28"/>
        <v>0.33678314703899925</v>
      </c>
      <c r="N222" s="63">
        <f t="shared" si="30"/>
        <v>0.23814164706062249</v>
      </c>
      <c r="O222" s="9"/>
    </row>
    <row r="223" spans="4:15">
      <c r="D223" s="15">
        <f>D222+'Control Panel'!$B$28</f>
        <v>2.2099999999999922E-2</v>
      </c>
      <c r="E223" s="16">
        <f t="shared" si="29"/>
        <v>0</v>
      </c>
      <c r="F223" s="62">
        <f t="shared" si="35"/>
        <v>0.03</v>
      </c>
      <c r="G223" s="62">
        <f>IF(E223=0,Thrust!$B$20,($B$10)*($B$9/($B$9+($B$5-H223)))^($B$22))</f>
        <v>101300</v>
      </c>
      <c r="H223" s="62">
        <f t="shared" si="36"/>
        <v>0</v>
      </c>
      <c r="I223" s="62">
        <f t="shared" si="31"/>
        <v>0</v>
      </c>
      <c r="J223" s="62">
        <f t="shared" si="32"/>
        <v>0</v>
      </c>
      <c r="K223" s="62">
        <f t="shared" si="33"/>
        <v>8820.8920394723264</v>
      </c>
      <c r="L223" s="16">
        <f t="shared" si="34"/>
        <v>52.53895843778669</v>
      </c>
      <c r="M223" s="17">
        <f t="shared" si="28"/>
        <v>0.33678314703899925</v>
      </c>
      <c r="N223" s="63">
        <f t="shared" si="30"/>
        <v>0.23814164706062249</v>
      </c>
      <c r="O223" s="9"/>
    </row>
    <row r="224" spans="4:15">
      <c r="D224" s="15">
        <f>D223+'Control Panel'!$B$28</f>
        <v>2.2199999999999921E-2</v>
      </c>
      <c r="E224" s="16">
        <f t="shared" si="29"/>
        <v>0</v>
      </c>
      <c r="F224" s="62">
        <f t="shared" si="35"/>
        <v>0.03</v>
      </c>
      <c r="G224" s="62">
        <f>IF(E224=0,Thrust!$B$20,($B$10)*($B$9/($B$9+($B$5-H224)))^($B$22))</f>
        <v>101300</v>
      </c>
      <c r="H224" s="62">
        <f t="shared" si="36"/>
        <v>0</v>
      </c>
      <c r="I224" s="62">
        <f t="shared" si="31"/>
        <v>0</v>
      </c>
      <c r="J224" s="62">
        <f t="shared" si="32"/>
        <v>0</v>
      </c>
      <c r="K224" s="62">
        <f t="shared" si="33"/>
        <v>8820.8920394723264</v>
      </c>
      <c r="L224" s="16">
        <f t="shared" si="34"/>
        <v>52.53895843778669</v>
      </c>
      <c r="M224" s="17">
        <f t="shared" si="28"/>
        <v>0.33678314703899925</v>
      </c>
      <c r="N224" s="63">
        <f t="shared" si="30"/>
        <v>0.23814164706062249</v>
      </c>
      <c r="O224" s="9"/>
    </row>
    <row r="225" spans="4:15">
      <c r="D225" s="15">
        <f>D224+'Control Panel'!$B$28</f>
        <v>2.2299999999999921E-2</v>
      </c>
      <c r="E225" s="16">
        <f t="shared" si="29"/>
        <v>0</v>
      </c>
      <c r="F225" s="62">
        <f t="shared" si="35"/>
        <v>0.03</v>
      </c>
      <c r="G225" s="62">
        <f>IF(E225=0,Thrust!$B$20,($B$10)*($B$9/($B$9+($B$5-H225)))^($B$22))</f>
        <v>101300</v>
      </c>
      <c r="H225" s="62">
        <f t="shared" si="36"/>
        <v>0</v>
      </c>
      <c r="I225" s="62">
        <f t="shared" si="31"/>
        <v>0</v>
      </c>
      <c r="J225" s="62">
        <f t="shared" si="32"/>
        <v>0</v>
      </c>
      <c r="K225" s="62">
        <f t="shared" si="33"/>
        <v>8820.8920394723264</v>
      </c>
      <c r="L225" s="16">
        <f t="shared" si="34"/>
        <v>52.53895843778669</v>
      </c>
      <c r="M225" s="17">
        <f t="shared" si="28"/>
        <v>0.33678314703899925</v>
      </c>
      <c r="N225" s="63">
        <f t="shared" si="30"/>
        <v>0.23814164706062249</v>
      </c>
      <c r="O225" s="9"/>
    </row>
    <row r="226" spans="4:15">
      <c r="D226" s="15">
        <f>D225+'Control Panel'!$B$28</f>
        <v>2.239999999999992E-2</v>
      </c>
      <c r="E226" s="16">
        <f t="shared" si="29"/>
        <v>0</v>
      </c>
      <c r="F226" s="62">
        <f t="shared" si="35"/>
        <v>0.03</v>
      </c>
      <c r="G226" s="62">
        <f>IF(E226=0,Thrust!$B$20,($B$10)*($B$9/($B$9+($B$5-H226)))^($B$22))</f>
        <v>101300</v>
      </c>
      <c r="H226" s="62">
        <f t="shared" si="36"/>
        <v>0</v>
      </c>
      <c r="I226" s="62">
        <f t="shared" si="31"/>
        <v>0</v>
      </c>
      <c r="J226" s="62">
        <f t="shared" si="32"/>
        <v>0</v>
      </c>
      <c r="K226" s="62">
        <f t="shared" si="33"/>
        <v>8820.8920394723264</v>
      </c>
      <c r="L226" s="16">
        <f t="shared" si="34"/>
        <v>52.53895843778669</v>
      </c>
      <c r="M226" s="17">
        <f t="shared" si="28"/>
        <v>0.33678314703899925</v>
      </c>
      <c r="N226" s="63">
        <f t="shared" si="30"/>
        <v>0.23814164706062249</v>
      </c>
      <c r="O226" s="9"/>
    </row>
    <row r="227" spans="4:15">
      <c r="D227" s="15">
        <f>D226+'Control Panel'!$B$28</f>
        <v>2.2499999999999919E-2</v>
      </c>
      <c r="E227" s="16">
        <f t="shared" si="29"/>
        <v>0</v>
      </c>
      <c r="F227" s="62">
        <f t="shared" si="35"/>
        <v>0.03</v>
      </c>
      <c r="G227" s="62">
        <f>IF(E227=0,Thrust!$B$20,($B$10)*($B$9/($B$9+($B$5-H227)))^($B$22))</f>
        <v>101300</v>
      </c>
      <c r="H227" s="62">
        <f t="shared" si="36"/>
        <v>0</v>
      </c>
      <c r="I227" s="62">
        <f t="shared" si="31"/>
        <v>0</v>
      </c>
      <c r="J227" s="62">
        <f t="shared" si="32"/>
        <v>0</v>
      </c>
      <c r="K227" s="62">
        <f t="shared" si="33"/>
        <v>8820.8920394723264</v>
      </c>
      <c r="L227" s="16">
        <f t="shared" si="34"/>
        <v>52.53895843778669</v>
      </c>
      <c r="M227" s="17">
        <f t="shared" si="28"/>
        <v>0.33678314703899925</v>
      </c>
      <c r="N227" s="63">
        <f t="shared" si="30"/>
        <v>0.23814164706062249</v>
      </c>
      <c r="O227" s="9"/>
    </row>
    <row r="228" spans="4:15">
      <c r="D228" s="15">
        <f>D227+'Control Panel'!$B$28</f>
        <v>2.2599999999999919E-2</v>
      </c>
      <c r="E228" s="16">
        <f t="shared" si="29"/>
        <v>0</v>
      </c>
      <c r="F228" s="62">
        <f t="shared" si="35"/>
        <v>0.03</v>
      </c>
      <c r="G228" s="62">
        <f>IF(E228=0,Thrust!$B$20,($B$10)*($B$9/($B$9+($B$5-H228)))^($B$22))</f>
        <v>101300</v>
      </c>
      <c r="H228" s="62">
        <f t="shared" si="36"/>
        <v>0</v>
      </c>
      <c r="I228" s="62">
        <f t="shared" si="31"/>
        <v>0</v>
      </c>
      <c r="J228" s="62">
        <f t="shared" si="32"/>
        <v>0</v>
      </c>
      <c r="K228" s="62">
        <f t="shared" si="33"/>
        <v>8820.8920394723264</v>
      </c>
      <c r="L228" s="16">
        <f t="shared" si="34"/>
        <v>52.53895843778669</v>
      </c>
      <c r="M228" s="17">
        <f t="shared" si="28"/>
        <v>0.33678314703899925</v>
      </c>
      <c r="N228" s="63">
        <f t="shared" si="30"/>
        <v>0.23814164706062249</v>
      </c>
      <c r="O228" s="9"/>
    </row>
    <row r="229" spans="4:15">
      <c r="D229" s="15">
        <f>D228+'Control Panel'!$B$28</f>
        <v>2.2699999999999918E-2</v>
      </c>
      <c r="E229" s="16">
        <f t="shared" si="29"/>
        <v>0</v>
      </c>
      <c r="F229" s="62">
        <f t="shared" si="35"/>
        <v>0.03</v>
      </c>
      <c r="G229" s="62">
        <f>IF(E229=0,Thrust!$B$20,($B$10)*($B$9/($B$9+($B$5-H229)))^($B$22))</f>
        <v>101300</v>
      </c>
      <c r="H229" s="62">
        <f t="shared" si="36"/>
        <v>0</v>
      </c>
      <c r="I229" s="62">
        <f t="shared" si="31"/>
        <v>0</v>
      </c>
      <c r="J229" s="62">
        <f t="shared" si="32"/>
        <v>0</v>
      </c>
      <c r="K229" s="62">
        <f t="shared" si="33"/>
        <v>8820.8920394723264</v>
      </c>
      <c r="L229" s="16">
        <f t="shared" si="34"/>
        <v>52.53895843778669</v>
      </c>
      <c r="M229" s="17">
        <f t="shared" si="28"/>
        <v>0.33678314703899925</v>
      </c>
      <c r="N229" s="63">
        <f t="shared" si="30"/>
        <v>0.23814164706062249</v>
      </c>
      <c r="O229" s="9"/>
    </row>
    <row r="230" spans="4:15">
      <c r="D230" s="15">
        <f>D229+'Control Panel'!$B$28</f>
        <v>2.2799999999999918E-2</v>
      </c>
      <c r="E230" s="16">
        <f t="shared" si="29"/>
        <v>0</v>
      </c>
      <c r="F230" s="62">
        <f t="shared" si="35"/>
        <v>0.03</v>
      </c>
      <c r="G230" s="62">
        <f>IF(E230=0,Thrust!$B$20,($B$10)*($B$9/($B$9+($B$5-H230)))^($B$22))</f>
        <v>101300</v>
      </c>
      <c r="H230" s="62">
        <f t="shared" si="36"/>
        <v>0</v>
      </c>
      <c r="I230" s="62">
        <f t="shared" si="31"/>
        <v>0</v>
      </c>
      <c r="J230" s="62">
        <f t="shared" si="32"/>
        <v>0</v>
      </c>
      <c r="K230" s="62">
        <f t="shared" si="33"/>
        <v>8820.8920394723264</v>
      </c>
      <c r="L230" s="16">
        <f t="shared" si="34"/>
        <v>52.53895843778669</v>
      </c>
      <c r="M230" s="17">
        <f t="shared" si="28"/>
        <v>0.33678314703899925</v>
      </c>
      <c r="N230" s="63">
        <f t="shared" si="30"/>
        <v>0.23814164706062249</v>
      </c>
      <c r="O230" s="9"/>
    </row>
    <row r="231" spans="4:15">
      <c r="D231" s="15">
        <f>D230+'Control Panel'!$B$28</f>
        <v>2.2899999999999917E-2</v>
      </c>
      <c r="E231" s="16">
        <f t="shared" si="29"/>
        <v>0</v>
      </c>
      <c r="F231" s="62">
        <f t="shared" si="35"/>
        <v>0.03</v>
      </c>
      <c r="G231" s="62">
        <f>IF(E231=0,Thrust!$B$20,($B$10)*($B$9/($B$9+($B$5-H231)))^($B$22))</f>
        <v>101300</v>
      </c>
      <c r="H231" s="62">
        <f t="shared" si="36"/>
        <v>0</v>
      </c>
      <c r="I231" s="62">
        <f t="shared" si="31"/>
        <v>0</v>
      </c>
      <c r="J231" s="62">
        <f t="shared" si="32"/>
        <v>0</v>
      </c>
      <c r="K231" s="62">
        <f t="shared" si="33"/>
        <v>8820.8920394723264</v>
      </c>
      <c r="L231" s="16">
        <f t="shared" si="34"/>
        <v>52.53895843778669</v>
      </c>
      <c r="M231" s="17">
        <f t="shared" si="28"/>
        <v>0.33678314703899925</v>
      </c>
      <c r="N231" s="63">
        <f t="shared" si="30"/>
        <v>0.23814164706062249</v>
      </c>
      <c r="O231" s="9"/>
    </row>
    <row r="232" spans="4:15">
      <c r="D232" s="15">
        <f>D231+'Control Panel'!$B$28</f>
        <v>2.2999999999999916E-2</v>
      </c>
      <c r="E232" s="16">
        <f t="shared" si="29"/>
        <v>0</v>
      </c>
      <c r="F232" s="62">
        <f t="shared" si="35"/>
        <v>0.03</v>
      </c>
      <c r="G232" s="62">
        <f>IF(E232=0,Thrust!$B$20,($B$10)*($B$9/($B$9+($B$5-H232)))^($B$22))</f>
        <v>101300</v>
      </c>
      <c r="H232" s="62">
        <f t="shared" si="36"/>
        <v>0</v>
      </c>
      <c r="I232" s="62">
        <f t="shared" si="31"/>
        <v>0</v>
      </c>
      <c r="J232" s="62">
        <f t="shared" si="32"/>
        <v>0</v>
      </c>
      <c r="K232" s="62">
        <f t="shared" si="33"/>
        <v>8820.8920394723264</v>
      </c>
      <c r="L232" s="16">
        <f t="shared" si="34"/>
        <v>52.53895843778669</v>
      </c>
      <c r="M232" s="17">
        <f t="shared" si="28"/>
        <v>0.33678314703899925</v>
      </c>
      <c r="N232" s="63">
        <f t="shared" si="30"/>
        <v>0.23814164706062249</v>
      </c>
      <c r="O232" s="9"/>
    </row>
    <row r="233" spans="4:15">
      <c r="D233" s="15">
        <f>D232+'Control Panel'!$B$28</f>
        <v>2.3099999999999916E-2</v>
      </c>
      <c r="E233" s="16">
        <f t="shared" si="29"/>
        <v>0</v>
      </c>
      <c r="F233" s="62">
        <f t="shared" si="35"/>
        <v>0.03</v>
      </c>
      <c r="G233" s="62">
        <f>IF(E233=0,Thrust!$B$20,($B$10)*($B$9/($B$9+($B$5-H233)))^($B$22))</f>
        <v>101300</v>
      </c>
      <c r="H233" s="62">
        <f t="shared" si="36"/>
        <v>0</v>
      </c>
      <c r="I233" s="62">
        <f t="shared" si="31"/>
        <v>0</v>
      </c>
      <c r="J233" s="62">
        <f t="shared" si="32"/>
        <v>0</v>
      </c>
      <c r="K233" s="62">
        <f t="shared" si="33"/>
        <v>8820.8920394723264</v>
      </c>
      <c r="L233" s="16">
        <f t="shared" si="34"/>
        <v>52.53895843778669</v>
      </c>
      <c r="M233" s="17">
        <f t="shared" si="28"/>
        <v>0.33678314703899925</v>
      </c>
      <c r="N233" s="63">
        <f t="shared" si="30"/>
        <v>0.23814164706062249</v>
      </c>
      <c r="O233" s="9"/>
    </row>
    <row r="234" spans="4:15">
      <c r="D234" s="15">
        <f>D233+'Control Panel'!$B$28</f>
        <v>2.3199999999999915E-2</v>
      </c>
      <c r="E234" s="16">
        <f t="shared" si="29"/>
        <v>0</v>
      </c>
      <c r="F234" s="62">
        <f t="shared" si="35"/>
        <v>0.03</v>
      </c>
      <c r="G234" s="62">
        <f>IF(E234=0,Thrust!$B$20,($B$10)*($B$9/($B$9+($B$5-H234)))^($B$22))</f>
        <v>101300</v>
      </c>
      <c r="H234" s="62">
        <f t="shared" si="36"/>
        <v>0</v>
      </c>
      <c r="I234" s="62">
        <f t="shared" si="31"/>
        <v>0</v>
      </c>
      <c r="J234" s="62">
        <f t="shared" si="32"/>
        <v>0</v>
      </c>
      <c r="K234" s="62">
        <f t="shared" si="33"/>
        <v>8820.8920394723264</v>
      </c>
      <c r="L234" s="16">
        <f t="shared" si="34"/>
        <v>52.53895843778669</v>
      </c>
      <c r="M234" s="17">
        <f t="shared" si="28"/>
        <v>0.33678314703899925</v>
      </c>
      <c r="N234" s="63">
        <f t="shared" si="30"/>
        <v>0.23814164706062249</v>
      </c>
      <c r="O234" s="9"/>
    </row>
    <row r="235" spans="4:15">
      <c r="D235" s="15">
        <f>D234+'Control Panel'!$B$28</f>
        <v>2.3299999999999915E-2</v>
      </c>
      <c r="E235" s="16">
        <f t="shared" si="29"/>
        <v>0</v>
      </c>
      <c r="F235" s="62">
        <f t="shared" si="35"/>
        <v>0.03</v>
      </c>
      <c r="G235" s="62">
        <f>IF(E235=0,Thrust!$B$20,($B$10)*($B$9/($B$9+($B$5-H235)))^($B$22))</f>
        <v>101300</v>
      </c>
      <c r="H235" s="62">
        <f t="shared" si="36"/>
        <v>0</v>
      </c>
      <c r="I235" s="62">
        <f t="shared" si="31"/>
        <v>0</v>
      </c>
      <c r="J235" s="62">
        <f t="shared" si="32"/>
        <v>0</v>
      </c>
      <c r="K235" s="62">
        <f t="shared" si="33"/>
        <v>8820.8920394723264</v>
      </c>
      <c r="L235" s="16">
        <f t="shared" si="34"/>
        <v>52.53895843778669</v>
      </c>
      <c r="M235" s="17">
        <f t="shared" si="28"/>
        <v>0.33678314703899925</v>
      </c>
      <c r="N235" s="63">
        <f t="shared" si="30"/>
        <v>0.23814164706062249</v>
      </c>
      <c r="O235" s="9"/>
    </row>
    <row r="236" spans="4:15">
      <c r="D236" s="15">
        <f>D235+'Control Panel'!$B$28</f>
        <v>2.3399999999999914E-2</v>
      </c>
      <c r="E236" s="16">
        <f t="shared" si="29"/>
        <v>0</v>
      </c>
      <c r="F236" s="62">
        <f t="shared" si="35"/>
        <v>0.03</v>
      </c>
      <c r="G236" s="62">
        <f>IF(E236=0,Thrust!$B$20,($B$10)*($B$9/($B$9+($B$5-H236)))^($B$22))</f>
        <v>101300</v>
      </c>
      <c r="H236" s="62">
        <f t="shared" si="36"/>
        <v>0</v>
      </c>
      <c r="I236" s="62">
        <f t="shared" si="31"/>
        <v>0</v>
      </c>
      <c r="J236" s="62">
        <f t="shared" si="32"/>
        <v>0</v>
      </c>
      <c r="K236" s="62">
        <f t="shared" si="33"/>
        <v>8820.8920394723264</v>
      </c>
      <c r="L236" s="16">
        <f t="shared" si="34"/>
        <v>52.53895843778669</v>
      </c>
      <c r="M236" s="17">
        <f t="shared" si="28"/>
        <v>0.33678314703899925</v>
      </c>
      <c r="N236" s="63">
        <f t="shared" si="30"/>
        <v>0.23814164706062249</v>
      </c>
      <c r="O236" s="9"/>
    </row>
    <row r="237" spans="4:15">
      <c r="D237" s="15">
        <f>D236+'Control Panel'!$B$28</f>
        <v>2.3499999999999913E-2</v>
      </c>
      <c r="E237" s="16">
        <f t="shared" si="29"/>
        <v>0</v>
      </c>
      <c r="F237" s="62">
        <f t="shared" si="35"/>
        <v>0.03</v>
      </c>
      <c r="G237" s="62">
        <f>IF(E237=0,Thrust!$B$20,($B$10)*($B$9/($B$9+($B$5-H237)))^($B$22))</f>
        <v>101300</v>
      </c>
      <c r="H237" s="62">
        <f t="shared" si="36"/>
        <v>0</v>
      </c>
      <c r="I237" s="62">
        <f t="shared" si="31"/>
        <v>0</v>
      </c>
      <c r="J237" s="62">
        <f t="shared" si="32"/>
        <v>0</v>
      </c>
      <c r="K237" s="62">
        <f t="shared" si="33"/>
        <v>8820.8920394723264</v>
      </c>
      <c r="L237" s="16">
        <f t="shared" si="34"/>
        <v>52.53895843778669</v>
      </c>
      <c r="M237" s="17">
        <f t="shared" si="28"/>
        <v>0.33678314703899925</v>
      </c>
      <c r="N237" s="63">
        <f t="shared" si="30"/>
        <v>0.23814164706062249</v>
      </c>
      <c r="O237" s="9"/>
    </row>
    <row r="238" spans="4:15">
      <c r="D238" s="15">
        <f>D237+'Control Panel'!$B$28</f>
        <v>2.3599999999999913E-2</v>
      </c>
      <c r="E238" s="16">
        <f t="shared" si="29"/>
        <v>0</v>
      </c>
      <c r="F238" s="62">
        <f t="shared" si="35"/>
        <v>0.03</v>
      </c>
      <c r="G238" s="62">
        <f>IF(E238=0,Thrust!$B$20,($B$10)*($B$9/($B$9+($B$5-H238)))^($B$22))</f>
        <v>101300</v>
      </c>
      <c r="H238" s="62">
        <f t="shared" si="36"/>
        <v>0</v>
      </c>
      <c r="I238" s="62">
        <f t="shared" si="31"/>
        <v>0</v>
      </c>
      <c r="J238" s="62">
        <f t="shared" si="32"/>
        <v>0</v>
      </c>
      <c r="K238" s="62">
        <f t="shared" si="33"/>
        <v>8820.8920394723264</v>
      </c>
      <c r="L238" s="16">
        <f t="shared" si="34"/>
        <v>52.53895843778669</v>
      </c>
      <c r="M238" s="17">
        <f t="shared" si="28"/>
        <v>0.33678314703899925</v>
      </c>
      <c r="N238" s="63">
        <f t="shared" si="30"/>
        <v>0.23814164706062249</v>
      </c>
      <c r="O238" s="9"/>
    </row>
    <row r="239" spans="4:15">
      <c r="D239" s="15">
        <f>D238+'Control Panel'!$B$28</f>
        <v>2.3699999999999912E-2</v>
      </c>
      <c r="E239" s="16">
        <f t="shared" si="29"/>
        <v>0</v>
      </c>
      <c r="F239" s="62">
        <f t="shared" si="35"/>
        <v>0.03</v>
      </c>
      <c r="G239" s="62">
        <f>IF(E239=0,Thrust!$B$20,($B$10)*($B$9/($B$9+($B$5-H239)))^($B$22))</f>
        <v>101300</v>
      </c>
      <c r="H239" s="62">
        <f t="shared" si="36"/>
        <v>0</v>
      </c>
      <c r="I239" s="62">
        <f t="shared" si="31"/>
        <v>0</v>
      </c>
      <c r="J239" s="62">
        <f t="shared" si="32"/>
        <v>0</v>
      </c>
      <c r="K239" s="62">
        <f t="shared" si="33"/>
        <v>8820.8920394723264</v>
      </c>
      <c r="L239" s="16">
        <f t="shared" si="34"/>
        <v>52.53895843778669</v>
      </c>
      <c r="M239" s="17">
        <f t="shared" si="28"/>
        <v>0.33678314703899925</v>
      </c>
      <c r="N239" s="63">
        <f t="shared" si="30"/>
        <v>0.23814164706062249</v>
      </c>
      <c r="O239" s="9"/>
    </row>
    <row r="240" spans="4:15">
      <c r="D240" s="15">
        <f>D239+'Control Panel'!$B$28</f>
        <v>2.3799999999999912E-2</v>
      </c>
      <c r="E240" s="16">
        <f t="shared" si="29"/>
        <v>0</v>
      </c>
      <c r="F240" s="62">
        <f t="shared" si="35"/>
        <v>0.03</v>
      </c>
      <c r="G240" s="62">
        <f>IF(E240=0,Thrust!$B$20,($B$10)*($B$9/($B$9+($B$5-H240)))^($B$22))</f>
        <v>101300</v>
      </c>
      <c r="H240" s="62">
        <f t="shared" si="36"/>
        <v>0</v>
      </c>
      <c r="I240" s="62">
        <f t="shared" si="31"/>
        <v>0</v>
      </c>
      <c r="J240" s="62">
        <f t="shared" si="32"/>
        <v>0</v>
      </c>
      <c r="K240" s="62">
        <f t="shared" si="33"/>
        <v>8820.8920394723264</v>
      </c>
      <c r="L240" s="16">
        <f t="shared" si="34"/>
        <v>52.53895843778669</v>
      </c>
      <c r="M240" s="17">
        <f t="shared" si="28"/>
        <v>0.33678314703899925</v>
      </c>
      <c r="N240" s="63">
        <f t="shared" si="30"/>
        <v>0.23814164706062249</v>
      </c>
      <c r="O240" s="9"/>
    </row>
    <row r="241" spans="4:15">
      <c r="D241" s="15">
        <f>D240+'Control Panel'!$B$28</f>
        <v>2.3899999999999911E-2</v>
      </c>
      <c r="E241" s="16">
        <f t="shared" si="29"/>
        <v>0</v>
      </c>
      <c r="F241" s="62">
        <f t="shared" si="35"/>
        <v>0.03</v>
      </c>
      <c r="G241" s="62">
        <f>IF(E241=0,Thrust!$B$20,($B$10)*($B$9/($B$9+($B$5-H241)))^($B$22))</f>
        <v>101300</v>
      </c>
      <c r="H241" s="62">
        <f t="shared" si="36"/>
        <v>0</v>
      </c>
      <c r="I241" s="62">
        <f t="shared" si="31"/>
        <v>0</v>
      </c>
      <c r="J241" s="62">
        <f t="shared" si="32"/>
        <v>0</v>
      </c>
      <c r="K241" s="62">
        <f t="shared" si="33"/>
        <v>8820.8920394723264</v>
      </c>
      <c r="L241" s="16">
        <f t="shared" si="34"/>
        <v>52.53895843778669</v>
      </c>
      <c r="M241" s="17">
        <f t="shared" si="28"/>
        <v>0.33678314703899925</v>
      </c>
      <c r="N241" s="63">
        <f t="shared" si="30"/>
        <v>0.23814164706062249</v>
      </c>
      <c r="O241" s="9"/>
    </row>
    <row r="242" spans="4:15">
      <c r="D242" s="15">
        <f>D241+'Control Panel'!$B$28</f>
        <v>2.399999999999991E-2</v>
      </c>
      <c r="E242" s="16">
        <f t="shared" si="29"/>
        <v>0</v>
      </c>
      <c r="F242" s="62">
        <f t="shared" si="35"/>
        <v>0.03</v>
      </c>
      <c r="G242" s="62">
        <f>IF(E242=0,Thrust!$B$20,($B$10)*($B$9/($B$9+($B$5-H242)))^($B$22))</f>
        <v>101300</v>
      </c>
      <c r="H242" s="62">
        <f t="shared" si="36"/>
        <v>0</v>
      </c>
      <c r="I242" s="62">
        <f t="shared" si="31"/>
        <v>0</v>
      </c>
      <c r="J242" s="62">
        <f t="shared" si="32"/>
        <v>0</v>
      </c>
      <c r="K242" s="62">
        <f t="shared" si="33"/>
        <v>8820.8920394723264</v>
      </c>
      <c r="L242" s="16">
        <f t="shared" si="34"/>
        <v>52.53895843778669</v>
      </c>
      <c r="M242" s="17">
        <f t="shared" ref="M242:M305" si="37">IF(E242=0,M241,M241+L241*$B$24)</f>
        <v>0.33678314703899925</v>
      </c>
      <c r="N242" s="63">
        <f t="shared" si="30"/>
        <v>0.23814164706062249</v>
      </c>
      <c r="O242" s="9"/>
    </row>
    <row r="243" spans="4:15">
      <c r="D243" s="15">
        <f>D242+'Control Panel'!$B$28</f>
        <v>2.409999999999991E-2</v>
      </c>
      <c r="E243" s="16">
        <f t="shared" ref="E243:E306" si="38">IF(E242-(J242*$B$24)&lt;0,0,(E242-(J242*$B$24)))</f>
        <v>0</v>
      </c>
      <c r="F243" s="62">
        <f t="shared" si="35"/>
        <v>0.03</v>
      </c>
      <c r="G243" s="62">
        <f>IF(E243=0,Thrust!$B$20,($B$10)*($B$9/($B$9+($B$5-H243)))^($B$22))</f>
        <v>101300</v>
      </c>
      <c r="H243" s="62">
        <f t="shared" si="36"/>
        <v>0</v>
      </c>
      <c r="I243" s="62">
        <f t="shared" si="31"/>
        <v>0</v>
      </c>
      <c r="J243" s="62">
        <f t="shared" si="32"/>
        <v>0</v>
      </c>
      <c r="K243" s="62">
        <f t="shared" si="33"/>
        <v>8820.8920394723264</v>
      </c>
      <c r="L243" s="16">
        <f t="shared" si="34"/>
        <v>52.53895843778669</v>
      </c>
      <c r="M243" s="17">
        <f t="shared" si="37"/>
        <v>0.33678314703899925</v>
      </c>
      <c r="N243" s="63">
        <f t="shared" si="30"/>
        <v>0.23814164706062249</v>
      </c>
      <c r="O243" s="9"/>
    </row>
    <row r="244" spans="4:15">
      <c r="D244" s="15">
        <f>D243+'Control Panel'!$B$28</f>
        <v>2.4199999999999909E-2</v>
      </c>
      <c r="E244" s="16">
        <f t="shared" si="38"/>
        <v>0</v>
      </c>
      <c r="F244" s="62">
        <f t="shared" si="35"/>
        <v>0.03</v>
      </c>
      <c r="G244" s="62">
        <f>IF(E244=0,Thrust!$B$20,($B$10)*($B$9/($B$9+($B$5-H244)))^($B$22))</f>
        <v>101300</v>
      </c>
      <c r="H244" s="62">
        <f t="shared" si="36"/>
        <v>0</v>
      </c>
      <c r="I244" s="62">
        <f t="shared" si="31"/>
        <v>0</v>
      </c>
      <c r="J244" s="62">
        <f t="shared" si="32"/>
        <v>0</v>
      </c>
      <c r="K244" s="62">
        <f t="shared" si="33"/>
        <v>8820.8920394723264</v>
      </c>
      <c r="L244" s="16">
        <f t="shared" si="34"/>
        <v>52.53895843778669</v>
      </c>
      <c r="M244" s="17">
        <f t="shared" si="37"/>
        <v>0.33678314703899925</v>
      </c>
      <c r="N244" s="63">
        <f t="shared" si="30"/>
        <v>0.23814164706062249</v>
      </c>
      <c r="O244" s="9"/>
    </row>
    <row r="245" spans="4:15">
      <c r="D245" s="15">
        <f>D244+'Control Panel'!$B$28</f>
        <v>2.4299999999999908E-2</v>
      </c>
      <c r="E245" s="16">
        <f t="shared" si="38"/>
        <v>0</v>
      </c>
      <c r="F245" s="62">
        <f t="shared" si="35"/>
        <v>0.03</v>
      </c>
      <c r="G245" s="62">
        <f>IF(E245=0,Thrust!$B$20,($B$10)*($B$9/($B$9+($B$5-H245)))^($B$22))</f>
        <v>101300</v>
      </c>
      <c r="H245" s="62">
        <f t="shared" si="36"/>
        <v>0</v>
      </c>
      <c r="I245" s="62">
        <f t="shared" si="31"/>
        <v>0</v>
      </c>
      <c r="J245" s="62">
        <f t="shared" si="32"/>
        <v>0</v>
      </c>
      <c r="K245" s="62">
        <f t="shared" si="33"/>
        <v>8820.8920394723264</v>
      </c>
      <c r="L245" s="16">
        <f t="shared" si="34"/>
        <v>52.53895843778669</v>
      </c>
      <c r="M245" s="17">
        <f t="shared" si="37"/>
        <v>0.33678314703899925</v>
      </c>
      <c r="N245" s="63">
        <f t="shared" si="30"/>
        <v>0.23814164706062249</v>
      </c>
      <c r="O245" s="9"/>
    </row>
    <row r="246" spans="4:15">
      <c r="D246" s="15">
        <f>D245+'Control Panel'!$B$28</f>
        <v>2.4399999999999908E-2</v>
      </c>
      <c r="E246" s="16">
        <f t="shared" si="38"/>
        <v>0</v>
      </c>
      <c r="F246" s="62">
        <f t="shared" si="35"/>
        <v>0.03</v>
      </c>
      <c r="G246" s="62">
        <f>IF(E246=0,Thrust!$B$20,($B$10)*($B$9/($B$9+($B$5-H246)))^($B$22))</f>
        <v>101300</v>
      </c>
      <c r="H246" s="62">
        <f t="shared" si="36"/>
        <v>0</v>
      </c>
      <c r="I246" s="62">
        <f t="shared" si="31"/>
        <v>0</v>
      </c>
      <c r="J246" s="62">
        <f t="shared" si="32"/>
        <v>0</v>
      </c>
      <c r="K246" s="62">
        <f t="shared" si="33"/>
        <v>8820.8920394723264</v>
      </c>
      <c r="L246" s="16">
        <f t="shared" si="34"/>
        <v>52.53895843778669</v>
      </c>
      <c r="M246" s="17">
        <f t="shared" si="37"/>
        <v>0.33678314703899925</v>
      </c>
      <c r="N246" s="63">
        <f t="shared" si="30"/>
        <v>0.23814164706062249</v>
      </c>
      <c r="O246" s="9"/>
    </row>
    <row r="247" spans="4:15">
      <c r="D247" s="15">
        <f>D246+'Control Panel'!$B$28</f>
        <v>2.4499999999999907E-2</v>
      </c>
      <c r="E247" s="16">
        <f t="shared" si="38"/>
        <v>0</v>
      </c>
      <c r="F247" s="62">
        <f t="shared" si="35"/>
        <v>0.03</v>
      </c>
      <c r="G247" s="62">
        <f>IF(E247=0,Thrust!$B$20,($B$10)*($B$9/($B$9+($B$5-H247)))^($B$22))</f>
        <v>101300</v>
      </c>
      <c r="H247" s="62">
        <f t="shared" si="36"/>
        <v>0</v>
      </c>
      <c r="I247" s="62">
        <f t="shared" si="31"/>
        <v>0</v>
      </c>
      <c r="J247" s="62">
        <f t="shared" si="32"/>
        <v>0</v>
      </c>
      <c r="K247" s="62">
        <f t="shared" si="33"/>
        <v>8820.8920394723264</v>
      </c>
      <c r="L247" s="16">
        <f t="shared" si="34"/>
        <v>52.53895843778669</v>
      </c>
      <c r="M247" s="17">
        <f t="shared" si="37"/>
        <v>0.33678314703899925</v>
      </c>
      <c r="N247" s="63">
        <f t="shared" si="30"/>
        <v>0.23814164706062249</v>
      </c>
      <c r="O247" s="9"/>
    </row>
    <row r="248" spans="4:15">
      <c r="D248" s="15">
        <f>D247+'Control Panel'!$B$28</f>
        <v>2.4599999999999907E-2</v>
      </c>
      <c r="E248" s="16">
        <f t="shared" si="38"/>
        <v>0</v>
      </c>
      <c r="F248" s="62">
        <f t="shared" si="35"/>
        <v>0.03</v>
      </c>
      <c r="G248" s="62">
        <f>IF(E248=0,Thrust!$B$20,($B$10)*($B$9/($B$9+($B$5-H248)))^($B$22))</f>
        <v>101300</v>
      </c>
      <c r="H248" s="62">
        <f t="shared" si="36"/>
        <v>0</v>
      </c>
      <c r="I248" s="62">
        <f t="shared" si="31"/>
        <v>0</v>
      </c>
      <c r="J248" s="62">
        <f t="shared" si="32"/>
        <v>0</v>
      </c>
      <c r="K248" s="62">
        <f t="shared" si="33"/>
        <v>8820.8920394723264</v>
      </c>
      <c r="L248" s="16">
        <f t="shared" si="34"/>
        <v>52.53895843778669</v>
      </c>
      <c r="M248" s="17">
        <f t="shared" si="37"/>
        <v>0.33678314703899925</v>
      </c>
      <c r="N248" s="63">
        <f t="shared" si="30"/>
        <v>0.23814164706062249</v>
      </c>
      <c r="O248" s="9"/>
    </row>
    <row r="249" spans="4:15">
      <c r="D249" s="15">
        <f>D248+'Control Panel'!$B$28</f>
        <v>2.4699999999999906E-2</v>
      </c>
      <c r="E249" s="16">
        <f t="shared" si="38"/>
        <v>0</v>
      </c>
      <c r="F249" s="62">
        <f t="shared" si="35"/>
        <v>0.03</v>
      </c>
      <c r="G249" s="62">
        <f>IF(E249=0,Thrust!$B$20,($B$10)*($B$9/($B$9+($B$5-H249)))^($B$22))</f>
        <v>101300</v>
      </c>
      <c r="H249" s="62">
        <f t="shared" si="36"/>
        <v>0</v>
      </c>
      <c r="I249" s="62">
        <f t="shared" si="31"/>
        <v>0</v>
      </c>
      <c r="J249" s="62">
        <f t="shared" si="32"/>
        <v>0</v>
      </c>
      <c r="K249" s="62">
        <f t="shared" si="33"/>
        <v>8820.8920394723264</v>
      </c>
      <c r="L249" s="16">
        <f t="shared" si="34"/>
        <v>52.53895843778669</v>
      </c>
      <c r="M249" s="17">
        <f t="shared" si="37"/>
        <v>0.33678314703899925</v>
      </c>
      <c r="N249" s="63">
        <f t="shared" si="30"/>
        <v>0.23814164706062249</v>
      </c>
      <c r="O249" s="9"/>
    </row>
    <row r="250" spans="4:15">
      <c r="D250" s="15">
        <f>D249+'Control Panel'!$B$28</f>
        <v>2.4799999999999905E-2</v>
      </c>
      <c r="E250" s="16">
        <f t="shared" si="38"/>
        <v>0</v>
      </c>
      <c r="F250" s="62">
        <f t="shared" si="35"/>
        <v>0.03</v>
      </c>
      <c r="G250" s="62">
        <f>IF(E250=0,Thrust!$B$20,($B$10)*($B$9/($B$9+($B$5-H250)))^($B$22))</f>
        <v>101300</v>
      </c>
      <c r="H250" s="62">
        <f t="shared" si="36"/>
        <v>0</v>
      </c>
      <c r="I250" s="62">
        <f t="shared" si="31"/>
        <v>0</v>
      </c>
      <c r="J250" s="62">
        <f t="shared" si="32"/>
        <v>0</v>
      </c>
      <c r="K250" s="62">
        <f t="shared" si="33"/>
        <v>8820.8920394723264</v>
      </c>
      <c r="L250" s="16">
        <f t="shared" si="34"/>
        <v>52.53895843778669</v>
      </c>
      <c r="M250" s="17">
        <f t="shared" si="37"/>
        <v>0.33678314703899925</v>
      </c>
      <c r="N250" s="63">
        <f t="shared" si="30"/>
        <v>0.23814164706062249</v>
      </c>
      <c r="O250" s="9"/>
    </row>
    <row r="251" spans="4:15">
      <c r="D251" s="15">
        <f>D250+'Control Panel'!$B$28</f>
        <v>2.4899999999999905E-2</v>
      </c>
      <c r="E251" s="16">
        <f t="shared" si="38"/>
        <v>0</v>
      </c>
      <c r="F251" s="62">
        <f t="shared" si="35"/>
        <v>0.03</v>
      </c>
      <c r="G251" s="62">
        <f>IF(E251=0,Thrust!$B$20,($B$10)*($B$9/($B$9+($B$5-H251)))^($B$22))</f>
        <v>101300</v>
      </c>
      <c r="H251" s="62">
        <f t="shared" si="36"/>
        <v>0</v>
      </c>
      <c r="I251" s="62">
        <f t="shared" si="31"/>
        <v>0</v>
      </c>
      <c r="J251" s="62">
        <f t="shared" si="32"/>
        <v>0</v>
      </c>
      <c r="K251" s="62">
        <f t="shared" si="33"/>
        <v>8820.8920394723264</v>
      </c>
      <c r="L251" s="16">
        <f t="shared" si="34"/>
        <v>52.53895843778669</v>
      </c>
      <c r="M251" s="17">
        <f t="shared" si="37"/>
        <v>0.33678314703899925</v>
      </c>
      <c r="N251" s="63">
        <f t="shared" si="30"/>
        <v>0.23814164706062249</v>
      </c>
      <c r="O251" s="9"/>
    </row>
    <row r="252" spans="4:15">
      <c r="D252" s="15">
        <f>D251+'Control Panel'!$B$28</f>
        <v>2.4999999999999904E-2</v>
      </c>
      <c r="E252" s="16">
        <f t="shared" si="38"/>
        <v>0</v>
      </c>
      <c r="F252" s="62">
        <f t="shared" si="35"/>
        <v>0.03</v>
      </c>
      <c r="G252" s="62">
        <f>IF(E252=0,Thrust!$B$20,($B$10)*($B$9/($B$9+($B$5-H252)))^($B$22))</f>
        <v>101300</v>
      </c>
      <c r="H252" s="62">
        <f t="shared" si="36"/>
        <v>0</v>
      </c>
      <c r="I252" s="62">
        <f t="shared" si="31"/>
        <v>0</v>
      </c>
      <c r="J252" s="62">
        <f t="shared" si="32"/>
        <v>0</v>
      </c>
      <c r="K252" s="62">
        <f t="shared" si="33"/>
        <v>8820.8920394723264</v>
      </c>
      <c r="L252" s="16">
        <f t="shared" si="34"/>
        <v>52.53895843778669</v>
      </c>
      <c r="M252" s="17">
        <f t="shared" si="37"/>
        <v>0.33678314703899925</v>
      </c>
      <c r="N252" s="63">
        <f t="shared" si="30"/>
        <v>0.23814164706062249</v>
      </c>
      <c r="O252" s="9"/>
    </row>
    <row r="253" spans="4:15">
      <c r="D253" s="15">
        <f>D252+'Control Panel'!$B$28</f>
        <v>2.5099999999999904E-2</v>
      </c>
      <c r="E253" s="16">
        <f t="shared" si="38"/>
        <v>0</v>
      </c>
      <c r="F253" s="62">
        <f t="shared" si="35"/>
        <v>0.03</v>
      </c>
      <c r="G253" s="62">
        <f>IF(E253=0,Thrust!$B$20,($B$10)*($B$9/($B$9+($B$5-H253)))^($B$22))</f>
        <v>101300</v>
      </c>
      <c r="H253" s="62">
        <f t="shared" si="36"/>
        <v>0</v>
      </c>
      <c r="I253" s="62">
        <f t="shared" si="31"/>
        <v>0</v>
      </c>
      <c r="J253" s="62">
        <f t="shared" si="32"/>
        <v>0</v>
      </c>
      <c r="K253" s="62">
        <f t="shared" si="33"/>
        <v>8820.8920394723264</v>
      </c>
      <c r="L253" s="16">
        <f t="shared" si="34"/>
        <v>52.53895843778669</v>
      </c>
      <c r="M253" s="17">
        <f t="shared" si="37"/>
        <v>0.33678314703899925</v>
      </c>
      <c r="N253" s="63">
        <f t="shared" si="30"/>
        <v>0.23814164706062249</v>
      </c>
      <c r="O253" s="9"/>
    </row>
    <row r="254" spans="4:15">
      <c r="D254" s="15">
        <f>D253+'Control Panel'!$B$28</f>
        <v>2.5199999999999903E-2</v>
      </c>
      <c r="E254" s="16">
        <f t="shared" si="38"/>
        <v>0</v>
      </c>
      <c r="F254" s="62">
        <f t="shared" si="35"/>
        <v>0.03</v>
      </c>
      <c r="G254" s="62">
        <f>IF(E254=0,Thrust!$B$20,($B$10)*($B$9/($B$9+($B$5-H254)))^($B$22))</f>
        <v>101300</v>
      </c>
      <c r="H254" s="62">
        <f t="shared" si="36"/>
        <v>0</v>
      </c>
      <c r="I254" s="62">
        <f t="shared" si="31"/>
        <v>0</v>
      </c>
      <c r="J254" s="62">
        <f t="shared" si="32"/>
        <v>0</v>
      </c>
      <c r="K254" s="62">
        <f t="shared" si="33"/>
        <v>8820.8920394723264</v>
      </c>
      <c r="L254" s="16">
        <f t="shared" si="34"/>
        <v>52.53895843778669</v>
      </c>
      <c r="M254" s="17">
        <f t="shared" si="37"/>
        <v>0.33678314703899925</v>
      </c>
      <c r="N254" s="63">
        <f t="shared" si="30"/>
        <v>0.23814164706062249</v>
      </c>
      <c r="O254" s="9"/>
    </row>
    <row r="255" spans="4:15">
      <c r="D255" s="15">
        <f>D254+'Control Panel'!$B$28</f>
        <v>2.5299999999999902E-2</v>
      </c>
      <c r="E255" s="16">
        <f t="shared" si="38"/>
        <v>0</v>
      </c>
      <c r="F255" s="62">
        <f t="shared" si="35"/>
        <v>0.03</v>
      </c>
      <c r="G255" s="62">
        <f>IF(E255=0,Thrust!$B$20,($B$10)*($B$9/($B$9+($B$5-H255)))^($B$22))</f>
        <v>101300</v>
      </c>
      <c r="H255" s="62">
        <f t="shared" si="36"/>
        <v>0</v>
      </c>
      <c r="I255" s="62">
        <f t="shared" si="31"/>
        <v>0</v>
      </c>
      <c r="J255" s="62">
        <f t="shared" si="32"/>
        <v>0</v>
      </c>
      <c r="K255" s="62">
        <f t="shared" si="33"/>
        <v>8820.8920394723264</v>
      </c>
      <c r="L255" s="16">
        <f t="shared" si="34"/>
        <v>52.53895843778669</v>
      </c>
      <c r="M255" s="17">
        <f t="shared" si="37"/>
        <v>0.33678314703899925</v>
      </c>
      <c r="N255" s="63">
        <f t="shared" si="30"/>
        <v>0.23814164706062249</v>
      </c>
      <c r="O255" s="9"/>
    </row>
    <row r="256" spans="4:15">
      <c r="D256" s="15">
        <f>D255+'Control Panel'!$B$28</f>
        <v>2.5399999999999902E-2</v>
      </c>
      <c r="E256" s="16">
        <f t="shared" si="38"/>
        <v>0</v>
      </c>
      <c r="F256" s="62">
        <f t="shared" si="35"/>
        <v>0.03</v>
      </c>
      <c r="G256" s="62">
        <f>IF(E256=0,Thrust!$B$20,($B$10)*($B$9/($B$9+($B$5-H256)))^($B$22))</f>
        <v>101300</v>
      </c>
      <c r="H256" s="62">
        <f t="shared" si="36"/>
        <v>0</v>
      </c>
      <c r="I256" s="62">
        <f t="shared" si="31"/>
        <v>0</v>
      </c>
      <c r="J256" s="62">
        <f t="shared" si="32"/>
        <v>0</v>
      </c>
      <c r="K256" s="62">
        <f t="shared" si="33"/>
        <v>8820.8920394723264</v>
      </c>
      <c r="L256" s="16">
        <f t="shared" si="34"/>
        <v>52.53895843778669</v>
      </c>
      <c r="M256" s="17">
        <f t="shared" si="37"/>
        <v>0.33678314703899925</v>
      </c>
      <c r="N256" s="63">
        <f t="shared" si="30"/>
        <v>0.23814164706062249</v>
      </c>
      <c r="O256" s="9"/>
    </row>
    <row r="257" spans="4:15">
      <c r="D257" s="15">
        <f>D256+'Control Panel'!$B$28</f>
        <v>2.5499999999999901E-2</v>
      </c>
      <c r="E257" s="16">
        <f t="shared" si="38"/>
        <v>0</v>
      </c>
      <c r="F257" s="62">
        <f t="shared" si="35"/>
        <v>0.03</v>
      </c>
      <c r="G257" s="62">
        <f>IF(E257=0,Thrust!$B$20,($B$10)*($B$9/($B$9+($B$5-H257)))^($B$22))</f>
        <v>101300</v>
      </c>
      <c r="H257" s="62">
        <f t="shared" si="36"/>
        <v>0</v>
      </c>
      <c r="I257" s="62">
        <f t="shared" si="31"/>
        <v>0</v>
      </c>
      <c r="J257" s="62">
        <f t="shared" si="32"/>
        <v>0</v>
      </c>
      <c r="K257" s="62">
        <f t="shared" si="33"/>
        <v>8820.8920394723264</v>
      </c>
      <c r="L257" s="16">
        <f t="shared" si="34"/>
        <v>52.53895843778669</v>
      </c>
      <c r="M257" s="17">
        <f t="shared" si="37"/>
        <v>0.33678314703899925</v>
      </c>
      <c r="N257" s="63">
        <f t="shared" si="30"/>
        <v>0.23814164706062249</v>
      </c>
      <c r="O257" s="9"/>
    </row>
    <row r="258" spans="4:15">
      <c r="D258" s="15">
        <f>D257+'Control Panel'!$B$28</f>
        <v>2.5599999999999901E-2</v>
      </c>
      <c r="E258" s="16">
        <f t="shared" si="38"/>
        <v>0</v>
      </c>
      <c r="F258" s="62">
        <f t="shared" si="35"/>
        <v>0.03</v>
      </c>
      <c r="G258" s="62">
        <f>IF(E258=0,Thrust!$B$20,($B$10)*($B$9/($B$9+($B$5-H258)))^($B$22))</f>
        <v>101300</v>
      </c>
      <c r="H258" s="62">
        <f t="shared" si="36"/>
        <v>0</v>
      </c>
      <c r="I258" s="62">
        <f t="shared" si="31"/>
        <v>0</v>
      </c>
      <c r="J258" s="62">
        <f t="shared" si="32"/>
        <v>0</v>
      </c>
      <c r="K258" s="62">
        <f t="shared" si="33"/>
        <v>8820.8920394723264</v>
      </c>
      <c r="L258" s="16">
        <f t="shared" si="34"/>
        <v>52.53895843778669</v>
      </c>
      <c r="M258" s="17">
        <f t="shared" si="37"/>
        <v>0.33678314703899925</v>
      </c>
      <c r="N258" s="63">
        <f t="shared" ref="N258:N321" si="39">IF(OR(F257&lt;=$B$6),N257,M258*SIN($B$7))</f>
        <v>0.23814164706062249</v>
      </c>
      <c r="O258" s="9"/>
    </row>
    <row r="259" spans="4:15">
      <c r="D259" s="15">
        <f>D258+'Control Panel'!$B$28</f>
        <v>2.56999999999999E-2</v>
      </c>
      <c r="E259" s="16">
        <f t="shared" si="38"/>
        <v>0</v>
      </c>
      <c r="F259" s="62">
        <f t="shared" si="35"/>
        <v>0.03</v>
      </c>
      <c r="G259" s="62">
        <f>IF(E259=0,Thrust!$B$20,($B$10)*($B$9/($B$9+($B$5-H259)))^($B$22))</f>
        <v>101300</v>
      </c>
      <c r="H259" s="62">
        <f t="shared" si="36"/>
        <v>0</v>
      </c>
      <c r="I259" s="62">
        <f t="shared" ref="I259:I322" si="40">-((2*(G259-$B$20)/$B$21)^0.5)</f>
        <v>0</v>
      </c>
      <c r="J259" s="62">
        <f t="shared" ref="J259:J322" si="41">PI()*$B$23^2*$B$21*(-I259)</f>
        <v>0</v>
      </c>
      <c r="K259" s="62">
        <f t="shared" ref="K259:K322" si="42">IF(J259=0,K258,(-$B$19*(L259^2)-(J259*I259))/F259)</f>
        <v>8820.8920394723264</v>
      </c>
      <c r="L259" s="16">
        <f t="shared" ref="L259:L322" si="43">IF(J258=0,L258,L258+(K258*$B$24))</f>
        <v>52.53895843778669</v>
      </c>
      <c r="M259" s="17">
        <f t="shared" si="37"/>
        <v>0.33678314703899925</v>
      </c>
      <c r="N259" s="63">
        <f t="shared" si="39"/>
        <v>0.23814164706062249</v>
      </c>
      <c r="O259" s="9"/>
    </row>
    <row r="260" spans="4:15">
      <c r="D260" s="15">
        <f>D259+'Control Panel'!$B$28</f>
        <v>2.5799999999999899E-2</v>
      </c>
      <c r="E260" s="16">
        <f t="shared" si="38"/>
        <v>0</v>
      </c>
      <c r="F260" s="62">
        <f t="shared" ref="F260:F323" si="44">E260+$B$6</f>
        <v>0.03</v>
      </c>
      <c r="G260" s="62">
        <f>IF(E260=0,Thrust!$B$20,($B$10)*($B$9/($B$9+($B$5-H260)))^($B$22))</f>
        <v>101300</v>
      </c>
      <c r="H260" s="62">
        <f t="shared" ref="H260:H323" si="45">E260/$B$21</f>
        <v>0</v>
      </c>
      <c r="I260" s="62">
        <f t="shared" si="40"/>
        <v>0</v>
      </c>
      <c r="J260" s="62">
        <f t="shared" si="41"/>
        <v>0</v>
      </c>
      <c r="K260" s="62">
        <f t="shared" si="42"/>
        <v>8820.8920394723264</v>
      </c>
      <c r="L260" s="16">
        <f t="shared" si="43"/>
        <v>52.53895843778669</v>
      </c>
      <c r="M260" s="17">
        <f t="shared" si="37"/>
        <v>0.33678314703899925</v>
      </c>
      <c r="N260" s="63">
        <f t="shared" si="39"/>
        <v>0.23814164706062249</v>
      </c>
      <c r="O260" s="9"/>
    </row>
    <row r="261" spans="4:15">
      <c r="D261" s="15">
        <f>D260+'Control Panel'!$B$28</f>
        <v>2.5899999999999899E-2</v>
      </c>
      <c r="E261" s="16">
        <f t="shared" si="38"/>
        <v>0</v>
      </c>
      <c r="F261" s="62">
        <f t="shared" si="44"/>
        <v>0.03</v>
      </c>
      <c r="G261" s="62">
        <f>IF(E261=0,Thrust!$B$20,($B$10)*($B$9/($B$9+($B$5-H261)))^($B$22))</f>
        <v>101300</v>
      </c>
      <c r="H261" s="62">
        <f t="shared" si="45"/>
        <v>0</v>
      </c>
      <c r="I261" s="62">
        <f t="shared" si="40"/>
        <v>0</v>
      </c>
      <c r="J261" s="62">
        <f t="shared" si="41"/>
        <v>0</v>
      </c>
      <c r="K261" s="62">
        <f t="shared" si="42"/>
        <v>8820.8920394723264</v>
      </c>
      <c r="L261" s="16">
        <f t="shared" si="43"/>
        <v>52.53895843778669</v>
      </c>
      <c r="M261" s="17">
        <f t="shared" si="37"/>
        <v>0.33678314703899925</v>
      </c>
      <c r="N261" s="63">
        <f t="shared" si="39"/>
        <v>0.23814164706062249</v>
      </c>
      <c r="O261" s="9"/>
    </row>
    <row r="262" spans="4:15">
      <c r="D262" s="15">
        <f>D261+'Control Panel'!$B$28</f>
        <v>2.5999999999999898E-2</v>
      </c>
      <c r="E262" s="16">
        <f t="shared" si="38"/>
        <v>0</v>
      </c>
      <c r="F262" s="62">
        <f t="shared" si="44"/>
        <v>0.03</v>
      </c>
      <c r="G262" s="62">
        <f>IF(E262=0,Thrust!$B$20,($B$10)*($B$9/($B$9+($B$5-H262)))^($B$22))</f>
        <v>101300</v>
      </c>
      <c r="H262" s="62">
        <f t="shared" si="45"/>
        <v>0</v>
      </c>
      <c r="I262" s="62">
        <f t="shared" si="40"/>
        <v>0</v>
      </c>
      <c r="J262" s="62">
        <f t="shared" si="41"/>
        <v>0</v>
      </c>
      <c r="K262" s="62">
        <f t="shared" si="42"/>
        <v>8820.8920394723264</v>
      </c>
      <c r="L262" s="16">
        <f t="shared" si="43"/>
        <v>52.53895843778669</v>
      </c>
      <c r="M262" s="17">
        <f t="shared" si="37"/>
        <v>0.33678314703899925</v>
      </c>
      <c r="N262" s="63">
        <f t="shared" si="39"/>
        <v>0.23814164706062249</v>
      </c>
      <c r="O262" s="9"/>
    </row>
    <row r="263" spans="4:15">
      <c r="D263" s="15">
        <f>D262+'Control Panel'!$B$28</f>
        <v>2.6099999999999898E-2</v>
      </c>
      <c r="E263" s="16">
        <f t="shared" si="38"/>
        <v>0</v>
      </c>
      <c r="F263" s="62">
        <f t="shared" si="44"/>
        <v>0.03</v>
      </c>
      <c r="G263" s="62">
        <f>IF(E263=0,Thrust!$B$20,($B$10)*($B$9/($B$9+($B$5-H263)))^($B$22))</f>
        <v>101300</v>
      </c>
      <c r="H263" s="62">
        <f t="shared" si="45"/>
        <v>0</v>
      </c>
      <c r="I263" s="62">
        <f t="shared" si="40"/>
        <v>0</v>
      </c>
      <c r="J263" s="62">
        <f t="shared" si="41"/>
        <v>0</v>
      </c>
      <c r="K263" s="62">
        <f t="shared" si="42"/>
        <v>8820.8920394723264</v>
      </c>
      <c r="L263" s="16">
        <f t="shared" si="43"/>
        <v>52.53895843778669</v>
      </c>
      <c r="M263" s="17">
        <f t="shared" si="37"/>
        <v>0.33678314703899925</v>
      </c>
      <c r="N263" s="63">
        <f t="shared" si="39"/>
        <v>0.23814164706062249</v>
      </c>
      <c r="O263" s="9"/>
    </row>
    <row r="264" spans="4:15">
      <c r="D264" s="15">
        <f>D263+'Control Panel'!$B$28</f>
        <v>2.6199999999999897E-2</v>
      </c>
      <c r="E264" s="16">
        <f t="shared" si="38"/>
        <v>0</v>
      </c>
      <c r="F264" s="62">
        <f t="shared" si="44"/>
        <v>0.03</v>
      </c>
      <c r="G264" s="62">
        <f>IF(E264=0,Thrust!$B$20,($B$10)*($B$9/($B$9+($B$5-H264)))^($B$22))</f>
        <v>101300</v>
      </c>
      <c r="H264" s="62">
        <f t="shared" si="45"/>
        <v>0</v>
      </c>
      <c r="I264" s="62">
        <f t="shared" si="40"/>
        <v>0</v>
      </c>
      <c r="J264" s="62">
        <f t="shared" si="41"/>
        <v>0</v>
      </c>
      <c r="K264" s="62">
        <f t="shared" si="42"/>
        <v>8820.8920394723264</v>
      </c>
      <c r="L264" s="16">
        <f t="shared" si="43"/>
        <v>52.53895843778669</v>
      </c>
      <c r="M264" s="17">
        <f t="shared" si="37"/>
        <v>0.33678314703899925</v>
      </c>
      <c r="N264" s="63">
        <f t="shared" si="39"/>
        <v>0.23814164706062249</v>
      </c>
      <c r="O264" s="9"/>
    </row>
    <row r="265" spans="4:15">
      <c r="D265" s="15">
        <f>D264+'Control Panel'!$B$28</f>
        <v>2.6299999999999896E-2</v>
      </c>
      <c r="E265" s="16">
        <f t="shared" si="38"/>
        <v>0</v>
      </c>
      <c r="F265" s="62">
        <f t="shared" si="44"/>
        <v>0.03</v>
      </c>
      <c r="G265" s="62">
        <f>IF(E265=0,Thrust!$B$20,($B$10)*($B$9/($B$9+($B$5-H265)))^($B$22))</f>
        <v>101300</v>
      </c>
      <c r="H265" s="62">
        <f t="shared" si="45"/>
        <v>0</v>
      </c>
      <c r="I265" s="62">
        <f t="shared" si="40"/>
        <v>0</v>
      </c>
      <c r="J265" s="62">
        <f t="shared" si="41"/>
        <v>0</v>
      </c>
      <c r="K265" s="62">
        <f t="shared" si="42"/>
        <v>8820.8920394723264</v>
      </c>
      <c r="L265" s="16">
        <f t="shared" si="43"/>
        <v>52.53895843778669</v>
      </c>
      <c r="M265" s="17">
        <f t="shared" si="37"/>
        <v>0.33678314703899925</v>
      </c>
      <c r="N265" s="63">
        <f t="shared" si="39"/>
        <v>0.23814164706062249</v>
      </c>
      <c r="O265" s="9"/>
    </row>
    <row r="266" spans="4:15">
      <c r="D266" s="15">
        <f>D265+'Control Panel'!$B$28</f>
        <v>2.6399999999999896E-2</v>
      </c>
      <c r="E266" s="16">
        <f t="shared" si="38"/>
        <v>0</v>
      </c>
      <c r="F266" s="62">
        <f t="shared" si="44"/>
        <v>0.03</v>
      </c>
      <c r="G266" s="62">
        <f>IF(E266=0,Thrust!$B$20,($B$10)*($B$9/($B$9+($B$5-H266)))^($B$22))</f>
        <v>101300</v>
      </c>
      <c r="H266" s="62">
        <f t="shared" si="45"/>
        <v>0</v>
      </c>
      <c r="I266" s="62">
        <f t="shared" si="40"/>
        <v>0</v>
      </c>
      <c r="J266" s="62">
        <f t="shared" si="41"/>
        <v>0</v>
      </c>
      <c r="K266" s="62">
        <f t="shared" si="42"/>
        <v>8820.8920394723264</v>
      </c>
      <c r="L266" s="16">
        <f t="shared" si="43"/>
        <v>52.53895843778669</v>
      </c>
      <c r="M266" s="17">
        <f t="shared" si="37"/>
        <v>0.33678314703899925</v>
      </c>
      <c r="N266" s="63">
        <f t="shared" si="39"/>
        <v>0.23814164706062249</v>
      </c>
      <c r="O266" s="9"/>
    </row>
    <row r="267" spans="4:15">
      <c r="D267" s="15">
        <f>D266+'Control Panel'!$B$28</f>
        <v>2.6499999999999895E-2</v>
      </c>
      <c r="E267" s="16">
        <f t="shared" si="38"/>
        <v>0</v>
      </c>
      <c r="F267" s="62">
        <f t="shared" si="44"/>
        <v>0.03</v>
      </c>
      <c r="G267" s="62">
        <f>IF(E267=0,Thrust!$B$20,($B$10)*($B$9/($B$9+($B$5-H267)))^($B$22))</f>
        <v>101300</v>
      </c>
      <c r="H267" s="62">
        <f t="shared" si="45"/>
        <v>0</v>
      </c>
      <c r="I267" s="62">
        <f t="shared" si="40"/>
        <v>0</v>
      </c>
      <c r="J267" s="62">
        <f t="shared" si="41"/>
        <v>0</v>
      </c>
      <c r="K267" s="62">
        <f t="shared" si="42"/>
        <v>8820.8920394723264</v>
      </c>
      <c r="L267" s="16">
        <f t="shared" si="43"/>
        <v>52.53895843778669</v>
      </c>
      <c r="M267" s="17">
        <f t="shared" si="37"/>
        <v>0.33678314703899925</v>
      </c>
      <c r="N267" s="63">
        <f t="shared" si="39"/>
        <v>0.23814164706062249</v>
      </c>
      <c r="O267" s="9"/>
    </row>
    <row r="268" spans="4:15">
      <c r="D268" s="15">
        <f>D267+'Control Panel'!$B$28</f>
        <v>2.6599999999999895E-2</v>
      </c>
      <c r="E268" s="16">
        <f t="shared" si="38"/>
        <v>0</v>
      </c>
      <c r="F268" s="62">
        <f t="shared" si="44"/>
        <v>0.03</v>
      </c>
      <c r="G268" s="62">
        <f>IF(E268=0,Thrust!$B$20,($B$10)*($B$9/($B$9+($B$5-H268)))^($B$22))</f>
        <v>101300</v>
      </c>
      <c r="H268" s="62">
        <f t="shared" si="45"/>
        <v>0</v>
      </c>
      <c r="I268" s="62">
        <f t="shared" si="40"/>
        <v>0</v>
      </c>
      <c r="J268" s="62">
        <f t="shared" si="41"/>
        <v>0</v>
      </c>
      <c r="K268" s="62">
        <f t="shared" si="42"/>
        <v>8820.8920394723264</v>
      </c>
      <c r="L268" s="16">
        <f t="shared" si="43"/>
        <v>52.53895843778669</v>
      </c>
      <c r="M268" s="17">
        <f t="shared" si="37"/>
        <v>0.33678314703899925</v>
      </c>
      <c r="N268" s="63">
        <f t="shared" si="39"/>
        <v>0.23814164706062249</v>
      </c>
      <c r="O268" s="9"/>
    </row>
    <row r="269" spans="4:15">
      <c r="D269" s="15">
        <f>D268+'Control Panel'!$B$28</f>
        <v>2.6699999999999894E-2</v>
      </c>
      <c r="E269" s="16">
        <f t="shared" si="38"/>
        <v>0</v>
      </c>
      <c r="F269" s="62">
        <f t="shared" si="44"/>
        <v>0.03</v>
      </c>
      <c r="G269" s="62">
        <f>IF(E269=0,Thrust!$B$20,($B$10)*($B$9/($B$9+($B$5-H269)))^($B$22))</f>
        <v>101300</v>
      </c>
      <c r="H269" s="62">
        <f t="shared" si="45"/>
        <v>0</v>
      </c>
      <c r="I269" s="62">
        <f t="shared" si="40"/>
        <v>0</v>
      </c>
      <c r="J269" s="62">
        <f t="shared" si="41"/>
        <v>0</v>
      </c>
      <c r="K269" s="62">
        <f t="shared" si="42"/>
        <v>8820.8920394723264</v>
      </c>
      <c r="L269" s="16">
        <f t="shared" si="43"/>
        <v>52.53895843778669</v>
      </c>
      <c r="M269" s="17">
        <f t="shared" si="37"/>
        <v>0.33678314703899925</v>
      </c>
      <c r="N269" s="63">
        <f t="shared" si="39"/>
        <v>0.23814164706062249</v>
      </c>
      <c r="O269" s="9"/>
    </row>
    <row r="270" spans="4:15">
      <c r="D270" s="15">
        <f>D269+'Control Panel'!$B$28</f>
        <v>2.6799999999999893E-2</v>
      </c>
      <c r="E270" s="16">
        <f t="shared" si="38"/>
        <v>0</v>
      </c>
      <c r="F270" s="62">
        <f t="shared" si="44"/>
        <v>0.03</v>
      </c>
      <c r="G270" s="62">
        <f>IF(E270=0,Thrust!$B$20,($B$10)*($B$9/($B$9+($B$5-H270)))^($B$22))</f>
        <v>101300</v>
      </c>
      <c r="H270" s="62">
        <f t="shared" si="45"/>
        <v>0</v>
      </c>
      <c r="I270" s="62">
        <f t="shared" si="40"/>
        <v>0</v>
      </c>
      <c r="J270" s="62">
        <f t="shared" si="41"/>
        <v>0</v>
      </c>
      <c r="K270" s="62">
        <f t="shared" si="42"/>
        <v>8820.8920394723264</v>
      </c>
      <c r="L270" s="16">
        <f t="shared" si="43"/>
        <v>52.53895843778669</v>
      </c>
      <c r="M270" s="17">
        <f t="shared" si="37"/>
        <v>0.33678314703899925</v>
      </c>
      <c r="N270" s="63">
        <f t="shared" si="39"/>
        <v>0.23814164706062249</v>
      </c>
      <c r="O270" s="9"/>
    </row>
    <row r="271" spans="4:15">
      <c r="D271" s="15">
        <f>D270+'Control Panel'!$B$28</f>
        <v>2.6899999999999893E-2</v>
      </c>
      <c r="E271" s="16">
        <f t="shared" si="38"/>
        <v>0</v>
      </c>
      <c r="F271" s="62">
        <f t="shared" si="44"/>
        <v>0.03</v>
      </c>
      <c r="G271" s="62">
        <f>IF(E271=0,Thrust!$B$20,($B$10)*($B$9/($B$9+($B$5-H271)))^($B$22))</f>
        <v>101300</v>
      </c>
      <c r="H271" s="62">
        <f t="shared" si="45"/>
        <v>0</v>
      </c>
      <c r="I271" s="62">
        <f t="shared" si="40"/>
        <v>0</v>
      </c>
      <c r="J271" s="62">
        <f t="shared" si="41"/>
        <v>0</v>
      </c>
      <c r="K271" s="62">
        <f t="shared" si="42"/>
        <v>8820.8920394723264</v>
      </c>
      <c r="L271" s="16">
        <f t="shared" si="43"/>
        <v>52.53895843778669</v>
      </c>
      <c r="M271" s="17">
        <f t="shared" si="37"/>
        <v>0.33678314703899925</v>
      </c>
      <c r="N271" s="63">
        <f t="shared" si="39"/>
        <v>0.23814164706062249</v>
      </c>
      <c r="O271" s="9"/>
    </row>
    <row r="272" spans="4:15">
      <c r="D272" s="15">
        <f>D271+'Control Panel'!$B$28</f>
        <v>2.6999999999999892E-2</v>
      </c>
      <c r="E272" s="16">
        <f t="shared" si="38"/>
        <v>0</v>
      </c>
      <c r="F272" s="62">
        <f t="shared" si="44"/>
        <v>0.03</v>
      </c>
      <c r="G272" s="62">
        <f>IF(E272=0,Thrust!$B$20,($B$10)*($B$9/($B$9+($B$5-H272)))^($B$22))</f>
        <v>101300</v>
      </c>
      <c r="H272" s="62">
        <f t="shared" si="45"/>
        <v>0</v>
      </c>
      <c r="I272" s="62">
        <f t="shared" si="40"/>
        <v>0</v>
      </c>
      <c r="J272" s="62">
        <f t="shared" si="41"/>
        <v>0</v>
      </c>
      <c r="K272" s="62">
        <f t="shared" si="42"/>
        <v>8820.8920394723264</v>
      </c>
      <c r="L272" s="16">
        <f t="shared" si="43"/>
        <v>52.53895843778669</v>
      </c>
      <c r="M272" s="17">
        <f t="shared" si="37"/>
        <v>0.33678314703899925</v>
      </c>
      <c r="N272" s="63">
        <f t="shared" si="39"/>
        <v>0.23814164706062249</v>
      </c>
      <c r="O272" s="9"/>
    </row>
    <row r="273" spans="4:15">
      <c r="D273" s="15">
        <f>D272+'Control Panel'!$B$28</f>
        <v>2.7099999999999892E-2</v>
      </c>
      <c r="E273" s="16">
        <f t="shared" si="38"/>
        <v>0</v>
      </c>
      <c r="F273" s="62">
        <f t="shared" si="44"/>
        <v>0.03</v>
      </c>
      <c r="G273" s="62">
        <f>IF(E273=0,Thrust!$B$20,($B$10)*($B$9/($B$9+($B$5-H273)))^($B$22))</f>
        <v>101300</v>
      </c>
      <c r="H273" s="62">
        <f t="shared" si="45"/>
        <v>0</v>
      </c>
      <c r="I273" s="62">
        <f t="shared" si="40"/>
        <v>0</v>
      </c>
      <c r="J273" s="62">
        <f t="shared" si="41"/>
        <v>0</v>
      </c>
      <c r="K273" s="62">
        <f t="shared" si="42"/>
        <v>8820.8920394723264</v>
      </c>
      <c r="L273" s="16">
        <f t="shared" si="43"/>
        <v>52.53895843778669</v>
      </c>
      <c r="M273" s="17">
        <f t="shared" si="37"/>
        <v>0.33678314703899925</v>
      </c>
      <c r="N273" s="63">
        <f t="shared" si="39"/>
        <v>0.23814164706062249</v>
      </c>
      <c r="O273" s="9"/>
    </row>
    <row r="274" spans="4:15">
      <c r="D274" s="15">
        <f>D273+'Control Panel'!$B$28</f>
        <v>2.7199999999999891E-2</v>
      </c>
      <c r="E274" s="16">
        <f t="shared" si="38"/>
        <v>0</v>
      </c>
      <c r="F274" s="62">
        <f t="shared" si="44"/>
        <v>0.03</v>
      </c>
      <c r="G274" s="62">
        <f>IF(E274=0,Thrust!$B$20,($B$10)*($B$9/($B$9+($B$5-H274)))^($B$22))</f>
        <v>101300</v>
      </c>
      <c r="H274" s="62">
        <f t="shared" si="45"/>
        <v>0</v>
      </c>
      <c r="I274" s="62">
        <f t="shared" si="40"/>
        <v>0</v>
      </c>
      <c r="J274" s="62">
        <f t="shared" si="41"/>
        <v>0</v>
      </c>
      <c r="K274" s="62">
        <f t="shared" si="42"/>
        <v>8820.8920394723264</v>
      </c>
      <c r="L274" s="16">
        <f t="shared" si="43"/>
        <v>52.53895843778669</v>
      </c>
      <c r="M274" s="17">
        <f t="shared" si="37"/>
        <v>0.33678314703899925</v>
      </c>
      <c r="N274" s="63">
        <f t="shared" si="39"/>
        <v>0.23814164706062249</v>
      </c>
      <c r="O274" s="9"/>
    </row>
    <row r="275" spans="4:15">
      <c r="D275" s="15">
        <f>D274+'Control Panel'!$B$28</f>
        <v>2.729999999999989E-2</v>
      </c>
      <c r="E275" s="16">
        <f t="shared" si="38"/>
        <v>0</v>
      </c>
      <c r="F275" s="62">
        <f t="shared" si="44"/>
        <v>0.03</v>
      </c>
      <c r="G275" s="62">
        <f>IF(E275=0,Thrust!$B$20,($B$10)*($B$9/($B$9+($B$5-H275)))^($B$22))</f>
        <v>101300</v>
      </c>
      <c r="H275" s="62">
        <f t="shared" si="45"/>
        <v>0</v>
      </c>
      <c r="I275" s="62">
        <f t="shared" si="40"/>
        <v>0</v>
      </c>
      <c r="J275" s="62">
        <f t="shared" si="41"/>
        <v>0</v>
      </c>
      <c r="K275" s="62">
        <f t="shared" si="42"/>
        <v>8820.8920394723264</v>
      </c>
      <c r="L275" s="16">
        <f t="shared" si="43"/>
        <v>52.53895843778669</v>
      </c>
      <c r="M275" s="17">
        <f t="shared" si="37"/>
        <v>0.33678314703899925</v>
      </c>
      <c r="N275" s="63">
        <f t="shared" si="39"/>
        <v>0.23814164706062249</v>
      </c>
      <c r="O275" s="9"/>
    </row>
    <row r="276" spans="4:15">
      <c r="D276" s="15">
        <f>D275+'Control Panel'!$B$28</f>
        <v>2.739999999999989E-2</v>
      </c>
      <c r="E276" s="16">
        <f t="shared" si="38"/>
        <v>0</v>
      </c>
      <c r="F276" s="62">
        <f t="shared" si="44"/>
        <v>0.03</v>
      </c>
      <c r="G276" s="62">
        <f>IF(E276=0,Thrust!$B$20,($B$10)*($B$9/($B$9+($B$5-H276)))^($B$22))</f>
        <v>101300</v>
      </c>
      <c r="H276" s="62">
        <f t="shared" si="45"/>
        <v>0</v>
      </c>
      <c r="I276" s="62">
        <f t="shared" si="40"/>
        <v>0</v>
      </c>
      <c r="J276" s="62">
        <f t="shared" si="41"/>
        <v>0</v>
      </c>
      <c r="K276" s="62">
        <f t="shared" si="42"/>
        <v>8820.8920394723264</v>
      </c>
      <c r="L276" s="16">
        <f t="shared" si="43"/>
        <v>52.53895843778669</v>
      </c>
      <c r="M276" s="17">
        <f t="shared" si="37"/>
        <v>0.33678314703899925</v>
      </c>
      <c r="N276" s="63">
        <f t="shared" si="39"/>
        <v>0.23814164706062249</v>
      </c>
      <c r="O276" s="9"/>
    </row>
    <row r="277" spans="4:15">
      <c r="D277" s="15">
        <f>D276+'Control Panel'!$B$28</f>
        <v>2.7499999999999889E-2</v>
      </c>
      <c r="E277" s="16">
        <f t="shared" si="38"/>
        <v>0</v>
      </c>
      <c r="F277" s="62">
        <f t="shared" si="44"/>
        <v>0.03</v>
      </c>
      <c r="G277" s="62">
        <f>IF(E277=0,Thrust!$B$20,($B$10)*($B$9/($B$9+($B$5-H277)))^($B$22))</f>
        <v>101300</v>
      </c>
      <c r="H277" s="62">
        <f t="shared" si="45"/>
        <v>0</v>
      </c>
      <c r="I277" s="62">
        <f t="shared" si="40"/>
        <v>0</v>
      </c>
      <c r="J277" s="62">
        <f t="shared" si="41"/>
        <v>0</v>
      </c>
      <c r="K277" s="62">
        <f t="shared" si="42"/>
        <v>8820.8920394723264</v>
      </c>
      <c r="L277" s="16">
        <f t="shared" si="43"/>
        <v>52.53895843778669</v>
      </c>
      <c r="M277" s="17">
        <f t="shared" si="37"/>
        <v>0.33678314703899925</v>
      </c>
      <c r="N277" s="63">
        <f t="shared" si="39"/>
        <v>0.23814164706062249</v>
      </c>
      <c r="O277" s="9"/>
    </row>
    <row r="278" spans="4:15">
      <c r="D278" s="15">
        <f>D277+'Control Panel'!$B$28</f>
        <v>2.7599999999999889E-2</v>
      </c>
      <c r="E278" s="16">
        <f t="shared" si="38"/>
        <v>0</v>
      </c>
      <c r="F278" s="62">
        <f t="shared" si="44"/>
        <v>0.03</v>
      </c>
      <c r="G278" s="62">
        <f>IF(E278=0,Thrust!$B$20,($B$10)*($B$9/($B$9+($B$5-H278)))^($B$22))</f>
        <v>101300</v>
      </c>
      <c r="H278" s="62">
        <f t="shared" si="45"/>
        <v>0</v>
      </c>
      <c r="I278" s="62">
        <f t="shared" si="40"/>
        <v>0</v>
      </c>
      <c r="J278" s="62">
        <f t="shared" si="41"/>
        <v>0</v>
      </c>
      <c r="K278" s="62">
        <f t="shared" si="42"/>
        <v>8820.8920394723264</v>
      </c>
      <c r="L278" s="16">
        <f t="shared" si="43"/>
        <v>52.53895843778669</v>
      </c>
      <c r="M278" s="17">
        <f t="shared" si="37"/>
        <v>0.33678314703899925</v>
      </c>
      <c r="N278" s="63">
        <f t="shared" si="39"/>
        <v>0.23814164706062249</v>
      </c>
      <c r="O278" s="9"/>
    </row>
    <row r="279" spans="4:15">
      <c r="D279" s="15">
        <f>D278+'Control Panel'!$B$28</f>
        <v>2.7699999999999888E-2</v>
      </c>
      <c r="E279" s="16">
        <f t="shared" si="38"/>
        <v>0</v>
      </c>
      <c r="F279" s="62">
        <f t="shared" si="44"/>
        <v>0.03</v>
      </c>
      <c r="G279" s="62">
        <f>IF(E279=0,Thrust!$B$20,($B$10)*($B$9/($B$9+($B$5-H279)))^($B$22))</f>
        <v>101300</v>
      </c>
      <c r="H279" s="62">
        <f t="shared" si="45"/>
        <v>0</v>
      </c>
      <c r="I279" s="62">
        <f t="shared" si="40"/>
        <v>0</v>
      </c>
      <c r="J279" s="62">
        <f t="shared" si="41"/>
        <v>0</v>
      </c>
      <c r="K279" s="62">
        <f t="shared" si="42"/>
        <v>8820.8920394723264</v>
      </c>
      <c r="L279" s="16">
        <f t="shared" si="43"/>
        <v>52.53895843778669</v>
      </c>
      <c r="M279" s="17">
        <f t="shared" si="37"/>
        <v>0.33678314703899925</v>
      </c>
      <c r="N279" s="63">
        <f t="shared" si="39"/>
        <v>0.23814164706062249</v>
      </c>
      <c r="O279" s="9"/>
    </row>
    <row r="280" spans="4:15">
      <c r="D280" s="15">
        <f>D279+'Control Panel'!$B$28</f>
        <v>2.7799999999999887E-2</v>
      </c>
      <c r="E280" s="16">
        <f t="shared" si="38"/>
        <v>0</v>
      </c>
      <c r="F280" s="62">
        <f t="shared" si="44"/>
        <v>0.03</v>
      </c>
      <c r="G280" s="62">
        <f>IF(E280=0,Thrust!$B$20,($B$10)*($B$9/($B$9+($B$5-H280)))^($B$22))</f>
        <v>101300</v>
      </c>
      <c r="H280" s="62">
        <f t="shared" si="45"/>
        <v>0</v>
      </c>
      <c r="I280" s="62">
        <f t="shared" si="40"/>
        <v>0</v>
      </c>
      <c r="J280" s="62">
        <f t="shared" si="41"/>
        <v>0</v>
      </c>
      <c r="K280" s="62">
        <f t="shared" si="42"/>
        <v>8820.8920394723264</v>
      </c>
      <c r="L280" s="16">
        <f t="shared" si="43"/>
        <v>52.53895843778669</v>
      </c>
      <c r="M280" s="17">
        <f t="shared" si="37"/>
        <v>0.33678314703899925</v>
      </c>
      <c r="N280" s="63">
        <f t="shared" si="39"/>
        <v>0.23814164706062249</v>
      </c>
      <c r="O280" s="9"/>
    </row>
    <row r="281" spans="4:15">
      <c r="D281" s="15">
        <f>D280+'Control Panel'!$B$28</f>
        <v>2.7899999999999887E-2</v>
      </c>
      <c r="E281" s="16">
        <f t="shared" si="38"/>
        <v>0</v>
      </c>
      <c r="F281" s="62">
        <f t="shared" si="44"/>
        <v>0.03</v>
      </c>
      <c r="G281" s="62">
        <f>IF(E281=0,Thrust!$B$20,($B$10)*($B$9/($B$9+($B$5-H281)))^($B$22))</f>
        <v>101300</v>
      </c>
      <c r="H281" s="62">
        <f t="shared" si="45"/>
        <v>0</v>
      </c>
      <c r="I281" s="62">
        <f t="shared" si="40"/>
        <v>0</v>
      </c>
      <c r="J281" s="62">
        <f t="shared" si="41"/>
        <v>0</v>
      </c>
      <c r="K281" s="62">
        <f t="shared" si="42"/>
        <v>8820.8920394723264</v>
      </c>
      <c r="L281" s="16">
        <f t="shared" si="43"/>
        <v>52.53895843778669</v>
      </c>
      <c r="M281" s="17">
        <f t="shared" si="37"/>
        <v>0.33678314703899925</v>
      </c>
      <c r="N281" s="63">
        <f t="shared" si="39"/>
        <v>0.23814164706062249</v>
      </c>
      <c r="O281" s="9"/>
    </row>
    <row r="282" spans="4:15">
      <c r="D282" s="15">
        <f>D281+'Control Panel'!$B$28</f>
        <v>2.7999999999999886E-2</v>
      </c>
      <c r="E282" s="16">
        <f t="shared" si="38"/>
        <v>0</v>
      </c>
      <c r="F282" s="62">
        <f t="shared" si="44"/>
        <v>0.03</v>
      </c>
      <c r="G282" s="62">
        <f>IF(E282=0,Thrust!$B$20,($B$10)*($B$9/($B$9+($B$5-H282)))^($B$22))</f>
        <v>101300</v>
      </c>
      <c r="H282" s="62">
        <f t="shared" si="45"/>
        <v>0</v>
      </c>
      <c r="I282" s="62">
        <f t="shared" si="40"/>
        <v>0</v>
      </c>
      <c r="J282" s="62">
        <f t="shared" si="41"/>
        <v>0</v>
      </c>
      <c r="K282" s="62">
        <f t="shared" si="42"/>
        <v>8820.8920394723264</v>
      </c>
      <c r="L282" s="16">
        <f t="shared" si="43"/>
        <v>52.53895843778669</v>
      </c>
      <c r="M282" s="17">
        <f t="shared" si="37"/>
        <v>0.33678314703899925</v>
      </c>
      <c r="N282" s="63">
        <f t="shared" si="39"/>
        <v>0.23814164706062249</v>
      </c>
      <c r="O282" s="9"/>
    </row>
    <row r="283" spans="4:15">
      <c r="D283" s="15">
        <f>D282+'Control Panel'!$B$28</f>
        <v>2.8099999999999885E-2</v>
      </c>
      <c r="E283" s="16">
        <f t="shared" si="38"/>
        <v>0</v>
      </c>
      <c r="F283" s="62">
        <f t="shared" si="44"/>
        <v>0.03</v>
      </c>
      <c r="G283" s="62">
        <f>IF(E283=0,Thrust!$B$20,($B$10)*($B$9/($B$9+($B$5-H283)))^($B$22))</f>
        <v>101300</v>
      </c>
      <c r="H283" s="62">
        <f t="shared" si="45"/>
        <v>0</v>
      </c>
      <c r="I283" s="62">
        <f t="shared" si="40"/>
        <v>0</v>
      </c>
      <c r="J283" s="62">
        <f t="shared" si="41"/>
        <v>0</v>
      </c>
      <c r="K283" s="62">
        <f t="shared" si="42"/>
        <v>8820.8920394723264</v>
      </c>
      <c r="L283" s="16">
        <f t="shared" si="43"/>
        <v>52.53895843778669</v>
      </c>
      <c r="M283" s="17">
        <f t="shared" si="37"/>
        <v>0.33678314703899925</v>
      </c>
      <c r="N283" s="63">
        <f t="shared" si="39"/>
        <v>0.23814164706062249</v>
      </c>
      <c r="O283" s="9"/>
    </row>
    <row r="284" spans="4:15">
      <c r="D284" s="15">
        <f>D283+'Control Panel'!$B$28</f>
        <v>2.8199999999999885E-2</v>
      </c>
      <c r="E284" s="16">
        <f t="shared" si="38"/>
        <v>0</v>
      </c>
      <c r="F284" s="62">
        <f t="shared" si="44"/>
        <v>0.03</v>
      </c>
      <c r="G284" s="62">
        <f>IF(E284=0,Thrust!$B$20,($B$10)*($B$9/($B$9+($B$5-H284)))^($B$22))</f>
        <v>101300</v>
      </c>
      <c r="H284" s="62">
        <f t="shared" si="45"/>
        <v>0</v>
      </c>
      <c r="I284" s="62">
        <f t="shared" si="40"/>
        <v>0</v>
      </c>
      <c r="J284" s="62">
        <f t="shared" si="41"/>
        <v>0</v>
      </c>
      <c r="K284" s="62">
        <f t="shared" si="42"/>
        <v>8820.8920394723264</v>
      </c>
      <c r="L284" s="16">
        <f t="shared" si="43"/>
        <v>52.53895843778669</v>
      </c>
      <c r="M284" s="17">
        <f t="shared" si="37"/>
        <v>0.33678314703899925</v>
      </c>
      <c r="N284" s="63">
        <f t="shared" si="39"/>
        <v>0.23814164706062249</v>
      </c>
      <c r="O284" s="9"/>
    </row>
    <row r="285" spans="4:15">
      <c r="D285" s="15">
        <f>D284+'Control Panel'!$B$28</f>
        <v>2.8299999999999884E-2</v>
      </c>
      <c r="E285" s="16">
        <f t="shared" si="38"/>
        <v>0</v>
      </c>
      <c r="F285" s="62">
        <f t="shared" si="44"/>
        <v>0.03</v>
      </c>
      <c r="G285" s="62">
        <f>IF(E285=0,Thrust!$B$20,($B$10)*($B$9/($B$9+($B$5-H285)))^($B$22))</f>
        <v>101300</v>
      </c>
      <c r="H285" s="62">
        <f t="shared" si="45"/>
        <v>0</v>
      </c>
      <c r="I285" s="62">
        <f t="shared" si="40"/>
        <v>0</v>
      </c>
      <c r="J285" s="62">
        <f t="shared" si="41"/>
        <v>0</v>
      </c>
      <c r="K285" s="62">
        <f t="shared" si="42"/>
        <v>8820.8920394723264</v>
      </c>
      <c r="L285" s="16">
        <f t="shared" si="43"/>
        <v>52.53895843778669</v>
      </c>
      <c r="M285" s="17">
        <f t="shared" si="37"/>
        <v>0.33678314703899925</v>
      </c>
      <c r="N285" s="63">
        <f t="shared" si="39"/>
        <v>0.23814164706062249</v>
      </c>
      <c r="O285" s="9"/>
    </row>
    <row r="286" spans="4:15">
      <c r="D286" s="15">
        <f>D285+'Control Panel'!$B$28</f>
        <v>2.8399999999999884E-2</v>
      </c>
      <c r="E286" s="16">
        <f t="shared" si="38"/>
        <v>0</v>
      </c>
      <c r="F286" s="62">
        <f t="shared" si="44"/>
        <v>0.03</v>
      </c>
      <c r="G286" s="62">
        <f>IF(E286=0,Thrust!$B$20,($B$10)*($B$9/($B$9+($B$5-H286)))^($B$22))</f>
        <v>101300</v>
      </c>
      <c r="H286" s="62">
        <f t="shared" si="45"/>
        <v>0</v>
      </c>
      <c r="I286" s="62">
        <f t="shared" si="40"/>
        <v>0</v>
      </c>
      <c r="J286" s="62">
        <f t="shared" si="41"/>
        <v>0</v>
      </c>
      <c r="K286" s="62">
        <f t="shared" si="42"/>
        <v>8820.8920394723264</v>
      </c>
      <c r="L286" s="16">
        <f t="shared" si="43"/>
        <v>52.53895843778669</v>
      </c>
      <c r="M286" s="17">
        <f t="shared" si="37"/>
        <v>0.33678314703899925</v>
      </c>
      <c r="N286" s="63">
        <f t="shared" si="39"/>
        <v>0.23814164706062249</v>
      </c>
      <c r="O286" s="9"/>
    </row>
    <row r="287" spans="4:15">
      <c r="D287" s="15">
        <f>D286+'Control Panel'!$B$28</f>
        <v>2.8499999999999883E-2</v>
      </c>
      <c r="E287" s="16">
        <f t="shared" si="38"/>
        <v>0</v>
      </c>
      <c r="F287" s="62">
        <f t="shared" si="44"/>
        <v>0.03</v>
      </c>
      <c r="G287" s="62">
        <f>IF(E287=0,Thrust!$B$20,($B$10)*($B$9/($B$9+($B$5-H287)))^($B$22))</f>
        <v>101300</v>
      </c>
      <c r="H287" s="62">
        <f t="shared" si="45"/>
        <v>0</v>
      </c>
      <c r="I287" s="62">
        <f t="shared" si="40"/>
        <v>0</v>
      </c>
      <c r="J287" s="62">
        <f t="shared" si="41"/>
        <v>0</v>
      </c>
      <c r="K287" s="62">
        <f t="shared" si="42"/>
        <v>8820.8920394723264</v>
      </c>
      <c r="L287" s="16">
        <f t="shared" si="43"/>
        <v>52.53895843778669</v>
      </c>
      <c r="M287" s="17">
        <f t="shared" si="37"/>
        <v>0.33678314703899925</v>
      </c>
      <c r="N287" s="63">
        <f t="shared" si="39"/>
        <v>0.23814164706062249</v>
      </c>
      <c r="O287" s="9"/>
    </row>
    <row r="288" spans="4:15">
      <c r="D288" s="15">
        <f>D287+'Control Panel'!$B$28</f>
        <v>2.8599999999999882E-2</v>
      </c>
      <c r="E288" s="16">
        <f t="shared" si="38"/>
        <v>0</v>
      </c>
      <c r="F288" s="62">
        <f t="shared" si="44"/>
        <v>0.03</v>
      </c>
      <c r="G288" s="62">
        <f>IF(E288=0,Thrust!$B$20,($B$10)*($B$9/($B$9+($B$5-H288)))^($B$22))</f>
        <v>101300</v>
      </c>
      <c r="H288" s="62">
        <f t="shared" si="45"/>
        <v>0</v>
      </c>
      <c r="I288" s="62">
        <f t="shared" si="40"/>
        <v>0</v>
      </c>
      <c r="J288" s="62">
        <f t="shared" si="41"/>
        <v>0</v>
      </c>
      <c r="K288" s="62">
        <f t="shared" si="42"/>
        <v>8820.8920394723264</v>
      </c>
      <c r="L288" s="16">
        <f t="shared" si="43"/>
        <v>52.53895843778669</v>
      </c>
      <c r="M288" s="17">
        <f t="shared" si="37"/>
        <v>0.33678314703899925</v>
      </c>
      <c r="N288" s="63">
        <f t="shared" si="39"/>
        <v>0.23814164706062249</v>
      </c>
      <c r="O288" s="9"/>
    </row>
    <row r="289" spans="4:15">
      <c r="D289" s="15">
        <f>D288+'Control Panel'!$B$28</f>
        <v>2.8699999999999882E-2</v>
      </c>
      <c r="E289" s="16">
        <f t="shared" si="38"/>
        <v>0</v>
      </c>
      <c r="F289" s="62">
        <f t="shared" si="44"/>
        <v>0.03</v>
      </c>
      <c r="G289" s="62">
        <f>IF(E289=0,Thrust!$B$20,($B$10)*($B$9/($B$9+($B$5-H289)))^($B$22))</f>
        <v>101300</v>
      </c>
      <c r="H289" s="62">
        <f t="shared" si="45"/>
        <v>0</v>
      </c>
      <c r="I289" s="62">
        <f t="shared" si="40"/>
        <v>0</v>
      </c>
      <c r="J289" s="62">
        <f t="shared" si="41"/>
        <v>0</v>
      </c>
      <c r="K289" s="62">
        <f t="shared" si="42"/>
        <v>8820.8920394723264</v>
      </c>
      <c r="L289" s="16">
        <f t="shared" si="43"/>
        <v>52.53895843778669</v>
      </c>
      <c r="M289" s="17">
        <f t="shared" si="37"/>
        <v>0.33678314703899925</v>
      </c>
      <c r="N289" s="63">
        <f t="shared" si="39"/>
        <v>0.23814164706062249</v>
      </c>
      <c r="O289" s="9"/>
    </row>
    <row r="290" spans="4:15">
      <c r="D290" s="15">
        <f>D289+'Control Panel'!$B$28</f>
        <v>2.8799999999999881E-2</v>
      </c>
      <c r="E290" s="16">
        <f t="shared" si="38"/>
        <v>0</v>
      </c>
      <c r="F290" s="62">
        <f t="shared" si="44"/>
        <v>0.03</v>
      </c>
      <c r="G290" s="62">
        <f>IF(E290=0,Thrust!$B$20,($B$10)*($B$9/($B$9+($B$5-H290)))^($B$22))</f>
        <v>101300</v>
      </c>
      <c r="H290" s="62">
        <f t="shared" si="45"/>
        <v>0</v>
      </c>
      <c r="I290" s="62">
        <f t="shared" si="40"/>
        <v>0</v>
      </c>
      <c r="J290" s="62">
        <f t="shared" si="41"/>
        <v>0</v>
      </c>
      <c r="K290" s="62">
        <f t="shared" si="42"/>
        <v>8820.8920394723264</v>
      </c>
      <c r="L290" s="16">
        <f t="shared" si="43"/>
        <v>52.53895843778669</v>
      </c>
      <c r="M290" s="17">
        <f t="shared" si="37"/>
        <v>0.33678314703899925</v>
      </c>
      <c r="N290" s="63">
        <f t="shared" si="39"/>
        <v>0.23814164706062249</v>
      </c>
      <c r="O290" s="9"/>
    </row>
    <row r="291" spans="4:15">
      <c r="D291" s="15">
        <f>D290+'Control Panel'!$B$28</f>
        <v>2.8899999999999881E-2</v>
      </c>
      <c r="E291" s="16">
        <f t="shared" si="38"/>
        <v>0</v>
      </c>
      <c r="F291" s="62">
        <f t="shared" si="44"/>
        <v>0.03</v>
      </c>
      <c r="G291" s="62">
        <f>IF(E291=0,Thrust!$B$20,($B$10)*($B$9/($B$9+($B$5-H291)))^($B$22))</f>
        <v>101300</v>
      </c>
      <c r="H291" s="62">
        <f t="shared" si="45"/>
        <v>0</v>
      </c>
      <c r="I291" s="62">
        <f t="shared" si="40"/>
        <v>0</v>
      </c>
      <c r="J291" s="62">
        <f t="shared" si="41"/>
        <v>0</v>
      </c>
      <c r="K291" s="62">
        <f t="shared" si="42"/>
        <v>8820.8920394723264</v>
      </c>
      <c r="L291" s="16">
        <f t="shared" si="43"/>
        <v>52.53895843778669</v>
      </c>
      <c r="M291" s="17">
        <f t="shared" si="37"/>
        <v>0.33678314703899925</v>
      </c>
      <c r="N291" s="63">
        <f t="shared" si="39"/>
        <v>0.23814164706062249</v>
      </c>
      <c r="O291" s="9"/>
    </row>
    <row r="292" spans="4:15">
      <c r="D292" s="15">
        <f>D291+'Control Panel'!$B$28</f>
        <v>2.899999999999988E-2</v>
      </c>
      <c r="E292" s="16">
        <f t="shared" si="38"/>
        <v>0</v>
      </c>
      <c r="F292" s="62">
        <f t="shared" si="44"/>
        <v>0.03</v>
      </c>
      <c r="G292" s="62">
        <f>IF(E292=0,Thrust!$B$20,($B$10)*($B$9/($B$9+($B$5-H292)))^($B$22))</f>
        <v>101300</v>
      </c>
      <c r="H292" s="62">
        <f t="shared" si="45"/>
        <v>0</v>
      </c>
      <c r="I292" s="62">
        <f t="shared" si="40"/>
        <v>0</v>
      </c>
      <c r="J292" s="62">
        <f t="shared" si="41"/>
        <v>0</v>
      </c>
      <c r="K292" s="62">
        <f t="shared" si="42"/>
        <v>8820.8920394723264</v>
      </c>
      <c r="L292" s="16">
        <f t="shared" si="43"/>
        <v>52.53895843778669</v>
      </c>
      <c r="M292" s="17">
        <f t="shared" si="37"/>
        <v>0.33678314703899925</v>
      </c>
      <c r="N292" s="63">
        <f t="shared" si="39"/>
        <v>0.23814164706062249</v>
      </c>
      <c r="O292" s="9"/>
    </row>
    <row r="293" spans="4:15">
      <c r="D293" s="15">
        <f>D292+'Control Panel'!$B$28</f>
        <v>2.9099999999999879E-2</v>
      </c>
      <c r="E293" s="16">
        <f t="shared" si="38"/>
        <v>0</v>
      </c>
      <c r="F293" s="62">
        <f t="shared" si="44"/>
        <v>0.03</v>
      </c>
      <c r="G293" s="62">
        <f>IF(E293=0,Thrust!$B$20,($B$10)*($B$9/($B$9+($B$5-H293)))^($B$22))</f>
        <v>101300</v>
      </c>
      <c r="H293" s="62">
        <f t="shared" si="45"/>
        <v>0</v>
      </c>
      <c r="I293" s="62">
        <f t="shared" si="40"/>
        <v>0</v>
      </c>
      <c r="J293" s="62">
        <f t="shared" si="41"/>
        <v>0</v>
      </c>
      <c r="K293" s="62">
        <f t="shared" si="42"/>
        <v>8820.8920394723264</v>
      </c>
      <c r="L293" s="16">
        <f t="shared" si="43"/>
        <v>52.53895843778669</v>
      </c>
      <c r="M293" s="17">
        <f t="shared" si="37"/>
        <v>0.33678314703899925</v>
      </c>
      <c r="N293" s="63">
        <f t="shared" si="39"/>
        <v>0.23814164706062249</v>
      </c>
      <c r="O293" s="9"/>
    </row>
    <row r="294" spans="4:15">
      <c r="D294" s="15">
        <f>D293+'Control Panel'!$B$28</f>
        <v>2.9199999999999879E-2</v>
      </c>
      <c r="E294" s="16">
        <f t="shared" si="38"/>
        <v>0</v>
      </c>
      <c r="F294" s="62">
        <f t="shared" si="44"/>
        <v>0.03</v>
      </c>
      <c r="G294" s="62">
        <f>IF(E294=0,Thrust!$B$20,($B$10)*($B$9/($B$9+($B$5-H294)))^($B$22))</f>
        <v>101300</v>
      </c>
      <c r="H294" s="62">
        <f t="shared" si="45"/>
        <v>0</v>
      </c>
      <c r="I294" s="62">
        <f t="shared" si="40"/>
        <v>0</v>
      </c>
      <c r="J294" s="62">
        <f t="shared" si="41"/>
        <v>0</v>
      </c>
      <c r="K294" s="62">
        <f t="shared" si="42"/>
        <v>8820.8920394723264</v>
      </c>
      <c r="L294" s="16">
        <f t="shared" si="43"/>
        <v>52.53895843778669</v>
      </c>
      <c r="M294" s="17">
        <f t="shared" si="37"/>
        <v>0.33678314703899925</v>
      </c>
      <c r="N294" s="63">
        <f t="shared" si="39"/>
        <v>0.23814164706062249</v>
      </c>
      <c r="O294" s="9"/>
    </row>
    <row r="295" spans="4:15">
      <c r="D295" s="15">
        <f>D294+'Control Panel'!$B$28</f>
        <v>2.9299999999999878E-2</v>
      </c>
      <c r="E295" s="16">
        <f t="shared" si="38"/>
        <v>0</v>
      </c>
      <c r="F295" s="62">
        <f t="shared" si="44"/>
        <v>0.03</v>
      </c>
      <c r="G295" s="62">
        <f>IF(E295=0,Thrust!$B$20,($B$10)*($B$9/($B$9+($B$5-H295)))^($B$22))</f>
        <v>101300</v>
      </c>
      <c r="H295" s="62">
        <f t="shared" si="45"/>
        <v>0</v>
      </c>
      <c r="I295" s="62">
        <f t="shared" si="40"/>
        <v>0</v>
      </c>
      <c r="J295" s="62">
        <f t="shared" si="41"/>
        <v>0</v>
      </c>
      <c r="K295" s="62">
        <f t="shared" si="42"/>
        <v>8820.8920394723264</v>
      </c>
      <c r="L295" s="16">
        <f t="shared" si="43"/>
        <v>52.53895843778669</v>
      </c>
      <c r="M295" s="17">
        <f t="shared" si="37"/>
        <v>0.33678314703899925</v>
      </c>
      <c r="N295" s="63">
        <f t="shared" si="39"/>
        <v>0.23814164706062249</v>
      </c>
      <c r="O295" s="9"/>
    </row>
    <row r="296" spans="4:15">
      <c r="D296" s="15">
        <f>D295+'Control Panel'!$B$28</f>
        <v>2.9399999999999878E-2</v>
      </c>
      <c r="E296" s="16">
        <f t="shared" si="38"/>
        <v>0</v>
      </c>
      <c r="F296" s="62">
        <f t="shared" si="44"/>
        <v>0.03</v>
      </c>
      <c r="G296" s="62">
        <f>IF(E296=0,Thrust!$B$20,($B$10)*($B$9/($B$9+($B$5-H296)))^($B$22))</f>
        <v>101300</v>
      </c>
      <c r="H296" s="62">
        <f t="shared" si="45"/>
        <v>0</v>
      </c>
      <c r="I296" s="62">
        <f t="shared" si="40"/>
        <v>0</v>
      </c>
      <c r="J296" s="62">
        <f t="shared" si="41"/>
        <v>0</v>
      </c>
      <c r="K296" s="62">
        <f t="shared" si="42"/>
        <v>8820.8920394723264</v>
      </c>
      <c r="L296" s="16">
        <f t="shared" si="43"/>
        <v>52.53895843778669</v>
      </c>
      <c r="M296" s="17">
        <f t="shared" si="37"/>
        <v>0.33678314703899925</v>
      </c>
      <c r="N296" s="63">
        <f t="shared" si="39"/>
        <v>0.23814164706062249</v>
      </c>
      <c r="O296" s="9"/>
    </row>
    <row r="297" spans="4:15">
      <c r="D297" s="15">
        <f>D296+'Control Panel'!$B$28</f>
        <v>2.9499999999999877E-2</v>
      </c>
      <c r="E297" s="16">
        <f t="shared" si="38"/>
        <v>0</v>
      </c>
      <c r="F297" s="62">
        <f t="shared" si="44"/>
        <v>0.03</v>
      </c>
      <c r="G297" s="62">
        <f>IF(E297=0,Thrust!$B$20,($B$10)*($B$9/($B$9+($B$5-H297)))^($B$22))</f>
        <v>101300</v>
      </c>
      <c r="H297" s="62">
        <f t="shared" si="45"/>
        <v>0</v>
      </c>
      <c r="I297" s="62">
        <f t="shared" si="40"/>
        <v>0</v>
      </c>
      <c r="J297" s="62">
        <f t="shared" si="41"/>
        <v>0</v>
      </c>
      <c r="K297" s="62">
        <f t="shared" si="42"/>
        <v>8820.8920394723264</v>
      </c>
      <c r="L297" s="16">
        <f t="shared" si="43"/>
        <v>52.53895843778669</v>
      </c>
      <c r="M297" s="17">
        <f t="shared" si="37"/>
        <v>0.33678314703899925</v>
      </c>
      <c r="N297" s="63">
        <f t="shared" si="39"/>
        <v>0.23814164706062249</v>
      </c>
      <c r="O297" s="9"/>
    </row>
    <row r="298" spans="4:15">
      <c r="D298" s="15">
        <f>D297+'Control Panel'!$B$28</f>
        <v>2.9599999999999876E-2</v>
      </c>
      <c r="E298" s="16">
        <f t="shared" si="38"/>
        <v>0</v>
      </c>
      <c r="F298" s="62">
        <f t="shared" si="44"/>
        <v>0.03</v>
      </c>
      <c r="G298" s="62">
        <f>IF(E298=0,Thrust!$B$20,($B$10)*($B$9/($B$9+($B$5-H298)))^($B$22))</f>
        <v>101300</v>
      </c>
      <c r="H298" s="62">
        <f t="shared" si="45"/>
        <v>0</v>
      </c>
      <c r="I298" s="62">
        <f t="shared" si="40"/>
        <v>0</v>
      </c>
      <c r="J298" s="62">
        <f t="shared" si="41"/>
        <v>0</v>
      </c>
      <c r="K298" s="62">
        <f t="shared" si="42"/>
        <v>8820.8920394723264</v>
      </c>
      <c r="L298" s="16">
        <f t="shared" si="43"/>
        <v>52.53895843778669</v>
      </c>
      <c r="M298" s="17">
        <f t="shared" si="37"/>
        <v>0.33678314703899925</v>
      </c>
      <c r="N298" s="63">
        <f t="shared" si="39"/>
        <v>0.23814164706062249</v>
      </c>
      <c r="O298" s="9"/>
    </row>
    <row r="299" spans="4:15">
      <c r="D299" s="15">
        <f>D298+'Control Panel'!$B$28</f>
        <v>2.9699999999999876E-2</v>
      </c>
      <c r="E299" s="16">
        <f t="shared" si="38"/>
        <v>0</v>
      </c>
      <c r="F299" s="62">
        <f t="shared" si="44"/>
        <v>0.03</v>
      </c>
      <c r="G299" s="62">
        <f>IF(E299=0,Thrust!$B$20,($B$10)*($B$9/($B$9+($B$5-H299)))^($B$22))</f>
        <v>101300</v>
      </c>
      <c r="H299" s="62">
        <f t="shared" si="45"/>
        <v>0</v>
      </c>
      <c r="I299" s="62">
        <f t="shared" si="40"/>
        <v>0</v>
      </c>
      <c r="J299" s="62">
        <f t="shared" si="41"/>
        <v>0</v>
      </c>
      <c r="K299" s="62">
        <f t="shared" si="42"/>
        <v>8820.8920394723264</v>
      </c>
      <c r="L299" s="16">
        <f t="shared" si="43"/>
        <v>52.53895843778669</v>
      </c>
      <c r="M299" s="17">
        <f t="shared" si="37"/>
        <v>0.33678314703899925</v>
      </c>
      <c r="N299" s="63">
        <f t="shared" si="39"/>
        <v>0.23814164706062249</v>
      </c>
      <c r="O299" s="9"/>
    </row>
    <row r="300" spans="4:15">
      <c r="D300" s="15">
        <f>D299+'Control Panel'!$B$28</f>
        <v>2.9799999999999875E-2</v>
      </c>
      <c r="E300" s="16">
        <f t="shared" si="38"/>
        <v>0</v>
      </c>
      <c r="F300" s="62">
        <f t="shared" si="44"/>
        <v>0.03</v>
      </c>
      <c r="G300" s="62">
        <f>IF(E300=0,Thrust!$B$20,($B$10)*($B$9/($B$9+($B$5-H300)))^($B$22))</f>
        <v>101300</v>
      </c>
      <c r="H300" s="62">
        <f t="shared" si="45"/>
        <v>0</v>
      </c>
      <c r="I300" s="62">
        <f t="shared" si="40"/>
        <v>0</v>
      </c>
      <c r="J300" s="62">
        <f t="shared" si="41"/>
        <v>0</v>
      </c>
      <c r="K300" s="62">
        <f t="shared" si="42"/>
        <v>8820.8920394723264</v>
      </c>
      <c r="L300" s="16">
        <f t="shared" si="43"/>
        <v>52.53895843778669</v>
      </c>
      <c r="M300" s="17">
        <f t="shared" si="37"/>
        <v>0.33678314703899925</v>
      </c>
      <c r="N300" s="63">
        <f t="shared" si="39"/>
        <v>0.23814164706062249</v>
      </c>
      <c r="O300" s="9"/>
    </row>
    <row r="301" spans="4:15">
      <c r="D301" s="15">
        <f>D300+'Control Panel'!$B$28</f>
        <v>2.9899999999999875E-2</v>
      </c>
      <c r="E301" s="16">
        <f t="shared" si="38"/>
        <v>0</v>
      </c>
      <c r="F301" s="62">
        <f t="shared" si="44"/>
        <v>0.03</v>
      </c>
      <c r="G301" s="62">
        <f>IF(E301=0,Thrust!$B$20,($B$10)*($B$9/($B$9+($B$5-H301)))^($B$22))</f>
        <v>101300</v>
      </c>
      <c r="H301" s="62">
        <f t="shared" si="45"/>
        <v>0</v>
      </c>
      <c r="I301" s="62">
        <f t="shared" si="40"/>
        <v>0</v>
      </c>
      <c r="J301" s="62">
        <f t="shared" si="41"/>
        <v>0</v>
      </c>
      <c r="K301" s="62">
        <f t="shared" si="42"/>
        <v>8820.8920394723264</v>
      </c>
      <c r="L301" s="16">
        <f t="shared" si="43"/>
        <v>52.53895843778669</v>
      </c>
      <c r="M301" s="17">
        <f t="shared" si="37"/>
        <v>0.33678314703899925</v>
      </c>
      <c r="N301" s="63">
        <f t="shared" si="39"/>
        <v>0.23814164706062249</v>
      </c>
      <c r="O301" s="9"/>
    </row>
    <row r="302" spans="4:15">
      <c r="D302" s="15">
        <f>D301+'Control Panel'!$B$28</f>
        <v>2.9999999999999874E-2</v>
      </c>
      <c r="E302" s="16">
        <f t="shared" si="38"/>
        <v>0</v>
      </c>
      <c r="F302" s="62">
        <f t="shared" si="44"/>
        <v>0.03</v>
      </c>
      <c r="G302" s="62">
        <f>IF(E302=0,Thrust!$B$20,($B$10)*($B$9/($B$9+($B$5-H302)))^($B$22))</f>
        <v>101300</v>
      </c>
      <c r="H302" s="62">
        <f t="shared" si="45"/>
        <v>0</v>
      </c>
      <c r="I302" s="62">
        <f t="shared" si="40"/>
        <v>0</v>
      </c>
      <c r="J302" s="62">
        <f t="shared" si="41"/>
        <v>0</v>
      </c>
      <c r="K302" s="62">
        <f t="shared" si="42"/>
        <v>8820.8920394723264</v>
      </c>
      <c r="L302" s="16">
        <f t="shared" si="43"/>
        <v>52.53895843778669</v>
      </c>
      <c r="M302" s="17">
        <f t="shared" si="37"/>
        <v>0.33678314703899925</v>
      </c>
      <c r="N302" s="63">
        <f t="shared" si="39"/>
        <v>0.23814164706062249</v>
      </c>
      <c r="O302" s="9"/>
    </row>
    <row r="303" spans="4:15">
      <c r="D303" s="15">
        <f>D302+'Control Panel'!$B$28</f>
        <v>3.0099999999999873E-2</v>
      </c>
      <c r="E303" s="16">
        <f t="shared" si="38"/>
        <v>0</v>
      </c>
      <c r="F303" s="62">
        <f t="shared" si="44"/>
        <v>0.03</v>
      </c>
      <c r="G303" s="62">
        <f>IF(E303=0,Thrust!$B$20,($B$10)*($B$9/($B$9+($B$5-H303)))^($B$22))</f>
        <v>101300</v>
      </c>
      <c r="H303" s="62">
        <f t="shared" si="45"/>
        <v>0</v>
      </c>
      <c r="I303" s="62">
        <f t="shared" si="40"/>
        <v>0</v>
      </c>
      <c r="J303" s="62">
        <f t="shared" si="41"/>
        <v>0</v>
      </c>
      <c r="K303" s="62">
        <f t="shared" si="42"/>
        <v>8820.8920394723264</v>
      </c>
      <c r="L303" s="16">
        <f t="shared" si="43"/>
        <v>52.53895843778669</v>
      </c>
      <c r="M303" s="17">
        <f t="shared" si="37"/>
        <v>0.33678314703899925</v>
      </c>
      <c r="N303" s="63">
        <f t="shared" si="39"/>
        <v>0.23814164706062249</v>
      </c>
      <c r="O303" s="9"/>
    </row>
    <row r="304" spans="4:15">
      <c r="D304" s="15">
        <f>D303+'Control Panel'!$B$28</f>
        <v>3.0199999999999873E-2</v>
      </c>
      <c r="E304" s="16">
        <f t="shared" si="38"/>
        <v>0</v>
      </c>
      <c r="F304" s="62">
        <f t="shared" si="44"/>
        <v>0.03</v>
      </c>
      <c r="G304" s="62">
        <f>IF(E304=0,Thrust!$B$20,($B$10)*($B$9/($B$9+($B$5-H304)))^($B$22))</f>
        <v>101300</v>
      </c>
      <c r="H304" s="62">
        <f t="shared" si="45"/>
        <v>0</v>
      </c>
      <c r="I304" s="62">
        <f t="shared" si="40"/>
        <v>0</v>
      </c>
      <c r="J304" s="62">
        <f t="shared" si="41"/>
        <v>0</v>
      </c>
      <c r="K304" s="62">
        <f t="shared" si="42"/>
        <v>8820.8920394723264</v>
      </c>
      <c r="L304" s="16">
        <f t="shared" si="43"/>
        <v>52.53895843778669</v>
      </c>
      <c r="M304" s="17">
        <f t="shared" si="37"/>
        <v>0.33678314703899925</v>
      </c>
      <c r="N304" s="63">
        <f t="shared" si="39"/>
        <v>0.23814164706062249</v>
      </c>
      <c r="O304" s="9"/>
    </row>
    <row r="305" spans="4:15">
      <c r="D305" s="15">
        <f>D304+'Control Panel'!$B$28</f>
        <v>3.0299999999999872E-2</v>
      </c>
      <c r="E305" s="16">
        <f t="shared" si="38"/>
        <v>0</v>
      </c>
      <c r="F305" s="62">
        <f t="shared" si="44"/>
        <v>0.03</v>
      </c>
      <c r="G305" s="62">
        <f>IF(E305=0,Thrust!$B$20,($B$10)*($B$9/($B$9+($B$5-H305)))^($B$22))</f>
        <v>101300</v>
      </c>
      <c r="H305" s="62">
        <f t="shared" si="45"/>
        <v>0</v>
      </c>
      <c r="I305" s="62">
        <f t="shared" si="40"/>
        <v>0</v>
      </c>
      <c r="J305" s="62">
        <f t="shared" si="41"/>
        <v>0</v>
      </c>
      <c r="K305" s="62">
        <f t="shared" si="42"/>
        <v>8820.8920394723264</v>
      </c>
      <c r="L305" s="16">
        <f t="shared" si="43"/>
        <v>52.53895843778669</v>
      </c>
      <c r="M305" s="17">
        <f t="shared" si="37"/>
        <v>0.33678314703899925</v>
      </c>
      <c r="N305" s="63">
        <f t="shared" si="39"/>
        <v>0.23814164706062249</v>
      </c>
      <c r="O305" s="9"/>
    </row>
    <row r="306" spans="4:15">
      <c r="D306" s="15">
        <f>D305+'Control Panel'!$B$28</f>
        <v>3.0399999999999872E-2</v>
      </c>
      <c r="E306" s="16">
        <f t="shared" si="38"/>
        <v>0</v>
      </c>
      <c r="F306" s="62">
        <f t="shared" si="44"/>
        <v>0.03</v>
      </c>
      <c r="G306" s="62">
        <f>IF(E306=0,Thrust!$B$20,($B$10)*($B$9/($B$9+($B$5-H306)))^($B$22))</f>
        <v>101300</v>
      </c>
      <c r="H306" s="62">
        <f t="shared" si="45"/>
        <v>0</v>
      </c>
      <c r="I306" s="62">
        <f t="shared" si="40"/>
        <v>0</v>
      </c>
      <c r="J306" s="62">
        <f t="shared" si="41"/>
        <v>0</v>
      </c>
      <c r="K306" s="62">
        <f t="shared" si="42"/>
        <v>8820.8920394723264</v>
      </c>
      <c r="L306" s="16">
        <f t="shared" si="43"/>
        <v>52.53895843778669</v>
      </c>
      <c r="M306" s="17">
        <f t="shared" ref="M306:M369" si="46">IF(E306=0,M305,M305+L305*$B$24)</f>
        <v>0.33678314703899925</v>
      </c>
      <c r="N306" s="63">
        <f t="shared" si="39"/>
        <v>0.23814164706062249</v>
      </c>
      <c r="O306" s="9"/>
    </row>
    <row r="307" spans="4:15">
      <c r="D307" s="15">
        <f>D306+'Control Panel'!$B$28</f>
        <v>3.0499999999999871E-2</v>
      </c>
      <c r="E307" s="16">
        <f t="shared" ref="E307:E370" si="47">IF(E306-(J306*$B$24)&lt;0,0,(E306-(J306*$B$24)))</f>
        <v>0</v>
      </c>
      <c r="F307" s="62">
        <f t="shared" si="44"/>
        <v>0.03</v>
      </c>
      <c r="G307" s="62">
        <f>IF(E307=0,Thrust!$B$20,($B$10)*($B$9/($B$9+($B$5-H307)))^($B$22))</f>
        <v>101300</v>
      </c>
      <c r="H307" s="62">
        <f t="shared" si="45"/>
        <v>0</v>
      </c>
      <c r="I307" s="62">
        <f t="shared" si="40"/>
        <v>0</v>
      </c>
      <c r="J307" s="62">
        <f t="shared" si="41"/>
        <v>0</v>
      </c>
      <c r="K307" s="62">
        <f t="shared" si="42"/>
        <v>8820.8920394723264</v>
      </c>
      <c r="L307" s="16">
        <f t="shared" si="43"/>
        <v>52.53895843778669</v>
      </c>
      <c r="M307" s="17">
        <f t="shared" si="46"/>
        <v>0.33678314703899925</v>
      </c>
      <c r="N307" s="63">
        <f t="shared" si="39"/>
        <v>0.23814164706062249</v>
      </c>
      <c r="O307" s="9"/>
    </row>
    <row r="308" spans="4:15">
      <c r="D308" s="15">
        <f>D307+'Control Panel'!$B$28</f>
        <v>3.059999999999987E-2</v>
      </c>
      <c r="E308" s="16">
        <f t="shared" si="47"/>
        <v>0</v>
      </c>
      <c r="F308" s="62">
        <f t="shared" si="44"/>
        <v>0.03</v>
      </c>
      <c r="G308" s="62">
        <f>IF(E308=0,Thrust!$B$20,($B$10)*($B$9/($B$9+($B$5-H308)))^($B$22))</f>
        <v>101300</v>
      </c>
      <c r="H308" s="62">
        <f t="shared" si="45"/>
        <v>0</v>
      </c>
      <c r="I308" s="62">
        <f t="shared" si="40"/>
        <v>0</v>
      </c>
      <c r="J308" s="62">
        <f t="shared" si="41"/>
        <v>0</v>
      </c>
      <c r="K308" s="62">
        <f t="shared" si="42"/>
        <v>8820.8920394723264</v>
      </c>
      <c r="L308" s="16">
        <f t="shared" si="43"/>
        <v>52.53895843778669</v>
      </c>
      <c r="M308" s="17">
        <f t="shared" si="46"/>
        <v>0.33678314703899925</v>
      </c>
      <c r="N308" s="63">
        <f t="shared" si="39"/>
        <v>0.23814164706062249</v>
      </c>
      <c r="O308" s="9"/>
    </row>
    <row r="309" spans="4:15">
      <c r="D309" s="15">
        <f>D308+'Control Panel'!$B$28</f>
        <v>3.069999999999987E-2</v>
      </c>
      <c r="E309" s="16">
        <f t="shared" si="47"/>
        <v>0</v>
      </c>
      <c r="F309" s="62">
        <f t="shared" si="44"/>
        <v>0.03</v>
      </c>
      <c r="G309" s="62">
        <f>IF(E309=0,Thrust!$B$20,($B$10)*($B$9/($B$9+($B$5-H309)))^($B$22))</f>
        <v>101300</v>
      </c>
      <c r="H309" s="62">
        <f t="shared" si="45"/>
        <v>0</v>
      </c>
      <c r="I309" s="62">
        <f t="shared" si="40"/>
        <v>0</v>
      </c>
      <c r="J309" s="62">
        <f t="shared" si="41"/>
        <v>0</v>
      </c>
      <c r="K309" s="62">
        <f t="shared" si="42"/>
        <v>8820.8920394723264</v>
      </c>
      <c r="L309" s="16">
        <f t="shared" si="43"/>
        <v>52.53895843778669</v>
      </c>
      <c r="M309" s="17">
        <f t="shared" si="46"/>
        <v>0.33678314703899925</v>
      </c>
      <c r="N309" s="63">
        <f t="shared" si="39"/>
        <v>0.23814164706062249</v>
      </c>
      <c r="O309" s="9"/>
    </row>
    <row r="310" spans="4:15">
      <c r="D310" s="15">
        <f>D309+'Control Panel'!$B$28</f>
        <v>3.0799999999999869E-2</v>
      </c>
      <c r="E310" s="16">
        <f t="shared" si="47"/>
        <v>0</v>
      </c>
      <c r="F310" s="62">
        <f t="shared" si="44"/>
        <v>0.03</v>
      </c>
      <c r="G310" s="62">
        <f>IF(E310=0,Thrust!$B$20,($B$10)*($B$9/($B$9+($B$5-H310)))^($B$22))</f>
        <v>101300</v>
      </c>
      <c r="H310" s="62">
        <f t="shared" si="45"/>
        <v>0</v>
      </c>
      <c r="I310" s="62">
        <f t="shared" si="40"/>
        <v>0</v>
      </c>
      <c r="J310" s="62">
        <f t="shared" si="41"/>
        <v>0</v>
      </c>
      <c r="K310" s="62">
        <f t="shared" si="42"/>
        <v>8820.8920394723264</v>
      </c>
      <c r="L310" s="16">
        <f t="shared" si="43"/>
        <v>52.53895843778669</v>
      </c>
      <c r="M310" s="17">
        <f t="shared" si="46"/>
        <v>0.33678314703899925</v>
      </c>
      <c r="N310" s="63">
        <f t="shared" si="39"/>
        <v>0.23814164706062249</v>
      </c>
      <c r="O310" s="9"/>
    </row>
    <row r="311" spans="4:15">
      <c r="D311" s="15">
        <f>D310+'Control Panel'!$B$28</f>
        <v>3.0899999999999869E-2</v>
      </c>
      <c r="E311" s="16">
        <f t="shared" si="47"/>
        <v>0</v>
      </c>
      <c r="F311" s="62">
        <f t="shared" si="44"/>
        <v>0.03</v>
      </c>
      <c r="G311" s="62">
        <f>IF(E311=0,Thrust!$B$20,($B$10)*($B$9/($B$9+($B$5-H311)))^($B$22))</f>
        <v>101300</v>
      </c>
      <c r="H311" s="62">
        <f t="shared" si="45"/>
        <v>0</v>
      </c>
      <c r="I311" s="62">
        <f t="shared" si="40"/>
        <v>0</v>
      </c>
      <c r="J311" s="62">
        <f t="shared" si="41"/>
        <v>0</v>
      </c>
      <c r="K311" s="62">
        <f t="shared" si="42"/>
        <v>8820.8920394723264</v>
      </c>
      <c r="L311" s="16">
        <f t="shared" si="43"/>
        <v>52.53895843778669</v>
      </c>
      <c r="M311" s="17">
        <f t="shared" si="46"/>
        <v>0.33678314703899925</v>
      </c>
      <c r="N311" s="63">
        <f t="shared" si="39"/>
        <v>0.23814164706062249</v>
      </c>
      <c r="O311" s="9"/>
    </row>
    <row r="312" spans="4:15">
      <c r="D312" s="15">
        <f>D311+'Control Panel'!$B$28</f>
        <v>3.0999999999999868E-2</v>
      </c>
      <c r="E312" s="16">
        <f t="shared" si="47"/>
        <v>0</v>
      </c>
      <c r="F312" s="62">
        <f t="shared" si="44"/>
        <v>0.03</v>
      </c>
      <c r="G312" s="62">
        <f>IF(E312=0,Thrust!$B$20,($B$10)*($B$9/($B$9+($B$5-H312)))^($B$22))</f>
        <v>101300</v>
      </c>
      <c r="H312" s="62">
        <f t="shared" si="45"/>
        <v>0</v>
      </c>
      <c r="I312" s="62">
        <f t="shared" si="40"/>
        <v>0</v>
      </c>
      <c r="J312" s="62">
        <f t="shared" si="41"/>
        <v>0</v>
      </c>
      <c r="K312" s="62">
        <f t="shared" si="42"/>
        <v>8820.8920394723264</v>
      </c>
      <c r="L312" s="16">
        <f t="shared" si="43"/>
        <v>52.53895843778669</v>
      </c>
      <c r="M312" s="17">
        <f t="shared" si="46"/>
        <v>0.33678314703899925</v>
      </c>
      <c r="N312" s="63">
        <f t="shared" si="39"/>
        <v>0.23814164706062249</v>
      </c>
      <c r="O312" s="9"/>
    </row>
    <row r="313" spans="4:15">
      <c r="D313" s="15">
        <f>D312+'Control Panel'!$B$28</f>
        <v>3.1099999999999867E-2</v>
      </c>
      <c r="E313" s="16">
        <f t="shared" si="47"/>
        <v>0</v>
      </c>
      <c r="F313" s="62">
        <f t="shared" si="44"/>
        <v>0.03</v>
      </c>
      <c r="G313" s="62">
        <f>IF(E313=0,Thrust!$B$20,($B$10)*($B$9/($B$9+($B$5-H313)))^($B$22))</f>
        <v>101300</v>
      </c>
      <c r="H313" s="62">
        <f t="shared" si="45"/>
        <v>0</v>
      </c>
      <c r="I313" s="62">
        <f t="shared" si="40"/>
        <v>0</v>
      </c>
      <c r="J313" s="62">
        <f t="shared" si="41"/>
        <v>0</v>
      </c>
      <c r="K313" s="62">
        <f t="shared" si="42"/>
        <v>8820.8920394723264</v>
      </c>
      <c r="L313" s="16">
        <f t="shared" si="43"/>
        <v>52.53895843778669</v>
      </c>
      <c r="M313" s="17">
        <f t="shared" si="46"/>
        <v>0.33678314703899925</v>
      </c>
      <c r="N313" s="63">
        <f t="shared" si="39"/>
        <v>0.23814164706062249</v>
      </c>
      <c r="O313" s="9"/>
    </row>
    <row r="314" spans="4:15">
      <c r="D314" s="15">
        <f>D313+'Control Panel'!$B$28</f>
        <v>3.1199999999999867E-2</v>
      </c>
      <c r="E314" s="16">
        <f t="shared" si="47"/>
        <v>0</v>
      </c>
      <c r="F314" s="62">
        <f t="shared" si="44"/>
        <v>0.03</v>
      </c>
      <c r="G314" s="62">
        <f>IF(E314=0,Thrust!$B$20,($B$10)*($B$9/($B$9+($B$5-H314)))^($B$22))</f>
        <v>101300</v>
      </c>
      <c r="H314" s="62">
        <f t="shared" si="45"/>
        <v>0</v>
      </c>
      <c r="I314" s="62">
        <f t="shared" si="40"/>
        <v>0</v>
      </c>
      <c r="J314" s="62">
        <f t="shared" si="41"/>
        <v>0</v>
      </c>
      <c r="K314" s="62">
        <f t="shared" si="42"/>
        <v>8820.8920394723264</v>
      </c>
      <c r="L314" s="16">
        <f t="shared" si="43"/>
        <v>52.53895843778669</v>
      </c>
      <c r="M314" s="17">
        <f t="shared" si="46"/>
        <v>0.33678314703899925</v>
      </c>
      <c r="N314" s="63">
        <f t="shared" si="39"/>
        <v>0.23814164706062249</v>
      </c>
      <c r="O314" s="9"/>
    </row>
    <row r="315" spans="4:15">
      <c r="D315" s="15">
        <f>D314+'Control Panel'!$B$28</f>
        <v>3.129999999999987E-2</v>
      </c>
      <c r="E315" s="16">
        <f t="shared" si="47"/>
        <v>0</v>
      </c>
      <c r="F315" s="62">
        <f t="shared" si="44"/>
        <v>0.03</v>
      </c>
      <c r="G315" s="62">
        <f>IF(E315=0,Thrust!$B$20,($B$10)*($B$9/($B$9+($B$5-H315)))^($B$22))</f>
        <v>101300</v>
      </c>
      <c r="H315" s="62">
        <f t="shared" si="45"/>
        <v>0</v>
      </c>
      <c r="I315" s="62">
        <f t="shared" si="40"/>
        <v>0</v>
      </c>
      <c r="J315" s="62">
        <f t="shared" si="41"/>
        <v>0</v>
      </c>
      <c r="K315" s="62">
        <f t="shared" si="42"/>
        <v>8820.8920394723264</v>
      </c>
      <c r="L315" s="16">
        <f t="shared" si="43"/>
        <v>52.53895843778669</v>
      </c>
      <c r="M315" s="17">
        <f t="shared" si="46"/>
        <v>0.33678314703899925</v>
      </c>
      <c r="N315" s="63">
        <f t="shared" si="39"/>
        <v>0.23814164706062249</v>
      </c>
      <c r="O315" s="9"/>
    </row>
    <row r="316" spans="4:15">
      <c r="D316" s="15">
        <f>D315+'Control Panel'!$B$28</f>
        <v>3.1399999999999872E-2</v>
      </c>
      <c r="E316" s="16">
        <f t="shared" si="47"/>
        <v>0</v>
      </c>
      <c r="F316" s="62">
        <f t="shared" si="44"/>
        <v>0.03</v>
      </c>
      <c r="G316" s="62">
        <f>IF(E316=0,Thrust!$B$20,($B$10)*($B$9/($B$9+($B$5-H316)))^($B$22))</f>
        <v>101300</v>
      </c>
      <c r="H316" s="62">
        <f t="shared" si="45"/>
        <v>0</v>
      </c>
      <c r="I316" s="62">
        <f t="shared" si="40"/>
        <v>0</v>
      </c>
      <c r="J316" s="62">
        <f t="shared" si="41"/>
        <v>0</v>
      </c>
      <c r="K316" s="62">
        <f t="shared" si="42"/>
        <v>8820.8920394723264</v>
      </c>
      <c r="L316" s="16">
        <f t="shared" si="43"/>
        <v>52.53895843778669</v>
      </c>
      <c r="M316" s="17">
        <f t="shared" si="46"/>
        <v>0.33678314703899925</v>
      </c>
      <c r="N316" s="63">
        <f t="shared" si="39"/>
        <v>0.23814164706062249</v>
      </c>
      <c r="O316" s="9"/>
    </row>
    <row r="317" spans="4:15">
      <c r="D317" s="15">
        <f>D316+'Control Panel'!$B$28</f>
        <v>3.1499999999999875E-2</v>
      </c>
      <c r="E317" s="16">
        <f t="shared" si="47"/>
        <v>0</v>
      </c>
      <c r="F317" s="62">
        <f t="shared" si="44"/>
        <v>0.03</v>
      </c>
      <c r="G317" s="62">
        <f>IF(E317=0,Thrust!$B$20,($B$10)*($B$9/($B$9+($B$5-H317)))^($B$22))</f>
        <v>101300</v>
      </c>
      <c r="H317" s="62">
        <f t="shared" si="45"/>
        <v>0</v>
      </c>
      <c r="I317" s="62">
        <f t="shared" si="40"/>
        <v>0</v>
      </c>
      <c r="J317" s="62">
        <f t="shared" si="41"/>
        <v>0</v>
      </c>
      <c r="K317" s="62">
        <f t="shared" si="42"/>
        <v>8820.8920394723264</v>
      </c>
      <c r="L317" s="16">
        <f t="shared" si="43"/>
        <v>52.53895843778669</v>
      </c>
      <c r="M317" s="17">
        <f t="shared" si="46"/>
        <v>0.33678314703899925</v>
      </c>
      <c r="N317" s="63">
        <f t="shared" si="39"/>
        <v>0.23814164706062249</v>
      </c>
      <c r="O317" s="9"/>
    </row>
    <row r="318" spans="4:15">
      <c r="D318" s="15">
        <f>D317+'Control Panel'!$B$28</f>
        <v>3.1599999999999878E-2</v>
      </c>
      <c r="E318" s="16">
        <f t="shared" si="47"/>
        <v>0</v>
      </c>
      <c r="F318" s="62">
        <f t="shared" si="44"/>
        <v>0.03</v>
      </c>
      <c r="G318" s="62">
        <f>IF(E318=0,Thrust!$B$20,($B$10)*($B$9/($B$9+($B$5-H318)))^($B$22))</f>
        <v>101300</v>
      </c>
      <c r="H318" s="62">
        <f t="shared" si="45"/>
        <v>0</v>
      </c>
      <c r="I318" s="62">
        <f t="shared" si="40"/>
        <v>0</v>
      </c>
      <c r="J318" s="62">
        <f t="shared" si="41"/>
        <v>0</v>
      </c>
      <c r="K318" s="62">
        <f t="shared" si="42"/>
        <v>8820.8920394723264</v>
      </c>
      <c r="L318" s="16">
        <f t="shared" si="43"/>
        <v>52.53895843778669</v>
      </c>
      <c r="M318" s="17">
        <f t="shared" si="46"/>
        <v>0.33678314703899925</v>
      </c>
      <c r="N318" s="63">
        <f t="shared" si="39"/>
        <v>0.23814164706062249</v>
      </c>
      <c r="O318" s="9"/>
    </row>
    <row r="319" spans="4:15">
      <c r="D319" s="15">
        <f>D318+'Control Panel'!$B$28</f>
        <v>3.1699999999999881E-2</v>
      </c>
      <c r="E319" s="16">
        <f t="shared" si="47"/>
        <v>0</v>
      </c>
      <c r="F319" s="62">
        <f t="shared" si="44"/>
        <v>0.03</v>
      </c>
      <c r="G319" s="62">
        <f>IF(E319=0,Thrust!$B$20,($B$10)*($B$9/($B$9+($B$5-H319)))^($B$22))</f>
        <v>101300</v>
      </c>
      <c r="H319" s="62">
        <f t="shared" si="45"/>
        <v>0</v>
      </c>
      <c r="I319" s="62">
        <f t="shared" si="40"/>
        <v>0</v>
      </c>
      <c r="J319" s="62">
        <f t="shared" si="41"/>
        <v>0</v>
      </c>
      <c r="K319" s="62">
        <f t="shared" si="42"/>
        <v>8820.8920394723264</v>
      </c>
      <c r="L319" s="16">
        <f t="shared" si="43"/>
        <v>52.53895843778669</v>
      </c>
      <c r="M319" s="17">
        <f t="shared" si="46"/>
        <v>0.33678314703899925</v>
      </c>
      <c r="N319" s="63">
        <f t="shared" si="39"/>
        <v>0.23814164706062249</v>
      </c>
      <c r="O319" s="9"/>
    </row>
    <row r="320" spans="4:15">
      <c r="D320" s="15">
        <f>D319+'Control Panel'!$B$28</f>
        <v>3.1799999999999884E-2</v>
      </c>
      <c r="E320" s="16">
        <f t="shared" si="47"/>
        <v>0</v>
      </c>
      <c r="F320" s="62">
        <f t="shared" si="44"/>
        <v>0.03</v>
      </c>
      <c r="G320" s="62">
        <f>IF(E320=0,Thrust!$B$20,($B$10)*($B$9/($B$9+($B$5-H320)))^($B$22))</f>
        <v>101300</v>
      </c>
      <c r="H320" s="62">
        <f t="shared" si="45"/>
        <v>0</v>
      </c>
      <c r="I320" s="62">
        <f t="shared" si="40"/>
        <v>0</v>
      </c>
      <c r="J320" s="62">
        <f t="shared" si="41"/>
        <v>0</v>
      </c>
      <c r="K320" s="62">
        <f t="shared" si="42"/>
        <v>8820.8920394723264</v>
      </c>
      <c r="L320" s="16">
        <f t="shared" si="43"/>
        <v>52.53895843778669</v>
      </c>
      <c r="M320" s="17">
        <f t="shared" si="46"/>
        <v>0.33678314703899925</v>
      </c>
      <c r="N320" s="63">
        <f t="shared" si="39"/>
        <v>0.23814164706062249</v>
      </c>
      <c r="O320" s="9"/>
    </row>
    <row r="321" spans="4:15">
      <c r="D321" s="15">
        <f>D320+'Control Panel'!$B$28</f>
        <v>3.1899999999999887E-2</v>
      </c>
      <c r="E321" s="16">
        <f t="shared" si="47"/>
        <v>0</v>
      </c>
      <c r="F321" s="62">
        <f t="shared" si="44"/>
        <v>0.03</v>
      </c>
      <c r="G321" s="62">
        <f>IF(E321=0,Thrust!$B$20,($B$10)*($B$9/($B$9+($B$5-H321)))^($B$22))</f>
        <v>101300</v>
      </c>
      <c r="H321" s="62">
        <f t="shared" si="45"/>
        <v>0</v>
      </c>
      <c r="I321" s="62">
        <f t="shared" si="40"/>
        <v>0</v>
      </c>
      <c r="J321" s="62">
        <f t="shared" si="41"/>
        <v>0</v>
      </c>
      <c r="K321" s="62">
        <f t="shared" si="42"/>
        <v>8820.8920394723264</v>
      </c>
      <c r="L321" s="16">
        <f t="shared" si="43"/>
        <v>52.53895843778669</v>
      </c>
      <c r="M321" s="17">
        <f t="shared" si="46"/>
        <v>0.33678314703899925</v>
      </c>
      <c r="N321" s="63">
        <f t="shared" si="39"/>
        <v>0.23814164706062249</v>
      </c>
      <c r="O321" s="9"/>
    </row>
    <row r="322" spans="4:15">
      <c r="D322" s="15">
        <f>D321+'Control Panel'!$B$28</f>
        <v>3.199999999999989E-2</v>
      </c>
      <c r="E322" s="16">
        <f t="shared" si="47"/>
        <v>0</v>
      </c>
      <c r="F322" s="62">
        <f t="shared" si="44"/>
        <v>0.03</v>
      </c>
      <c r="G322" s="62">
        <f>IF(E322=0,Thrust!$B$20,($B$10)*($B$9/($B$9+($B$5-H322)))^($B$22))</f>
        <v>101300</v>
      </c>
      <c r="H322" s="62">
        <f t="shared" si="45"/>
        <v>0</v>
      </c>
      <c r="I322" s="62">
        <f t="shared" si="40"/>
        <v>0</v>
      </c>
      <c r="J322" s="62">
        <f t="shared" si="41"/>
        <v>0</v>
      </c>
      <c r="K322" s="62">
        <f t="shared" si="42"/>
        <v>8820.8920394723264</v>
      </c>
      <c r="L322" s="16">
        <f t="shared" si="43"/>
        <v>52.53895843778669</v>
      </c>
      <c r="M322" s="17">
        <f t="shared" si="46"/>
        <v>0.33678314703899925</v>
      </c>
      <c r="N322" s="63">
        <f t="shared" ref="N322:N385" si="48">IF(OR(F321&lt;=$B$6),N321,M322*SIN($B$7))</f>
        <v>0.23814164706062249</v>
      </c>
      <c r="O322" s="9"/>
    </row>
    <row r="323" spans="4:15">
      <c r="D323" s="15">
        <f>D322+'Control Panel'!$B$28</f>
        <v>3.2099999999999893E-2</v>
      </c>
      <c r="E323" s="16">
        <f t="shared" si="47"/>
        <v>0</v>
      </c>
      <c r="F323" s="62">
        <f t="shared" si="44"/>
        <v>0.03</v>
      </c>
      <c r="G323" s="62">
        <f>IF(E323=0,Thrust!$B$20,($B$10)*($B$9/($B$9+($B$5-H323)))^($B$22))</f>
        <v>101300</v>
      </c>
      <c r="H323" s="62">
        <f t="shared" si="45"/>
        <v>0</v>
      </c>
      <c r="I323" s="62">
        <f t="shared" ref="I323:I386" si="49">-((2*(G323-$B$20)/$B$21)^0.5)</f>
        <v>0</v>
      </c>
      <c r="J323" s="62">
        <f t="shared" ref="J323:J386" si="50">PI()*$B$23^2*$B$21*(-I323)</f>
        <v>0</v>
      </c>
      <c r="K323" s="62">
        <f t="shared" ref="K323:K386" si="51">IF(J323=0,K322,(-$B$19*(L323^2)-(J323*I323))/F323)</f>
        <v>8820.8920394723264</v>
      </c>
      <c r="L323" s="16">
        <f t="shared" ref="L323:L386" si="52">IF(J322=0,L322,L322+(K322*$B$24))</f>
        <v>52.53895843778669</v>
      </c>
      <c r="M323" s="17">
        <f t="shared" si="46"/>
        <v>0.33678314703899925</v>
      </c>
      <c r="N323" s="63">
        <f t="shared" si="48"/>
        <v>0.23814164706062249</v>
      </c>
      <c r="O323" s="9"/>
    </row>
    <row r="324" spans="4:15">
      <c r="D324" s="15">
        <f>D323+'Control Panel'!$B$28</f>
        <v>3.2199999999999895E-2</v>
      </c>
      <c r="E324" s="16">
        <f t="shared" si="47"/>
        <v>0</v>
      </c>
      <c r="F324" s="62">
        <f t="shared" ref="F324:F387" si="53">E324+$B$6</f>
        <v>0.03</v>
      </c>
      <c r="G324" s="62">
        <f>IF(E324=0,Thrust!$B$20,($B$10)*($B$9/($B$9+($B$5-H324)))^($B$22))</f>
        <v>101300</v>
      </c>
      <c r="H324" s="62">
        <f t="shared" ref="H324:H387" si="54">E324/$B$21</f>
        <v>0</v>
      </c>
      <c r="I324" s="62">
        <f t="shared" si="49"/>
        <v>0</v>
      </c>
      <c r="J324" s="62">
        <f t="shared" si="50"/>
        <v>0</v>
      </c>
      <c r="K324" s="62">
        <f t="shared" si="51"/>
        <v>8820.8920394723264</v>
      </c>
      <c r="L324" s="16">
        <f t="shared" si="52"/>
        <v>52.53895843778669</v>
      </c>
      <c r="M324" s="17">
        <f t="shared" si="46"/>
        <v>0.33678314703899925</v>
      </c>
      <c r="N324" s="63">
        <f t="shared" si="48"/>
        <v>0.23814164706062249</v>
      </c>
      <c r="O324" s="9"/>
    </row>
    <row r="325" spans="4:15">
      <c r="D325" s="15">
        <f>D324+'Control Panel'!$B$28</f>
        <v>3.2299999999999898E-2</v>
      </c>
      <c r="E325" s="16">
        <f t="shared" si="47"/>
        <v>0</v>
      </c>
      <c r="F325" s="62">
        <f t="shared" si="53"/>
        <v>0.03</v>
      </c>
      <c r="G325" s="62">
        <f>IF(E325=0,Thrust!$B$20,($B$10)*($B$9/($B$9+($B$5-H325)))^($B$22))</f>
        <v>101300</v>
      </c>
      <c r="H325" s="62">
        <f t="shared" si="54"/>
        <v>0</v>
      </c>
      <c r="I325" s="62">
        <f t="shared" si="49"/>
        <v>0</v>
      </c>
      <c r="J325" s="62">
        <f t="shared" si="50"/>
        <v>0</v>
      </c>
      <c r="K325" s="62">
        <f t="shared" si="51"/>
        <v>8820.8920394723264</v>
      </c>
      <c r="L325" s="16">
        <f t="shared" si="52"/>
        <v>52.53895843778669</v>
      </c>
      <c r="M325" s="17">
        <f t="shared" si="46"/>
        <v>0.33678314703899925</v>
      </c>
      <c r="N325" s="63">
        <f t="shared" si="48"/>
        <v>0.23814164706062249</v>
      </c>
      <c r="O325" s="9"/>
    </row>
    <row r="326" spans="4:15">
      <c r="D326" s="15">
        <f>D325+'Control Panel'!$B$28</f>
        <v>3.2399999999999901E-2</v>
      </c>
      <c r="E326" s="16">
        <f t="shared" si="47"/>
        <v>0</v>
      </c>
      <c r="F326" s="62">
        <f t="shared" si="53"/>
        <v>0.03</v>
      </c>
      <c r="G326" s="62">
        <f>IF(E326=0,Thrust!$B$20,($B$10)*($B$9/($B$9+($B$5-H326)))^($B$22))</f>
        <v>101300</v>
      </c>
      <c r="H326" s="62">
        <f t="shared" si="54"/>
        <v>0</v>
      </c>
      <c r="I326" s="62">
        <f t="shared" si="49"/>
        <v>0</v>
      </c>
      <c r="J326" s="62">
        <f t="shared" si="50"/>
        <v>0</v>
      </c>
      <c r="K326" s="62">
        <f t="shared" si="51"/>
        <v>8820.8920394723264</v>
      </c>
      <c r="L326" s="16">
        <f t="shared" si="52"/>
        <v>52.53895843778669</v>
      </c>
      <c r="M326" s="17">
        <f t="shared" si="46"/>
        <v>0.33678314703899925</v>
      </c>
      <c r="N326" s="63">
        <f t="shared" si="48"/>
        <v>0.23814164706062249</v>
      </c>
      <c r="O326" s="9"/>
    </row>
    <row r="327" spans="4:15">
      <c r="D327" s="15">
        <f>D326+'Control Panel'!$B$28</f>
        <v>3.2499999999999904E-2</v>
      </c>
      <c r="E327" s="16">
        <f t="shared" si="47"/>
        <v>0</v>
      </c>
      <c r="F327" s="62">
        <f t="shared" si="53"/>
        <v>0.03</v>
      </c>
      <c r="G327" s="62">
        <f>IF(E327=0,Thrust!$B$20,($B$10)*($B$9/($B$9+($B$5-H327)))^($B$22))</f>
        <v>101300</v>
      </c>
      <c r="H327" s="62">
        <f t="shared" si="54"/>
        <v>0</v>
      </c>
      <c r="I327" s="62">
        <f t="shared" si="49"/>
        <v>0</v>
      </c>
      <c r="J327" s="62">
        <f t="shared" si="50"/>
        <v>0</v>
      </c>
      <c r="K327" s="62">
        <f t="shared" si="51"/>
        <v>8820.8920394723264</v>
      </c>
      <c r="L327" s="16">
        <f t="shared" si="52"/>
        <v>52.53895843778669</v>
      </c>
      <c r="M327" s="17">
        <f t="shared" si="46"/>
        <v>0.33678314703899925</v>
      </c>
      <c r="N327" s="63">
        <f t="shared" si="48"/>
        <v>0.23814164706062249</v>
      </c>
      <c r="O327" s="9"/>
    </row>
    <row r="328" spans="4:15">
      <c r="D328" s="15">
        <f>D327+'Control Panel'!$B$28</f>
        <v>3.2599999999999907E-2</v>
      </c>
      <c r="E328" s="16">
        <f t="shared" si="47"/>
        <v>0</v>
      </c>
      <c r="F328" s="62">
        <f t="shared" si="53"/>
        <v>0.03</v>
      </c>
      <c r="G328" s="62">
        <f>IF(E328=0,Thrust!$B$20,($B$10)*($B$9/($B$9+($B$5-H328)))^($B$22))</f>
        <v>101300</v>
      </c>
      <c r="H328" s="62">
        <f t="shared" si="54"/>
        <v>0</v>
      </c>
      <c r="I328" s="62">
        <f t="shared" si="49"/>
        <v>0</v>
      </c>
      <c r="J328" s="62">
        <f t="shared" si="50"/>
        <v>0</v>
      </c>
      <c r="K328" s="62">
        <f t="shared" si="51"/>
        <v>8820.8920394723264</v>
      </c>
      <c r="L328" s="16">
        <f t="shared" si="52"/>
        <v>52.53895843778669</v>
      </c>
      <c r="M328" s="17">
        <f t="shared" si="46"/>
        <v>0.33678314703899925</v>
      </c>
      <c r="N328" s="63">
        <f t="shared" si="48"/>
        <v>0.23814164706062249</v>
      </c>
      <c r="O328" s="9"/>
    </row>
    <row r="329" spans="4:15">
      <c r="D329" s="15">
        <f>D328+'Control Panel'!$B$28</f>
        <v>3.269999999999991E-2</v>
      </c>
      <c r="E329" s="16">
        <f t="shared" si="47"/>
        <v>0</v>
      </c>
      <c r="F329" s="62">
        <f t="shared" si="53"/>
        <v>0.03</v>
      </c>
      <c r="G329" s="62">
        <f>IF(E329=0,Thrust!$B$20,($B$10)*($B$9/($B$9+($B$5-H329)))^($B$22))</f>
        <v>101300</v>
      </c>
      <c r="H329" s="62">
        <f t="shared" si="54"/>
        <v>0</v>
      </c>
      <c r="I329" s="62">
        <f t="shared" si="49"/>
        <v>0</v>
      </c>
      <c r="J329" s="62">
        <f t="shared" si="50"/>
        <v>0</v>
      </c>
      <c r="K329" s="62">
        <f t="shared" si="51"/>
        <v>8820.8920394723264</v>
      </c>
      <c r="L329" s="16">
        <f t="shared" si="52"/>
        <v>52.53895843778669</v>
      </c>
      <c r="M329" s="17">
        <f t="shared" si="46"/>
        <v>0.33678314703899925</v>
      </c>
      <c r="N329" s="63">
        <f t="shared" si="48"/>
        <v>0.23814164706062249</v>
      </c>
      <c r="O329" s="9"/>
    </row>
    <row r="330" spans="4:15">
      <c r="D330" s="15">
        <f>D329+'Control Panel'!$B$28</f>
        <v>3.2799999999999913E-2</v>
      </c>
      <c r="E330" s="16">
        <f t="shared" si="47"/>
        <v>0</v>
      </c>
      <c r="F330" s="62">
        <f t="shared" si="53"/>
        <v>0.03</v>
      </c>
      <c r="G330" s="62">
        <f>IF(E330=0,Thrust!$B$20,($B$10)*($B$9/($B$9+($B$5-H330)))^($B$22))</f>
        <v>101300</v>
      </c>
      <c r="H330" s="62">
        <f t="shared" si="54"/>
        <v>0</v>
      </c>
      <c r="I330" s="62">
        <f t="shared" si="49"/>
        <v>0</v>
      </c>
      <c r="J330" s="62">
        <f t="shared" si="50"/>
        <v>0</v>
      </c>
      <c r="K330" s="62">
        <f t="shared" si="51"/>
        <v>8820.8920394723264</v>
      </c>
      <c r="L330" s="16">
        <f t="shared" si="52"/>
        <v>52.53895843778669</v>
      </c>
      <c r="M330" s="17">
        <f t="shared" si="46"/>
        <v>0.33678314703899925</v>
      </c>
      <c r="N330" s="63">
        <f t="shared" si="48"/>
        <v>0.23814164706062249</v>
      </c>
      <c r="O330" s="9"/>
    </row>
    <row r="331" spans="4:15">
      <c r="D331" s="15">
        <f>D330+'Control Panel'!$B$28</f>
        <v>3.2899999999999915E-2</v>
      </c>
      <c r="E331" s="16">
        <f t="shared" si="47"/>
        <v>0</v>
      </c>
      <c r="F331" s="62">
        <f t="shared" si="53"/>
        <v>0.03</v>
      </c>
      <c r="G331" s="62">
        <f>IF(E331=0,Thrust!$B$20,($B$10)*($B$9/($B$9+($B$5-H331)))^($B$22))</f>
        <v>101300</v>
      </c>
      <c r="H331" s="62">
        <f t="shared" si="54"/>
        <v>0</v>
      </c>
      <c r="I331" s="62">
        <f t="shared" si="49"/>
        <v>0</v>
      </c>
      <c r="J331" s="62">
        <f t="shared" si="50"/>
        <v>0</v>
      </c>
      <c r="K331" s="62">
        <f t="shared" si="51"/>
        <v>8820.8920394723264</v>
      </c>
      <c r="L331" s="16">
        <f t="shared" si="52"/>
        <v>52.53895843778669</v>
      </c>
      <c r="M331" s="17">
        <f t="shared" si="46"/>
        <v>0.33678314703899925</v>
      </c>
      <c r="N331" s="63">
        <f t="shared" si="48"/>
        <v>0.23814164706062249</v>
      </c>
      <c r="O331" s="9"/>
    </row>
    <row r="332" spans="4:15">
      <c r="D332" s="15">
        <f>D331+'Control Panel'!$B$28</f>
        <v>3.2999999999999918E-2</v>
      </c>
      <c r="E332" s="16">
        <f t="shared" si="47"/>
        <v>0</v>
      </c>
      <c r="F332" s="62">
        <f t="shared" si="53"/>
        <v>0.03</v>
      </c>
      <c r="G332" s="62">
        <f>IF(E332=0,Thrust!$B$20,($B$10)*($B$9/($B$9+($B$5-H332)))^($B$22))</f>
        <v>101300</v>
      </c>
      <c r="H332" s="62">
        <f t="shared" si="54"/>
        <v>0</v>
      </c>
      <c r="I332" s="62">
        <f t="shared" si="49"/>
        <v>0</v>
      </c>
      <c r="J332" s="62">
        <f t="shared" si="50"/>
        <v>0</v>
      </c>
      <c r="K332" s="62">
        <f t="shared" si="51"/>
        <v>8820.8920394723264</v>
      </c>
      <c r="L332" s="16">
        <f t="shared" si="52"/>
        <v>52.53895843778669</v>
      </c>
      <c r="M332" s="17">
        <f t="shared" si="46"/>
        <v>0.33678314703899925</v>
      </c>
      <c r="N332" s="63">
        <f t="shared" si="48"/>
        <v>0.23814164706062249</v>
      </c>
      <c r="O332" s="9"/>
    </row>
    <row r="333" spans="4:15">
      <c r="D333" s="15">
        <f>D332+'Control Panel'!$B$28</f>
        <v>3.3099999999999921E-2</v>
      </c>
      <c r="E333" s="16">
        <f t="shared" si="47"/>
        <v>0</v>
      </c>
      <c r="F333" s="62">
        <f t="shared" si="53"/>
        <v>0.03</v>
      </c>
      <c r="G333" s="62">
        <f>IF(E333=0,Thrust!$B$20,($B$10)*($B$9/($B$9+($B$5-H333)))^($B$22))</f>
        <v>101300</v>
      </c>
      <c r="H333" s="62">
        <f t="shared" si="54"/>
        <v>0</v>
      </c>
      <c r="I333" s="62">
        <f t="shared" si="49"/>
        <v>0</v>
      </c>
      <c r="J333" s="62">
        <f t="shared" si="50"/>
        <v>0</v>
      </c>
      <c r="K333" s="62">
        <f t="shared" si="51"/>
        <v>8820.8920394723264</v>
      </c>
      <c r="L333" s="16">
        <f t="shared" si="52"/>
        <v>52.53895843778669</v>
      </c>
      <c r="M333" s="17">
        <f t="shared" si="46"/>
        <v>0.33678314703899925</v>
      </c>
      <c r="N333" s="63">
        <f t="shared" si="48"/>
        <v>0.23814164706062249</v>
      </c>
      <c r="O333" s="9"/>
    </row>
    <row r="334" spans="4:15">
      <c r="D334" s="15">
        <f>D333+'Control Panel'!$B$28</f>
        <v>3.3199999999999924E-2</v>
      </c>
      <c r="E334" s="16">
        <f t="shared" si="47"/>
        <v>0</v>
      </c>
      <c r="F334" s="62">
        <f t="shared" si="53"/>
        <v>0.03</v>
      </c>
      <c r="G334" s="62">
        <f>IF(E334=0,Thrust!$B$20,($B$10)*($B$9/($B$9+($B$5-H334)))^($B$22))</f>
        <v>101300</v>
      </c>
      <c r="H334" s="62">
        <f t="shared" si="54"/>
        <v>0</v>
      </c>
      <c r="I334" s="62">
        <f t="shared" si="49"/>
        <v>0</v>
      </c>
      <c r="J334" s="62">
        <f t="shared" si="50"/>
        <v>0</v>
      </c>
      <c r="K334" s="62">
        <f t="shared" si="51"/>
        <v>8820.8920394723264</v>
      </c>
      <c r="L334" s="16">
        <f t="shared" si="52"/>
        <v>52.53895843778669</v>
      </c>
      <c r="M334" s="17">
        <f t="shared" si="46"/>
        <v>0.33678314703899925</v>
      </c>
      <c r="N334" s="63">
        <f t="shared" si="48"/>
        <v>0.23814164706062249</v>
      </c>
      <c r="O334" s="9"/>
    </row>
    <row r="335" spans="4:15">
      <c r="D335" s="15">
        <f>D334+'Control Panel'!$B$28</f>
        <v>3.3299999999999927E-2</v>
      </c>
      <c r="E335" s="16">
        <f t="shared" si="47"/>
        <v>0</v>
      </c>
      <c r="F335" s="62">
        <f t="shared" si="53"/>
        <v>0.03</v>
      </c>
      <c r="G335" s="62">
        <f>IF(E335=0,Thrust!$B$20,($B$10)*($B$9/($B$9+($B$5-H335)))^($B$22))</f>
        <v>101300</v>
      </c>
      <c r="H335" s="62">
        <f t="shared" si="54"/>
        <v>0</v>
      </c>
      <c r="I335" s="62">
        <f t="shared" si="49"/>
        <v>0</v>
      </c>
      <c r="J335" s="62">
        <f t="shared" si="50"/>
        <v>0</v>
      </c>
      <c r="K335" s="62">
        <f t="shared" si="51"/>
        <v>8820.8920394723264</v>
      </c>
      <c r="L335" s="16">
        <f t="shared" si="52"/>
        <v>52.53895843778669</v>
      </c>
      <c r="M335" s="17">
        <f t="shared" si="46"/>
        <v>0.33678314703899925</v>
      </c>
      <c r="N335" s="63">
        <f t="shared" si="48"/>
        <v>0.23814164706062249</v>
      </c>
      <c r="O335" s="9"/>
    </row>
    <row r="336" spans="4:15">
      <c r="D336" s="15">
        <f>D335+'Control Panel'!$B$28</f>
        <v>3.339999999999993E-2</v>
      </c>
      <c r="E336" s="16">
        <f t="shared" si="47"/>
        <v>0</v>
      </c>
      <c r="F336" s="62">
        <f t="shared" si="53"/>
        <v>0.03</v>
      </c>
      <c r="G336" s="62">
        <f>IF(E336=0,Thrust!$B$20,($B$10)*($B$9/($B$9+($B$5-H336)))^($B$22))</f>
        <v>101300</v>
      </c>
      <c r="H336" s="62">
        <f t="shared" si="54"/>
        <v>0</v>
      </c>
      <c r="I336" s="62">
        <f t="shared" si="49"/>
        <v>0</v>
      </c>
      <c r="J336" s="62">
        <f t="shared" si="50"/>
        <v>0</v>
      </c>
      <c r="K336" s="62">
        <f t="shared" si="51"/>
        <v>8820.8920394723264</v>
      </c>
      <c r="L336" s="16">
        <f t="shared" si="52"/>
        <v>52.53895843778669</v>
      </c>
      <c r="M336" s="17">
        <f t="shared" si="46"/>
        <v>0.33678314703899925</v>
      </c>
      <c r="N336" s="63">
        <f t="shared" si="48"/>
        <v>0.23814164706062249</v>
      </c>
      <c r="O336" s="9"/>
    </row>
    <row r="337" spans="4:15">
      <c r="D337" s="15">
        <f>D336+'Control Panel'!$B$28</f>
        <v>3.3499999999999933E-2</v>
      </c>
      <c r="E337" s="16">
        <f t="shared" si="47"/>
        <v>0</v>
      </c>
      <c r="F337" s="62">
        <f t="shared" si="53"/>
        <v>0.03</v>
      </c>
      <c r="G337" s="62">
        <f>IF(E337=0,Thrust!$B$20,($B$10)*($B$9/($B$9+($B$5-H337)))^($B$22))</f>
        <v>101300</v>
      </c>
      <c r="H337" s="62">
        <f t="shared" si="54"/>
        <v>0</v>
      </c>
      <c r="I337" s="62">
        <f t="shared" si="49"/>
        <v>0</v>
      </c>
      <c r="J337" s="62">
        <f t="shared" si="50"/>
        <v>0</v>
      </c>
      <c r="K337" s="62">
        <f t="shared" si="51"/>
        <v>8820.8920394723264</v>
      </c>
      <c r="L337" s="16">
        <f t="shared" si="52"/>
        <v>52.53895843778669</v>
      </c>
      <c r="M337" s="17">
        <f t="shared" si="46"/>
        <v>0.33678314703899925</v>
      </c>
      <c r="N337" s="63">
        <f t="shared" si="48"/>
        <v>0.23814164706062249</v>
      </c>
      <c r="O337" s="9"/>
    </row>
    <row r="338" spans="4:15">
      <c r="D338" s="15">
        <f>D337+'Control Panel'!$B$28</f>
        <v>3.3599999999999935E-2</v>
      </c>
      <c r="E338" s="16">
        <f t="shared" si="47"/>
        <v>0</v>
      </c>
      <c r="F338" s="62">
        <f t="shared" si="53"/>
        <v>0.03</v>
      </c>
      <c r="G338" s="62">
        <f>IF(E338=0,Thrust!$B$20,($B$10)*($B$9/($B$9+($B$5-H338)))^($B$22))</f>
        <v>101300</v>
      </c>
      <c r="H338" s="62">
        <f t="shared" si="54"/>
        <v>0</v>
      </c>
      <c r="I338" s="62">
        <f t="shared" si="49"/>
        <v>0</v>
      </c>
      <c r="J338" s="62">
        <f t="shared" si="50"/>
        <v>0</v>
      </c>
      <c r="K338" s="62">
        <f t="shared" si="51"/>
        <v>8820.8920394723264</v>
      </c>
      <c r="L338" s="16">
        <f t="shared" si="52"/>
        <v>52.53895843778669</v>
      </c>
      <c r="M338" s="17">
        <f t="shared" si="46"/>
        <v>0.33678314703899925</v>
      </c>
      <c r="N338" s="63">
        <f t="shared" si="48"/>
        <v>0.23814164706062249</v>
      </c>
      <c r="O338" s="9"/>
    </row>
    <row r="339" spans="4:15">
      <c r="D339" s="15">
        <f>D338+'Control Panel'!$B$28</f>
        <v>3.3699999999999938E-2</v>
      </c>
      <c r="E339" s="16">
        <f t="shared" si="47"/>
        <v>0</v>
      </c>
      <c r="F339" s="62">
        <f t="shared" si="53"/>
        <v>0.03</v>
      </c>
      <c r="G339" s="62">
        <f>IF(E339=0,Thrust!$B$20,($B$10)*($B$9/($B$9+($B$5-H339)))^($B$22))</f>
        <v>101300</v>
      </c>
      <c r="H339" s="62">
        <f t="shared" si="54"/>
        <v>0</v>
      </c>
      <c r="I339" s="62">
        <f t="shared" si="49"/>
        <v>0</v>
      </c>
      <c r="J339" s="62">
        <f t="shared" si="50"/>
        <v>0</v>
      </c>
      <c r="K339" s="62">
        <f t="shared" si="51"/>
        <v>8820.8920394723264</v>
      </c>
      <c r="L339" s="16">
        <f t="shared" si="52"/>
        <v>52.53895843778669</v>
      </c>
      <c r="M339" s="17">
        <f t="shared" si="46"/>
        <v>0.33678314703899925</v>
      </c>
      <c r="N339" s="63">
        <f t="shared" si="48"/>
        <v>0.23814164706062249</v>
      </c>
      <c r="O339" s="9"/>
    </row>
    <row r="340" spans="4:15">
      <c r="D340" s="15">
        <f>D339+'Control Panel'!$B$28</f>
        <v>3.3799999999999941E-2</v>
      </c>
      <c r="E340" s="16">
        <f t="shared" si="47"/>
        <v>0</v>
      </c>
      <c r="F340" s="62">
        <f t="shared" si="53"/>
        <v>0.03</v>
      </c>
      <c r="G340" s="62">
        <f>IF(E340=0,Thrust!$B$20,($B$10)*($B$9/($B$9+($B$5-H340)))^($B$22))</f>
        <v>101300</v>
      </c>
      <c r="H340" s="62">
        <f t="shared" si="54"/>
        <v>0</v>
      </c>
      <c r="I340" s="62">
        <f t="shared" si="49"/>
        <v>0</v>
      </c>
      <c r="J340" s="62">
        <f t="shared" si="50"/>
        <v>0</v>
      </c>
      <c r="K340" s="62">
        <f t="shared" si="51"/>
        <v>8820.8920394723264</v>
      </c>
      <c r="L340" s="16">
        <f t="shared" si="52"/>
        <v>52.53895843778669</v>
      </c>
      <c r="M340" s="17">
        <f t="shared" si="46"/>
        <v>0.33678314703899925</v>
      </c>
      <c r="N340" s="63">
        <f t="shared" si="48"/>
        <v>0.23814164706062249</v>
      </c>
      <c r="O340" s="9"/>
    </row>
    <row r="341" spans="4:15">
      <c r="D341" s="15">
        <f>D340+'Control Panel'!$B$28</f>
        <v>3.3899999999999944E-2</v>
      </c>
      <c r="E341" s="16">
        <f t="shared" si="47"/>
        <v>0</v>
      </c>
      <c r="F341" s="62">
        <f t="shared" si="53"/>
        <v>0.03</v>
      </c>
      <c r="G341" s="62">
        <f>IF(E341=0,Thrust!$B$20,($B$10)*($B$9/($B$9+($B$5-H341)))^($B$22))</f>
        <v>101300</v>
      </c>
      <c r="H341" s="62">
        <f t="shared" si="54"/>
        <v>0</v>
      </c>
      <c r="I341" s="62">
        <f t="shared" si="49"/>
        <v>0</v>
      </c>
      <c r="J341" s="62">
        <f t="shared" si="50"/>
        <v>0</v>
      </c>
      <c r="K341" s="62">
        <f t="shared" si="51"/>
        <v>8820.8920394723264</v>
      </c>
      <c r="L341" s="16">
        <f t="shared" si="52"/>
        <v>52.53895843778669</v>
      </c>
      <c r="M341" s="17">
        <f t="shared" si="46"/>
        <v>0.33678314703899925</v>
      </c>
      <c r="N341" s="63">
        <f t="shared" si="48"/>
        <v>0.23814164706062249</v>
      </c>
      <c r="O341" s="9"/>
    </row>
    <row r="342" spans="4:15">
      <c r="D342" s="15">
        <f>D341+'Control Panel'!$B$28</f>
        <v>3.3999999999999947E-2</v>
      </c>
      <c r="E342" s="16">
        <f t="shared" si="47"/>
        <v>0</v>
      </c>
      <c r="F342" s="62">
        <f t="shared" si="53"/>
        <v>0.03</v>
      </c>
      <c r="G342" s="62">
        <f>IF(E342=0,Thrust!$B$20,($B$10)*($B$9/($B$9+($B$5-H342)))^($B$22))</f>
        <v>101300</v>
      </c>
      <c r="H342" s="62">
        <f t="shared" si="54"/>
        <v>0</v>
      </c>
      <c r="I342" s="62">
        <f t="shared" si="49"/>
        <v>0</v>
      </c>
      <c r="J342" s="62">
        <f t="shared" si="50"/>
        <v>0</v>
      </c>
      <c r="K342" s="62">
        <f t="shared" si="51"/>
        <v>8820.8920394723264</v>
      </c>
      <c r="L342" s="16">
        <f t="shared" si="52"/>
        <v>52.53895843778669</v>
      </c>
      <c r="M342" s="17">
        <f t="shared" si="46"/>
        <v>0.33678314703899925</v>
      </c>
      <c r="N342" s="63">
        <f t="shared" si="48"/>
        <v>0.23814164706062249</v>
      </c>
      <c r="O342" s="9"/>
    </row>
    <row r="343" spans="4:15">
      <c r="D343" s="15">
        <f>D342+'Control Panel'!$B$28</f>
        <v>3.409999999999995E-2</v>
      </c>
      <c r="E343" s="16">
        <f t="shared" si="47"/>
        <v>0</v>
      </c>
      <c r="F343" s="62">
        <f t="shared" si="53"/>
        <v>0.03</v>
      </c>
      <c r="G343" s="62">
        <f>IF(E343=0,Thrust!$B$20,($B$10)*($B$9/($B$9+($B$5-H343)))^($B$22))</f>
        <v>101300</v>
      </c>
      <c r="H343" s="62">
        <f t="shared" si="54"/>
        <v>0</v>
      </c>
      <c r="I343" s="62">
        <f t="shared" si="49"/>
        <v>0</v>
      </c>
      <c r="J343" s="62">
        <f t="shared" si="50"/>
        <v>0</v>
      </c>
      <c r="K343" s="62">
        <f t="shared" si="51"/>
        <v>8820.8920394723264</v>
      </c>
      <c r="L343" s="16">
        <f t="shared" si="52"/>
        <v>52.53895843778669</v>
      </c>
      <c r="M343" s="17">
        <f t="shared" si="46"/>
        <v>0.33678314703899925</v>
      </c>
      <c r="N343" s="63">
        <f t="shared" si="48"/>
        <v>0.23814164706062249</v>
      </c>
      <c r="O343" s="9"/>
    </row>
    <row r="344" spans="4:15">
      <c r="D344" s="15">
        <f>D343+'Control Panel'!$B$28</f>
        <v>3.4199999999999953E-2</v>
      </c>
      <c r="E344" s="16">
        <f t="shared" si="47"/>
        <v>0</v>
      </c>
      <c r="F344" s="62">
        <f t="shared" si="53"/>
        <v>0.03</v>
      </c>
      <c r="G344" s="62">
        <f>IF(E344=0,Thrust!$B$20,($B$10)*($B$9/($B$9+($B$5-H344)))^($B$22))</f>
        <v>101300</v>
      </c>
      <c r="H344" s="62">
        <f t="shared" si="54"/>
        <v>0</v>
      </c>
      <c r="I344" s="62">
        <f t="shared" si="49"/>
        <v>0</v>
      </c>
      <c r="J344" s="62">
        <f t="shared" si="50"/>
        <v>0</v>
      </c>
      <c r="K344" s="62">
        <f t="shared" si="51"/>
        <v>8820.8920394723264</v>
      </c>
      <c r="L344" s="16">
        <f t="shared" si="52"/>
        <v>52.53895843778669</v>
      </c>
      <c r="M344" s="17">
        <f t="shared" si="46"/>
        <v>0.33678314703899925</v>
      </c>
      <c r="N344" s="63">
        <f t="shared" si="48"/>
        <v>0.23814164706062249</v>
      </c>
      <c r="O344" s="9"/>
    </row>
    <row r="345" spans="4:15">
      <c r="D345" s="15">
        <f>D344+'Control Panel'!$B$28</f>
        <v>3.4299999999999956E-2</v>
      </c>
      <c r="E345" s="16">
        <f t="shared" si="47"/>
        <v>0</v>
      </c>
      <c r="F345" s="62">
        <f t="shared" si="53"/>
        <v>0.03</v>
      </c>
      <c r="G345" s="62">
        <f>IF(E345=0,Thrust!$B$20,($B$10)*($B$9/($B$9+($B$5-H345)))^($B$22))</f>
        <v>101300</v>
      </c>
      <c r="H345" s="62">
        <f t="shared" si="54"/>
        <v>0</v>
      </c>
      <c r="I345" s="62">
        <f t="shared" si="49"/>
        <v>0</v>
      </c>
      <c r="J345" s="62">
        <f t="shared" si="50"/>
        <v>0</v>
      </c>
      <c r="K345" s="62">
        <f t="shared" si="51"/>
        <v>8820.8920394723264</v>
      </c>
      <c r="L345" s="16">
        <f t="shared" si="52"/>
        <v>52.53895843778669</v>
      </c>
      <c r="M345" s="17">
        <f t="shared" si="46"/>
        <v>0.33678314703899925</v>
      </c>
      <c r="N345" s="63">
        <f t="shared" si="48"/>
        <v>0.23814164706062249</v>
      </c>
      <c r="O345" s="9"/>
    </row>
    <row r="346" spans="4:15">
      <c r="D346" s="15">
        <f>D345+'Control Panel'!$B$28</f>
        <v>3.4399999999999958E-2</v>
      </c>
      <c r="E346" s="16">
        <f t="shared" si="47"/>
        <v>0</v>
      </c>
      <c r="F346" s="62">
        <f t="shared" si="53"/>
        <v>0.03</v>
      </c>
      <c r="G346" s="62">
        <f>IF(E346=0,Thrust!$B$20,($B$10)*($B$9/($B$9+($B$5-H346)))^($B$22))</f>
        <v>101300</v>
      </c>
      <c r="H346" s="62">
        <f t="shared" si="54"/>
        <v>0</v>
      </c>
      <c r="I346" s="62">
        <f t="shared" si="49"/>
        <v>0</v>
      </c>
      <c r="J346" s="62">
        <f t="shared" si="50"/>
        <v>0</v>
      </c>
      <c r="K346" s="62">
        <f t="shared" si="51"/>
        <v>8820.8920394723264</v>
      </c>
      <c r="L346" s="16">
        <f t="shared" si="52"/>
        <v>52.53895843778669</v>
      </c>
      <c r="M346" s="17">
        <f t="shared" si="46"/>
        <v>0.33678314703899925</v>
      </c>
      <c r="N346" s="63">
        <f t="shared" si="48"/>
        <v>0.23814164706062249</v>
      </c>
      <c r="O346" s="9"/>
    </row>
    <row r="347" spans="4:15">
      <c r="D347" s="15">
        <f>D346+'Control Panel'!$B$28</f>
        <v>3.4499999999999961E-2</v>
      </c>
      <c r="E347" s="16">
        <f t="shared" si="47"/>
        <v>0</v>
      </c>
      <c r="F347" s="62">
        <f t="shared" si="53"/>
        <v>0.03</v>
      </c>
      <c r="G347" s="62">
        <f>IF(E347=0,Thrust!$B$20,($B$10)*($B$9/($B$9+($B$5-H347)))^($B$22))</f>
        <v>101300</v>
      </c>
      <c r="H347" s="62">
        <f t="shared" si="54"/>
        <v>0</v>
      </c>
      <c r="I347" s="62">
        <f t="shared" si="49"/>
        <v>0</v>
      </c>
      <c r="J347" s="62">
        <f t="shared" si="50"/>
        <v>0</v>
      </c>
      <c r="K347" s="62">
        <f t="shared" si="51"/>
        <v>8820.8920394723264</v>
      </c>
      <c r="L347" s="16">
        <f t="shared" si="52"/>
        <v>52.53895843778669</v>
      </c>
      <c r="M347" s="17">
        <f t="shared" si="46"/>
        <v>0.33678314703899925</v>
      </c>
      <c r="N347" s="63">
        <f t="shared" si="48"/>
        <v>0.23814164706062249</v>
      </c>
      <c r="O347" s="9"/>
    </row>
    <row r="348" spans="4:15">
      <c r="D348" s="15">
        <f>D347+'Control Panel'!$B$28</f>
        <v>3.4599999999999964E-2</v>
      </c>
      <c r="E348" s="16">
        <f t="shared" si="47"/>
        <v>0</v>
      </c>
      <c r="F348" s="62">
        <f t="shared" si="53"/>
        <v>0.03</v>
      </c>
      <c r="G348" s="62">
        <f>IF(E348=0,Thrust!$B$20,($B$10)*($B$9/($B$9+($B$5-H348)))^($B$22))</f>
        <v>101300</v>
      </c>
      <c r="H348" s="62">
        <f t="shared" si="54"/>
        <v>0</v>
      </c>
      <c r="I348" s="62">
        <f t="shared" si="49"/>
        <v>0</v>
      </c>
      <c r="J348" s="62">
        <f t="shared" si="50"/>
        <v>0</v>
      </c>
      <c r="K348" s="62">
        <f t="shared" si="51"/>
        <v>8820.8920394723264</v>
      </c>
      <c r="L348" s="16">
        <f t="shared" si="52"/>
        <v>52.53895843778669</v>
      </c>
      <c r="M348" s="17">
        <f t="shared" si="46"/>
        <v>0.33678314703899925</v>
      </c>
      <c r="N348" s="63">
        <f t="shared" si="48"/>
        <v>0.23814164706062249</v>
      </c>
      <c r="O348" s="9"/>
    </row>
    <row r="349" spans="4:15">
      <c r="D349" s="15">
        <f>D348+'Control Panel'!$B$28</f>
        <v>3.4699999999999967E-2</v>
      </c>
      <c r="E349" s="16">
        <f t="shared" si="47"/>
        <v>0</v>
      </c>
      <c r="F349" s="62">
        <f t="shared" si="53"/>
        <v>0.03</v>
      </c>
      <c r="G349" s="62">
        <f>IF(E349=0,Thrust!$B$20,($B$10)*($B$9/($B$9+($B$5-H349)))^($B$22))</f>
        <v>101300</v>
      </c>
      <c r="H349" s="62">
        <f t="shared" si="54"/>
        <v>0</v>
      </c>
      <c r="I349" s="62">
        <f t="shared" si="49"/>
        <v>0</v>
      </c>
      <c r="J349" s="62">
        <f t="shared" si="50"/>
        <v>0</v>
      </c>
      <c r="K349" s="62">
        <f t="shared" si="51"/>
        <v>8820.8920394723264</v>
      </c>
      <c r="L349" s="16">
        <f t="shared" si="52"/>
        <v>52.53895843778669</v>
      </c>
      <c r="M349" s="17">
        <f t="shared" si="46"/>
        <v>0.33678314703899925</v>
      </c>
      <c r="N349" s="63">
        <f t="shared" si="48"/>
        <v>0.23814164706062249</v>
      </c>
      <c r="O349" s="9"/>
    </row>
    <row r="350" spans="4:15">
      <c r="D350" s="15">
        <f>D349+'Control Panel'!$B$28</f>
        <v>3.479999999999997E-2</v>
      </c>
      <c r="E350" s="16">
        <f t="shared" si="47"/>
        <v>0</v>
      </c>
      <c r="F350" s="62">
        <f t="shared" si="53"/>
        <v>0.03</v>
      </c>
      <c r="G350" s="62">
        <f>IF(E350=0,Thrust!$B$20,($B$10)*($B$9/($B$9+($B$5-H350)))^($B$22))</f>
        <v>101300</v>
      </c>
      <c r="H350" s="62">
        <f t="shared" si="54"/>
        <v>0</v>
      </c>
      <c r="I350" s="62">
        <f t="shared" si="49"/>
        <v>0</v>
      </c>
      <c r="J350" s="62">
        <f t="shared" si="50"/>
        <v>0</v>
      </c>
      <c r="K350" s="62">
        <f t="shared" si="51"/>
        <v>8820.8920394723264</v>
      </c>
      <c r="L350" s="16">
        <f t="shared" si="52"/>
        <v>52.53895843778669</v>
      </c>
      <c r="M350" s="17">
        <f t="shared" si="46"/>
        <v>0.33678314703899925</v>
      </c>
      <c r="N350" s="63">
        <f t="shared" si="48"/>
        <v>0.23814164706062249</v>
      </c>
      <c r="O350" s="9"/>
    </row>
    <row r="351" spans="4:15">
      <c r="D351" s="15">
        <f>D350+'Control Panel'!$B$28</f>
        <v>3.4899999999999973E-2</v>
      </c>
      <c r="E351" s="16">
        <f t="shared" si="47"/>
        <v>0</v>
      </c>
      <c r="F351" s="62">
        <f t="shared" si="53"/>
        <v>0.03</v>
      </c>
      <c r="G351" s="62">
        <f>IF(E351=0,Thrust!$B$20,($B$10)*($B$9/($B$9+($B$5-H351)))^($B$22))</f>
        <v>101300</v>
      </c>
      <c r="H351" s="62">
        <f t="shared" si="54"/>
        <v>0</v>
      </c>
      <c r="I351" s="62">
        <f t="shared" si="49"/>
        <v>0</v>
      </c>
      <c r="J351" s="62">
        <f t="shared" si="50"/>
        <v>0</v>
      </c>
      <c r="K351" s="62">
        <f t="shared" si="51"/>
        <v>8820.8920394723264</v>
      </c>
      <c r="L351" s="16">
        <f t="shared" si="52"/>
        <v>52.53895843778669</v>
      </c>
      <c r="M351" s="17">
        <f t="shared" si="46"/>
        <v>0.33678314703899925</v>
      </c>
      <c r="N351" s="63">
        <f t="shared" si="48"/>
        <v>0.23814164706062249</v>
      </c>
      <c r="O351" s="9"/>
    </row>
    <row r="352" spans="4:15">
      <c r="D352" s="15">
        <f>D351+'Control Panel'!$B$28</f>
        <v>3.4999999999999976E-2</v>
      </c>
      <c r="E352" s="16">
        <f t="shared" si="47"/>
        <v>0</v>
      </c>
      <c r="F352" s="62">
        <f t="shared" si="53"/>
        <v>0.03</v>
      </c>
      <c r="G352" s="62">
        <f>IF(E352=0,Thrust!$B$20,($B$10)*($B$9/($B$9+($B$5-H352)))^($B$22))</f>
        <v>101300</v>
      </c>
      <c r="H352" s="62">
        <f t="shared" si="54"/>
        <v>0</v>
      </c>
      <c r="I352" s="62">
        <f t="shared" si="49"/>
        <v>0</v>
      </c>
      <c r="J352" s="62">
        <f t="shared" si="50"/>
        <v>0</v>
      </c>
      <c r="K352" s="62">
        <f t="shared" si="51"/>
        <v>8820.8920394723264</v>
      </c>
      <c r="L352" s="16">
        <f t="shared" si="52"/>
        <v>52.53895843778669</v>
      </c>
      <c r="M352" s="17">
        <f t="shared" si="46"/>
        <v>0.33678314703899925</v>
      </c>
      <c r="N352" s="63">
        <f t="shared" si="48"/>
        <v>0.23814164706062249</v>
      </c>
      <c r="O352" s="9"/>
    </row>
    <row r="353" spans="4:15">
      <c r="D353" s="15">
        <f>D352+'Control Panel'!$B$28</f>
        <v>3.5099999999999978E-2</v>
      </c>
      <c r="E353" s="16">
        <f t="shared" si="47"/>
        <v>0</v>
      </c>
      <c r="F353" s="62">
        <f t="shared" si="53"/>
        <v>0.03</v>
      </c>
      <c r="G353" s="62">
        <f>IF(E353=0,Thrust!$B$20,($B$10)*($B$9/($B$9+($B$5-H353)))^($B$22))</f>
        <v>101300</v>
      </c>
      <c r="H353" s="62">
        <f t="shared" si="54"/>
        <v>0</v>
      </c>
      <c r="I353" s="62">
        <f t="shared" si="49"/>
        <v>0</v>
      </c>
      <c r="J353" s="62">
        <f t="shared" si="50"/>
        <v>0</v>
      </c>
      <c r="K353" s="62">
        <f t="shared" si="51"/>
        <v>8820.8920394723264</v>
      </c>
      <c r="L353" s="16">
        <f t="shared" si="52"/>
        <v>52.53895843778669</v>
      </c>
      <c r="M353" s="17">
        <f t="shared" si="46"/>
        <v>0.33678314703899925</v>
      </c>
      <c r="N353" s="63">
        <f t="shared" si="48"/>
        <v>0.23814164706062249</v>
      </c>
      <c r="O353" s="9"/>
    </row>
    <row r="354" spans="4:15">
      <c r="D354" s="15">
        <f>D353+'Control Panel'!$B$28</f>
        <v>3.5199999999999981E-2</v>
      </c>
      <c r="E354" s="16">
        <f t="shared" si="47"/>
        <v>0</v>
      </c>
      <c r="F354" s="62">
        <f t="shared" si="53"/>
        <v>0.03</v>
      </c>
      <c r="G354" s="62">
        <f>IF(E354=0,Thrust!$B$20,($B$10)*($B$9/($B$9+($B$5-H354)))^($B$22))</f>
        <v>101300</v>
      </c>
      <c r="H354" s="62">
        <f t="shared" si="54"/>
        <v>0</v>
      </c>
      <c r="I354" s="62">
        <f t="shared" si="49"/>
        <v>0</v>
      </c>
      <c r="J354" s="62">
        <f t="shared" si="50"/>
        <v>0</v>
      </c>
      <c r="K354" s="62">
        <f t="shared" si="51"/>
        <v>8820.8920394723264</v>
      </c>
      <c r="L354" s="16">
        <f t="shared" si="52"/>
        <v>52.53895843778669</v>
      </c>
      <c r="M354" s="17">
        <f t="shared" si="46"/>
        <v>0.33678314703899925</v>
      </c>
      <c r="N354" s="63">
        <f t="shared" si="48"/>
        <v>0.23814164706062249</v>
      </c>
      <c r="O354" s="9"/>
    </row>
    <row r="355" spans="4:15">
      <c r="D355" s="15">
        <f>D354+'Control Panel'!$B$28</f>
        <v>3.5299999999999984E-2</v>
      </c>
      <c r="E355" s="16">
        <f t="shared" si="47"/>
        <v>0</v>
      </c>
      <c r="F355" s="62">
        <f t="shared" si="53"/>
        <v>0.03</v>
      </c>
      <c r="G355" s="62">
        <f>IF(E355=0,Thrust!$B$20,($B$10)*($B$9/($B$9+($B$5-H355)))^($B$22))</f>
        <v>101300</v>
      </c>
      <c r="H355" s="62">
        <f t="shared" si="54"/>
        <v>0</v>
      </c>
      <c r="I355" s="62">
        <f t="shared" si="49"/>
        <v>0</v>
      </c>
      <c r="J355" s="62">
        <f t="shared" si="50"/>
        <v>0</v>
      </c>
      <c r="K355" s="62">
        <f t="shared" si="51"/>
        <v>8820.8920394723264</v>
      </c>
      <c r="L355" s="16">
        <f t="shared" si="52"/>
        <v>52.53895843778669</v>
      </c>
      <c r="M355" s="17">
        <f t="shared" si="46"/>
        <v>0.33678314703899925</v>
      </c>
      <c r="N355" s="63">
        <f t="shared" si="48"/>
        <v>0.23814164706062249</v>
      </c>
      <c r="O355" s="9"/>
    </row>
    <row r="356" spans="4:15">
      <c r="D356" s="15">
        <f>D355+'Control Panel'!$B$28</f>
        <v>3.5399999999999987E-2</v>
      </c>
      <c r="E356" s="16">
        <f t="shared" si="47"/>
        <v>0</v>
      </c>
      <c r="F356" s="62">
        <f t="shared" si="53"/>
        <v>0.03</v>
      </c>
      <c r="G356" s="62">
        <f>IF(E356=0,Thrust!$B$20,($B$10)*($B$9/($B$9+($B$5-H356)))^($B$22))</f>
        <v>101300</v>
      </c>
      <c r="H356" s="62">
        <f t="shared" si="54"/>
        <v>0</v>
      </c>
      <c r="I356" s="62">
        <f t="shared" si="49"/>
        <v>0</v>
      </c>
      <c r="J356" s="62">
        <f t="shared" si="50"/>
        <v>0</v>
      </c>
      <c r="K356" s="62">
        <f t="shared" si="51"/>
        <v>8820.8920394723264</v>
      </c>
      <c r="L356" s="16">
        <f t="shared" si="52"/>
        <v>52.53895843778669</v>
      </c>
      <c r="M356" s="17">
        <f t="shared" si="46"/>
        <v>0.33678314703899925</v>
      </c>
      <c r="N356" s="63">
        <f t="shared" si="48"/>
        <v>0.23814164706062249</v>
      </c>
      <c r="O356" s="9"/>
    </row>
    <row r="357" spans="4:15">
      <c r="D357" s="15">
        <f>D356+'Control Panel'!$B$28</f>
        <v>3.549999999999999E-2</v>
      </c>
      <c r="E357" s="16">
        <f t="shared" si="47"/>
        <v>0</v>
      </c>
      <c r="F357" s="62">
        <f t="shared" si="53"/>
        <v>0.03</v>
      </c>
      <c r="G357" s="62">
        <f>IF(E357=0,Thrust!$B$20,($B$10)*($B$9/($B$9+($B$5-H357)))^($B$22))</f>
        <v>101300</v>
      </c>
      <c r="H357" s="62">
        <f t="shared" si="54"/>
        <v>0</v>
      </c>
      <c r="I357" s="62">
        <f t="shared" si="49"/>
        <v>0</v>
      </c>
      <c r="J357" s="62">
        <f t="shared" si="50"/>
        <v>0</v>
      </c>
      <c r="K357" s="62">
        <f t="shared" si="51"/>
        <v>8820.8920394723264</v>
      </c>
      <c r="L357" s="16">
        <f t="shared" si="52"/>
        <v>52.53895843778669</v>
      </c>
      <c r="M357" s="17">
        <f t="shared" si="46"/>
        <v>0.33678314703899925</v>
      </c>
      <c r="N357" s="63">
        <f t="shared" si="48"/>
        <v>0.23814164706062249</v>
      </c>
      <c r="O357" s="9"/>
    </row>
    <row r="358" spans="4:15">
      <c r="D358" s="15">
        <f>D357+'Control Panel'!$B$28</f>
        <v>3.5599999999999993E-2</v>
      </c>
      <c r="E358" s="16">
        <f t="shared" si="47"/>
        <v>0</v>
      </c>
      <c r="F358" s="62">
        <f t="shared" si="53"/>
        <v>0.03</v>
      </c>
      <c r="G358" s="62">
        <f>IF(E358=0,Thrust!$B$20,($B$10)*($B$9/($B$9+($B$5-H358)))^($B$22))</f>
        <v>101300</v>
      </c>
      <c r="H358" s="62">
        <f t="shared" si="54"/>
        <v>0</v>
      </c>
      <c r="I358" s="62">
        <f t="shared" si="49"/>
        <v>0</v>
      </c>
      <c r="J358" s="62">
        <f t="shared" si="50"/>
        <v>0</v>
      </c>
      <c r="K358" s="62">
        <f t="shared" si="51"/>
        <v>8820.8920394723264</v>
      </c>
      <c r="L358" s="16">
        <f t="shared" si="52"/>
        <v>52.53895843778669</v>
      </c>
      <c r="M358" s="17">
        <f t="shared" si="46"/>
        <v>0.33678314703899925</v>
      </c>
      <c r="N358" s="63">
        <f t="shared" si="48"/>
        <v>0.23814164706062249</v>
      </c>
      <c r="O358" s="9"/>
    </row>
    <row r="359" spans="4:15">
      <c r="D359" s="15">
        <f>D358+'Control Panel'!$B$28</f>
        <v>3.5699999999999996E-2</v>
      </c>
      <c r="E359" s="16">
        <f t="shared" si="47"/>
        <v>0</v>
      </c>
      <c r="F359" s="62">
        <f t="shared" si="53"/>
        <v>0.03</v>
      </c>
      <c r="G359" s="62">
        <f>IF(E359=0,Thrust!$B$20,($B$10)*($B$9/($B$9+($B$5-H359)))^($B$22))</f>
        <v>101300</v>
      </c>
      <c r="H359" s="62">
        <f t="shared" si="54"/>
        <v>0</v>
      </c>
      <c r="I359" s="62">
        <f t="shared" si="49"/>
        <v>0</v>
      </c>
      <c r="J359" s="62">
        <f t="shared" si="50"/>
        <v>0</v>
      </c>
      <c r="K359" s="62">
        <f t="shared" si="51"/>
        <v>8820.8920394723264</v>
      </c>
      <c r="L359" s="16">
        <f t="shared" si="52"/>
        <v>52.53895843778669</v>
      </c>
      <c r="M359" s="17">
        <f t="shared" si="46"/>
        <v>0.33678314703899925</v>
      </c>
      <c r="N359" s="63">
        <f t="shared" si="48"/>
        <v>0.23814164706062249</v>
      </c>
      <c r="O359" s="9"/>
    </row>
    <row r="360" spans="4:15">
      <c r="D360" s="15">
        <f>D359+'Control Panel'!$B$28</f>
        <v>3.5799999999999998E-2</v>
      </c>
      <c r="E360" s="16">
        <f t="shared" si="47"/>
        <v>0</v>
      </c>
      <c r="F360" s="62">
        <f t="shared" si="53"/>
        <v>0.03</v>
      </c>
      <c r="G360" s="62">
        <f>IF(E360=0,Thrust!$B$20,($B$10)*($B$9/($B$9+($B$5-H360)))^($B$22))</f>
        <v>101300</v>
      </c>
      <c r="H360" s="62">
        <f t="shared" si="54"/>
        <v>0</v>
      </c>
      <c r="I360" s="62">
        <f t="shared" si="49"/>
        <v>0</v>
      </c>
      <c r="J360" s="62">
        <f t="shared" si="50"/>
        <v>0</v>
      </c>
      <c r="K360" s="62">
        <f t="shared" si="51"/>
        <v>8820.8920394723264</v>
      </c>
      <c r="L360" s="16">
        <f t="shared" si="52"/>
        <v>52.53895843778669</v>
      </c>
      <c r="M360" s="17">
        <f t="shared" si="46"/>
        <v>0.33678314703899925</v>
      </c>
      <c r="N360" s="63">
        <f t="shared" si="48"/>
        <v>0.23814164706062249</v>
      </c>
      <c r="O360" s="9"/>
    </row>
    <row r="361" spans="4:15">
      <c r="D361" s="15">
        <f>D360+'Control Panel'!$B$28</f>
        <v>3.5900000000000001E-2</v>
      </c>
      <c r="E361" s="16">
        <f t="shared" si="47"/>
        <v>0</v>
      </c>
      <c r="F361" s="62">
        <f t="shared" si="53"/>
        <v>0.03</v>
      </c>
      <c r="G361" s="62">
        <f>IF(E361=0,Thrust!$B$20,($B$10)*($B$9/($B$9+($B$5-H361)))^($B$22))</f>
        <v>101300</v>
      </c>
      <c r="H361" s="62">
        <f t="shared" si="54"/>
        <v>0</v>
      </c>
      <c r="I361" s="62">
        <f t="shared" si="49"/>
        <v>0</v>
      </c>
      <c r="J361" s="62">
        <f t="shared" si="50"/>
        <v>0</v>
      </c>
      <c r="K361" s="62">
        <f t="shared" si="51"/>
        <v>8820.8920394723264</v>
      </c>
      <c r="L361" s="16">
        <f t="shared" si="52"/>
        <v>52.53895843778669</v>
      </c>
      <c r="M361" s="17">
        <f t="shared" si="46"/>
        <v>0.33678314703899925</v>
      </c>
      <c r="N361" s="63">
        <f t="shared" si="48"/>
        <v>0.23814164706062249</v>
      </c>
      <c r="O361" s="9"/>
    </row>
    <row r="362" spans="4:15">
      <c r="D362" s="15">
        <f>D361+'Control Panel'!$B$28</f>
        <v>3.6000000000000004E-2</v>
      </c>
      <c r="E362" s="16">
        <f t="shared" si="47"/>
        <v>0</v>
      </c>
      <c r="F362" s="62">
        <f t="shared" si="53"/>
        <v>0.03</v>
      </c>
      <c r="G362" s="62">
        <f>IF(E362=0,Thrust!$B$20,($B$10)*($B$9/($B$9+($B$5-H362)))^($B$22))</f>
        <v>101300</v>
      </c>
      <c r="H362" s="62">
        <f t="shared" si="54"/>
        <v>0</v>
      </c>
      <c r="I362" s="62">
        <f t="shared" si="49"/>
        <v>0</v>
      </c>
      <c r="J362" s="62">
        <f t="shared" si="50"/>
        <v>0</v>
      </c>
      <c r="K362" s="62">
        <f t="shared" si="51"/>
        <v>8820.8920394723264</v>
      </c>
      <c r="L362" s="16">
        <f t="shared" si="52"/>
        <v>52.53895843778669</v>
      </c>
      <c r="M362" s="17">
        <f t="shared" si="46"/>
        <v>0.33678314703899925</v>
      </c>
      <c r="N362" s="63">
        <f t="shared" si="48"/>
        <v>0.23814164706062249</v>
      </c>
      <c r="O362" s="9"/>
    </row>
    <row r="363" spans="4:15">
      <c r="D363" s="15">
        <f>D362+'Control Panel'!$B$28</f>
        <v>3.6100000000000007E-2</v>
      </c>
      <c r="E363" s="16">
        <f t="shared" si="47"/>
        <v>0</v>
      </c>
      <c r="F363" s="62">
        <f t="shared" si="53"/>
        <v>0.03</v>
      </c>
      <c r="G363" s="62">
        <f>IF(E363=0,Thrust!$B$20,($B$10)*($B$9/($B$9+($B$5-H363)))^($B$22))</f>
        <v>101300</v>
      </c>
      <c r="H363" s="62">
        <f t="shared" si="54"/>
        <v>0</v>
      </c>
      <c r="I363" s="62">
        <f t="shared" si="49"/>
        <v>0</v>
      </c>
      <c r="J363" s="62">
        <f t="shared" si="50"/>
        <v>0</v>
      </c>
      <c r="K363" s="62">
        <f t="shared" si="51"/>
        <v>8820.8920394723264</v>
      </c>
      <c r="L363" s="16">
        <f t="shared" si="52"/>
        <v>52.53895843778669</v>
      </c>
      <c r="M363" s="17">
        <f t="shared" si="46"/>
        <v>0.33678314703899925</v>
      </c>
      <c r="N363" s="63">
        <f t="shared" si="48"/>
        <v>0.23814164706062249</v>
      </c>
      <c r="O363" s="9"/>
    </row>
    <row r="364" spans="4:15">
      <c r="D364" s="15">
        <f>D363+'Control Panel'!$B$28</f>
        <v>3.620000000000001E-2</v>
      </c>
      <c r="E364" s="16">
        <f t="shared" si="47"/>
        <v>0</v>
      </c>
      <c r="F364" s="62">
        <f t="shared" si="53"/>
        <v>0.03</v>
      </c>
      <c r="G364" s="62">
        <f>IF(E364=0,Thrust!$B$20,($B$10)*($B$9/($B$9+($B$5-H364)))^($B$22))</f>
        <v>101300</v>
      </c>
      <c r="H364" s="62">
        <f t="shared" si="54"/>
        <v>0</v>
      </c>
      <c r="I364" s="62">
        <f t="shared" si="49"/>
        <v>0</v>
      </c>
      <c r="J364" s="62">
        <f t="shared" si="50"/>
        <v>0</v>
      </c>
      <c r="K364" s="62">
        <f t="shared" si="51"/>
        <v>8820.8920394723264</v>
      </c>
      <c r="L364" s="16">
        <f t="shared" si="52"/>
        <v>52.53895843778669</v>
      </c>
      <c r="M364" s="17">
        <f t="shared" si="46"/>
        <v>0.33678314703899925</v>
      </c>
      <c r="N364" s="63">
        <f t="shared" si="48"/>
        <v>0.23814164706062249</v>
      </c>
      <c r="O364" s="9"/>
    </row>
    <row r="365" spans="4:15">
      <c r="D365" s="15">
        <f>D364+'Control Panel'!$B$28</f>
        <v>3.6300000000000013E-2</v>
      </c>
      <c r="E365" s="16">
        <f t="shared" si="47"/>
        <v>0</v>
      </c>
      <c r="F365" s="62">
        <f t="shared" si="53"/>
        <v>0.03</v>
      </c>
      <c r="G365" s="62">
        <f>IF(E365=0,Thrust!$B$20,($B$10)*($B$9/($B$9+($B$5-H365)))^($B$22))</f>
        <v>101300</v>
      </c>
      <c r="H365" s="62">
        <f t="shared" si="54"/>
        <v>0</v>
      </c>
      <c r="I365" s="62">
        <f t="shared" si="49"/>
        <v>0</v>
      </c>
      <c r="J365" s="62">
        <f t="shared" si="50"/>
        <v>0</v>
      </c>
      <c r="K365" s="62">
        <f t="shared" si="51"/>
        <v>8820.8920394723264</v>
      </c>
      <c r="L365" s="16">
        <f t="shared" si="52"/>
        <v>52.53895843778669</v>
      </c>
      <c r="M365" s="17">
        <f t="shared" si="46"/>
        <v>0.33678314703899925</v>
      </c>
      <c r="N365" s="63">
        <f t="shared" si="48"/>
        <v>0.23814164706062249</v>
      </c>
      <c r="O365" s="9"/>
    </row>
    <row r="366" spans="4:15">
      <c r="D366" s="15">
        <f>D365+'Control Panel'!$B$28</f>
        <v>3.6400000000000016E-2</v>
      </c>
      <c r="E366" s="16">
        <f t="shared" si="47"/>
        <v>0</v>
      </c>
      <c r="F366" s="62">
        <f t="shared" si="53"/>
        <v>0.03</v>
      </c>
      <c r="G366" s="62">
        <f>IF(E366=0,Thrust!$B$20,($B$10)*($B$9/($B$9+($B$5-H366)))^($B$22))</f>
        <v>101300</v>
      </c>
      <c r="H366" s="62">
        <f t="shared" si="54"/>
        <v>0</v>
      </c>
      <c r="I366" s="62">
        <f t="shared" si="49"/>
        <v>0</v>
      </c>
      <c r="J366" s="62">
        <f t="shared" si="50"/>
        <v>0</v>
      </c>
      <c r="K366" s="62">
        <f t="shared" si="51"/>
        <v>8820.8920394723264</v>
      </c>
      <c r="L366" s="16">
        <f t="shared" si="52"/>
        <v>52.53895843778669</v>
      </c>
      <c r="M366" s="17">
        <f t="shared" si="46"/>
        <v>0.33678314703899925</v>
      </c>
      <c r="N366" s="63">
        <f t="shared" si="48"/>
        <v>0.23814164706062249</v>
      </c>
      <c r="O366" s="9"/>
    </row>
    <row r="367" spans="4:15">
      <c r="D367" s="15">
        <f>D366+'Control Panel'!$B$28</f>
        <v>3.6500000000000019E-2</v>
      </c>
      <c r="E367" s="16">
        <f t="shared" si="47"/>
        <v>0</v>
      </c>
      <c r="F367" s="62">
        <f t="shared" si="53"/>
        <v>0.03</v>
      </c>
      <c r="G367" s="62">
        <f>IF(E367=0,Thrust!$B$20,($B$10)*($B$9/($B$9+($B$5-H367)))^($B$22))</f>
        <v>101300</v>
      </c>
      <c r="H367" s="62">
        <f t="shared" si="54"/>
        <v>0</v>
      </c>
      <c r="I367" s="62">
        <f t="shared" si="49"/>
        <v>0</v>
      </c>
      <c r="J367" s="62">
        <f t="shared" si="50"/>
        <v>0</v>
      </c>
      <c r="K367" s="62">
        <f t="shared" si="51"/>
        <v>8820.8920394723264</v>
      </c>
      <c r="L367" s="16">
        <f t="shared" si="52"/>
        <v>52.53895843778669</v>
      </c>
      <c r="M367" s="17">
        <f t="shared" si="46"/>
        <v>0.33678314703899925</v>
      </c>
      <c r="N367" s="63">
        <f t="shared" si="48"/>
        <v>0.23814164706062249</v>
      </c>
      <c r="O367" s="9"/>
    </row>
    <row r="368" spans="4:15">
      <c r="D368" s="15">
        <f>D367+'Control Panel'!$B$28</f>
        <v>3.6600000000000021E-2</v>
      </c>
      <c r="E368" s="16">
        <f t="shared" si="47"/>
        <v>0</v>
      </c>
      <c r="F368" s="62">
        <f t="shared" si="53"/>
        <v>0.03</v>
      </c>
      <c r="G368" s="62">
        <f>IF(E368=0,Thrust!$B$20,($B$10)*($B$9/($B$9+($B$5-H368)))^($B$22))</f>
        <v>101300</v>
      </c>
      <c r="H368" s="62">
        <f t="shared" si="54"/>
        <v>0</v>
      </c>
      <c r="I368" s="62">
        <f t="shared" si="49"/>
        <v>0</v>
      </c>
      <c r="J368" s="62">
        <f t="shared" si="50"/>
        <v>0</v>
      </c>
      <c r="K368" s="62">
        <f t="shared" si="51"/>
        <v>8820.8920394723264</v>
      </c>
      <c r="L368" s="16">
        <f t="shared" si="52"/>
        <v>52.53895843778669</v>
      </c>
      <c r="M368" s="17">
        <f t="shared" si="46"/>
        <v>0.33678314703899925</v>
      </c>
      <c r="N368" s="63">
        <f t="shared" si="48"/>
        <v>0.23814164706062249</v>
      </c>
      <c r="O368" s="9"/>
    </row>
    <row r="369" spans="4:15">
      <c r="D369" s="15">
        <f>D368+'Control Panel'!$B$28</f>
        <v>3.6700000000000024E-2</v>
      </c>
      <c r="E369" s="16">
        <f t="shared" si="47"/>
        <v>0</v>
      </c>
      <c r="F369" s="62">
        <f t="shared" si="53"/>
        <v>0.03</v>
      </c>
      <c r="G369" s="62">
        <f>IF(E369=0,Thrust!$B$20,($B$10)*($B$9/($B$9+($B$5-H369)))^($B$22))</f>
        <v>101300</v>
      </c>
      <c r="H369" s="62">
        <f t="shared" si="54"/>
        <v>0</v>
      </c>
      <c r="I369" s="62">
        <f t="shared" si="49"/>
        <v>0</v>
      </c>
      <c r="J369" s="62">
        <f t="shared" si="50"/>
        <v>0</v>
      </c>
      <c r="K369" s="62">
        <f t="shared" si="51"/>
        <v>8820.8920394723264</v>
      </c>
      <c r="L369" s="16">
        <f t="shared" si="52"/>
        <v>52.53895843778669</v>
      </c>
      <c r="M369" s="17">
        <f t="shared" si="46"/>
        <v>0.33678314703899925</v>
      </c>
      <c r="N369" s="63">
        <f t="shared" si="48"/>
        <v>0.23814164706062249</v>
      </c>
      <c r="O369" s="9"/>
    </row>
    <row r="370" spans="4:15">
      <c r="D370" s="15">
        <f>D369+'Control Panel'!$B$28</f>
        <v>3.6800000000000027E-2</v>
      </c>
      <c r="E370" s="16">
        <f t="shared" si="47"/>
        <v>0</v>
      </c>
      <c r="F370" s="62">
        <f t="shared" si="53"/>
        <v>0.03</v>
      </c>
      <c r="G370" s="62">
        <f>IF(E370=0,Thrust!$B$20,($B$10)*($B$9/($B$9+($B$5-H370)))^($B$22))</f>
        <v>101300</v>
      </c>
      <c r="H370" s="62">
        <f t="shared" si="54"/>
        <v>0</v>
      </c>
      <c r="I370" s="62">
        <f t="shared" si="49"/>
        <v>0</v>
      </c>
      <c r="J370" s="62">
        <f t="shared" si="50"/>
        <v>0</v>
      </c>
      <c r="K370" s="62">
        <f t="shared" si="51"/>
        <v>8820.8920394723264</v>
      </c>
      <c r="L370" s="16">
        <f t="shared" si="52"/>
        <v>52.53895843778669</v>
      </c>
      <c r="M370" s="17">
        <f t="shared" ref="M370:M433" si="55">IF(E370=0,M369,M369+L369*$B$24)</f>
        <v>0.33678314703899925</v>
      </c>
      <c r="N370" s="63">
        <f t="shared" si="48"/>
        <v>0.23814164706062249</v>
      </c>
      <c r="O370" s="9"/>
    </row>
    <row r="371" spans="4:15">
      <c r="D371" s="15">
        <f>D370+'Control Panel'!$B$28</f>
        <v>3.690000000000003E-2</v>
      </c>
      <c r="E371" s="16">
        <f t="shared" ref="E371:E434" si="56">IF(E370-(J370*$B$24)&lt;0,0,(E370-(J370*$B$24)))</f>
        <v>0</v>
      </c>
      <c r="F371" s="62">
        <f t="shared" si="53"/>
        <v>0.03</v>
      </c>
      <c r="G371" s="62">
        <f>IF(E371=0,Thrust!$B$20,($B$10)*($B$9/($B$9+($B$5-H371)))^($B$22))</f>
        <v>101300</v>
      </c>
      <c r="H371" s="62">
        <f t="shared" si="54"/>
        <v>0</v>
      </c>
      <c r="I371" s="62">
        <f t="shared" si="49"/>
        <v>0</v>
      </c>
      <c r="J371" s="62">
        <f t="shared" si="50"/>
        <v>0</v>
      </c>
      <c r="K371" s="62">
        <f t="shared" si="51"/>
        <v>8820.8920394723264</v>
      </c>
      <c r="L371" s="16">
        <f t="shared" si="52"/>
        <v>52.53895843778669</v>
      </c>
      <c r="M371" s="17">
        <f t="shared" si="55"/>
        <v>0.33678314703899925</v>
      </c>
      <c r="N371" s="63">
        <f t="shared" si="48"/>
        <v>0.23814164706062249</v>
      </c>
      <c r="O371" s="9"/>
    </row>
    <row r="372" spans="4:15">
      <c r="D372" s="15">
        <f>D371+'Control Panel'!$B$28</f>
        <v>3.7000000000000033E-2</v>
      </c>
      <c r="E372" s="16">
        <f t="shared" si="56"/>
        <v>0</v>
      </c>
      <c r="F372" s="62">
        <f t="shared" si="53"/>
        <v>0.03</v>
      </c>
      <c r="G372" s="62">
        <f>IF(E372=0,Thrust!$B$20,($B$10)*($B$9/($B$9+($B$5-H372)))^($B$22))</f>
        <v>101300</v>
      </c>
      <c r="H372" s="62">
        <f t="shared" si="54"/>
        <v>0</v>
      </c>
      <c r="I372" s="62">
        <f t="shared" si="49"/>
        <v>0</v>
      </c>
      <c r="J372" s="62">
        <f t="shared" si="50"/>
        <v>0</v>
      </c>
      <c r="K372" s="62">
        <f t="shared" si="51"/>
        <v>8820.8920394723264</v>
      </c>
      <c r="L372" s="16">
        <f t="shared" si="52"/>
        <v>52.53895843778669</v>
      </c>
      <c r="M372" s="17">
        <f t="shared" si="55"/>
        <v>0.33678314703899925</v>
      </c>
      <c r="N372" s="63">
        <f t="shared" si="48"/>
        <v>0.23814164706062249</v>
      </c>
      <c r="O372" s="9"/>
    </row>
    <row r="373" spans="4:15">
      <c r="D373" s="15">
        <f>D372+'Control Panel'!$B$28</f>
        <v>3.7100000000000036E-2</v>
      </c>
      <c r="E373" s="16">
        <f t="shared" si="56"/>
        <v>0</v>
      </c>
      <c r="F373" s="62">
        <f t="shared" si="53"/>
        <v>0.03</v>
      </c>
      <c r="G373" s="62">
        <f>IF(E373=0,Thrust!$B$20,($B$10)*($B$9/($B$9+($B$5-H373)))^($B$22))</f>
        <v>101300</v>
      </c>
      <c r="H373" s="62">
        <f t="shared" si="54"/>
        <v>0</v>
      </c>
      <c r="I373" s="62">
        <f t="shared" si="49"/>
        <v>0</v>
      </c>
      <c r="J373" s="62">
        <f t="shared" si="50"/>
        <v>0</v>
      </c>
      <c r="K373" s="62">
        <f t="shared" si="51"/>
        <v>8820.8920394723264</v>
      </c>
      <c r="L373" s="16">
        <f t="shared" si="52"/>
        <v>52.53895843778669</v>
      </c>
      <c r="M373" s="17">
        <f t="shared" si="55"/>
        <v>0.33678314703899925</v>
      </c>
      <c r="N373" s="63">
        <f t="shared" si="48"/>
        <v>0.23814164706062249</v>
      </c>
      <c r="O373" s="9"/>
    </row>
    <row r="374" spans="4:15">
      <c r="D374" s="15">
        <f>D373+'Control Panel'!$B$28</f>
        <v>3.7200000000000039E-2</v>
      </c>
      <c r="E374" s="16">
        <f t="shared" si="56"/>
        <v>0</v>
      </c>
      <c r="F374" s="62">
        <f t="shared" si="53"/>
        <v>0.03</v>
      </c>
      <c r="G374" s="62">
        <f>IF(E374=0,Thrust!$B$20,($B$10)*($B$9/($B$9+($B$5-H374)))^($B$22))</f>
        <v>101300</v>
      </c>
      <c r="H374" s="62">
        <f t="shared" si="54"/>
        <v>0</v>
      </c>
      <c r="I374" s="62">
        <f t="shared" si="49"/>
        <v>0</v>
      </c>
      <c r="J374" s="62">
        <f t="shared" si="50"/>
        <v>0</v>
      </c>
      <c r="K374" s="62">
        <f t="shared" si="51"/>
        <v>8820.8920394723264</v>
      </c>
      <c r="L374" s="16">
        <f t="shared" si="52"/>
        <v>52.53895843778669</v>
      </c>
      <c r="M374" s="17">
        <f t="shared" si="55"/>
        <v>0.33678314703899925</v>
      </c>
      <c r="N374" s="63">
        <f t="shared" si="48"/>
        <v>0.23814164706062249</v>
      </c>
      <c r="O374" s="9"/>
    </row>
    <row r="375" spans="4:15">
      <c r="D375" s="15">
        <f>D374+'Control Panel'!$B$28</f>
        <v>3.7300000000000041E-2</v>
      </c>
      <c r="E375" s="16">
        <f t="shared" si="56"/>
        <v>0</v>
      </c>
      <c r="F375" s="62">
        <f t="shared" si="53"/>
        <v>0.03</v>
      </c>
      <c r="G375" s="62">
        <f>IF(E375=0,Thrust!$B$20,($B$10)*($B$9/($B$9+($B$5-H375)))^($B$22))</f>
        <v>101300</v>
      </c>
      <c r="H375" s="62">
        <f t="shared" si="54"/>
        <v>0</v>
      </c>
      <c r="I375" s="62">
        <f t="shared" si="49"/>
        <v>0</v>
      </c>
      <c r="J375" s="62">
        <f t="shared" si="50"/>
        <v>0</v>
      </c>
      <c r="K375" s="62">
        <f t="shared" si="51"/>
        <v>8820.8920394723264</v>
      </c>
      <c r="L375" s="16">
        <f t="shared" si="52"/>
        <v>52.53895843778669</v>
      </c>
      <c r="M375" s="17">
        <f t="shared" si="55"/>
        <v>0.33678314703899925</v>
      </c>
      <c r="N375" s="63">
        <f t="shared" si="48"/>
        <v>0.23814164706062249</v>
      </c>
      <c r="O375" s="9"/>
    </row>
    <row r="376" spans="4:15">
      <c r="D376" s="15">
        <f>D375+'Control Panel'!$B$28</f>
        <v>3.7400000000000044E-2</v>
      </c>
      <c r="E376" s="16">
        <f t="shared" si="56"/>
        <v>0</v>
      </c>
      <c r="F376" s="62">
        <f t="shared" si="53"/>
        <v>0.03</v>
      </c>
      <c r="G376" s="62">
        <f>IF(E376=0,Thrust!$B$20,($B$10)*($B$9/($B$9+($B$5-H376)))^($B$22))</f>
        <v>101300</v>
      </c>
      <c r="H376" s="62">
        <f t="shared" si="54"/>
        <v>0</v>
      </c>
      <c r="I376" s="62">
        <f t="shared" si="49"/>
        <v>0</v>
      </c>
      <c r="J376" s="62">
        <f t="shared" si="50"/>
        <v>0</v>
      </c>
      <c r="K376" s="62">
        <f t="shared" si="51"/>
        <v>8820.8920394723264</v>
      </c>
      <c r="L376" s="16">
        <f t="shared" si="52"/>
        <v>52.53895843778669</v>
      </c>
      <c r="M376" s="17">
        <f t="shared" si="55"/>
        <v>0.33678314703899925</v>
      </c>
      <c r="N376" s="63">
        <f t="shared" si="48"/>
        <v>0.23814164706062249</v>
      </c>
      <c r="O376" s="9"/>
    </row>
    <row r="377" spans="4:15">
      <c r="D377" s="15">
        <f>D376+'Control Panel'!$B$28</f>
        <v>3.7500000000000047E-2</v>
      </c>
      <c r="E377" s="16">
        <f t="shared" si="56"/>
        <v>0</v>
      </c>
      <c r="F377" s="62">
        <f t="shared" si="53"/>
        <v>0.03</v>
      </c>
      <c r="G377" s="62">
        <f>IF(E377=0,Thrust!$B$20,($B$10)*($B$9/($B$9+($B$5-H377)))^($B$22))</f>
        <v>101300</v>
      </c>
      <c r="H377" s="62">
        <f t="shared" si="54"/>
        <v>0</v>
      </c>
      <c r="I377" s="62">
        <f t="shared" si="49"/>
        <v>0</v>
      </c>
      <c r="J377" s="62">
        <f t="shared" si="50"/>
        <v>0</v>
      </c>
      <c r="K377" s="62">
        <f t="shared" si="51"/>
        <v>8820.8920394723264</v>
      </c>
      <c r="L377" s="16">
        <f t="shared" si="52"/>
        <v>52.53895843778669</v>
      </c>
      <c r="M377" s="17">
        <f t="shared" si="55"/>
        <v>0.33678314703899925</v>
      </c>
      <c r="N377" s="63">
        <f t="shared" si="48"/>
        <v>0.23814164706062249</v>
      </c>
      <c r="O377" s="9"/>
    </row>
    <row r="378" spans="4:15">
      <c r="D378" s="15">
        <f>D377+'Control Panel'!$B$28</f>
        <v>3.760000000000005E-2</v>
      </c>
      <c r="E378" s="16">
        <f t="shared" si="56"/>
        <v>0</v>
      </c>
      <c r="F378" s="62">
        <f t="shared" si="53"/>
        <v>0.03</v>
      </c>
      <c r="G378" s="62">
        <f>IF(E378=0,Thrust!$B$20,($B$10)*($B$9/($B$9+($B$5-H378)))^($B$22))</f>
        <v>101300</v>
      </c>
      <c r="H378" s="62">
        <f t="shared" si="54"/>
        <v>0</v>
      </c>
      <c r="I378" s="62">
        <f t="shared" si="49"/>
        <v>0</v>
      </c>
      <c r="J378" s="62">
        <f t="shared" si="50"/>
        <v>0</v>
      </c>
      <c r="K378" s="62">
        <f t="shared" si="51"/>
        <v>8820.8920394723264</v>
      </c>
      <c r="L378" s="16">
        <f t="shared" si="52"/>
        <v>52.53895843778669</v>
      </c>
      <c r="M378" s="17">
        <f t="shared" si="55"/>
        <v>0.33678314703899925</v>
      </c>
      <c r="N378" s="63">
        <f t="shared" si="48"/>
        <v>0.23814164706062249</v>
      </c>
      <c r="O378" s="9"/>
    </row>
    <row r="379" spans="4:15">
      <c r="D379" s="15">
        <f>D378+'Control Panel'!$B$28</f>
        <v>3.7700000000000053E-2</v>
      </c>
      <c r="E379" s="16">
        <f t="shared" si="56"/>
        <v>0</v>
      </c>
      <c r="F379" s="62">
        <f t="shared" si="53"/>
        <v>0.03</v>
      </c>
      <c r="G379" s="62">
        <f>IF(E379=0,Thrust!$B$20,($B$10)*($B$9/($B$9+($B$5-H379)))^($B$22))</f>
        <v>101300</v>
      </c>
      <c r="H379" s="62">
        <f t="shared" si="54"/>
        <v>0</v>
      </c>
      <c r="I379" s="62">
        <f t="shared" si="49"/>
        <v>0</v>
      </c>
      <c r="J379" s="62">
        <f t="shared" si="50"/>
        <v>0</v>
      </c>
      <c r="K379" s="62">
        <f t="shared" si="51"/>
        <v>8820.8920394723264</v>
      </c>
      <c r="L379" s="16">
        <f t="shared" si="52"/>
        <v>52.53895843778669</v>
      </c>
      <c r="M379" s="17">
        <f t="shared" si="55"/>
        <v>0.33678314703899925</v>
      </c>
      <c r="N379" s="63">
        <f t="shared" si="48"/>
        <v>0.23814164706062249</v>
      </c>
      <c r="O379" s="9"/>
    </row>
    <row r="380" spans="4:15">
      <c r="D380" s="15">
        <f>D379+'Control Panel'!$B$28</f>
        <v>3.7800000000000056E-2</v>
      </c>
      <c r="E380" s="16">
        <f t="shared" si="56"/>
        <v>0</v>
      </c>
      <c r="F380" s="62">
        <f t="shared" si="53"/>
        <v>0.03</v>
      </c>
      <c r="G380" s="62">
        <f>IF(E380=0,Thrust!$B$20,($B$10)*($B$9/($B$9+($B$5-H380)))^($B$22))</f>
        <v>101300</v>
      </c>
      <c r="H380" s="62">
        <f t="shared" si="54"/>
        <v>0</v>
      </c>
      <c r="I380" s="62">
        <f t="shared" si="49"/>
        <v>0</v>
      </c>
      <c r="J380" s="62">
        <f t="shared" si="50"/>
        <v>0</v>
      </c>
      <c r="K380" s="62">
        <f t="shared" si="51"/>
        <v>8820.8920394723264</v>
      </c>
      <c r="L380" s="16">
        <f t="shared" si="52"/>
        <v>52.53895843778669</v>
      </c>
      <c r="M380" s="17">
        <f t="shared" si="55"/>
        <v>0.33678314703899925</v>
      </c>
      <c r="N380" s="63">
        <f t="shared" si="48"/>
        <v>0.23814164706062249</v>
      </c>
      <c r="O380" s="9"/>
    </row>
    <row r="381" spans="4:15">
      <c r="D381" s="15">
        <f>D380+'Control Panel'!$B$28</f>
        <v>3.7900000000000059E-2</v>
      </c>
      <c r="E381" s="16">
        <f t="shared" si="56"/>
        <v>0</v>
      </c>
      <c r="F381" s="62">
        <f t="shared" si="53"/>
        <v>0.03</v>
      </c>
      <c r="G381" s="62">
        <f>IF(E381=0,Thrust!$B$20,($B$10)*($B$9/($B$9+($B$5-H381)))^($B$22))</f>
        <v>101300</v>
      </c>
      <c r="H381" s="62">
        <f t="shared" si="54"/>
        <v>0</v>
      </c>
      <c r="I381" s="62">
        <f t="shared" si="49"/>
        <v>0</v>
      </c>
      <c r="J381" s="62">
        <f t="shared" si="50"/>
        <v>0</v>
      </c>
      <c r="K381" s="62">
        <f t="shared" si="51"/>
        <v>8820.8920394723264</v>
      </c>
      <c r="L381" s="16">
        <f t="shared" si="52"/>
        <v>52.53895843778669</v>
      </c>
      <c r="M381" s="17">
        <f t="shared" si="55"/>
        <v>0.33678314703899925</v>
      </c>
      <c r="N381" s="63">
        <f t="shared" si="48"/>
        <v>0.23814164706062249</v>
      </c>
      <c r="O381" s="9"/>
    </row>
    <row r="382" spans="4:15">
      <c r="D382" s="15">
        <f>D381+'Control Panel'!$B$28</f>
        <v>3.8000000000000062E-2</v>
      </c>
      <c r="E382" s="16">
        <f t="shared" si="56"/>
        <v>0</v>
      </c>
      <c r="F382" s="62">
        <f t="shared" si="53"/>
        <v>0.03</v>
      </c>
      <c r="G382" s="62">
        <f>IF(E382=0,Thrust!$B$20,($B$10)*($B$9/($B$9+($B$5-H382)))^($B$22))</f>
        <v>101300</v>
      </c>
      <c r="H382" s="62">
        <f t="shared" si="54"/>
        <v>0</v>
      </c>
      <c r="I382" s="62">
        <f t="shared" si="49"/>
        <v>0</v>
      </c>
      <c r="J382" s="62">
        <f t="shared" si="50"/>
        <v>0</v>
      </c>
      <c r="K382" s="62">
        <f t="shared" si="51"/>
        <v>8820.8920394723264</v>
      </c>
      <c r="L382" s="16">
        <f t="shared" si="52"/>
        <v>52.53895843778669</v>
      </c>
      <c r="M382" s="17">
        <f t="shared" si="55"/>
        <v>0.33678314703899925</v>
      </c>
      <c r="N382" s="63">
        <f t="shared" si="48"/>
        <v>0.23814164706062249</v>
      </c>
      <c r="O382" s="9"/>
    </row>
    <row r="383" spans="4:15">
      <c r="D383" s="15">
        <f>D382+'Control Panel'!$B$28</f>
        <v>3.8100000000000064E-2</v>
      </c>
      <c r="E383" s="16">
        <f t="shared" si="56"/>
        <v>0</v>
      </c>
      <c r="F383" s="62">
        <f t="shared" si="53"/>
        <v>0.03</v>
      </c>
      <c r="G383" s="62">
        <f>IF(E383=0,Thrust!$B$20,($B$10)*($B$9/($B$9+($B$5-H383)))^($B$22))</f>
        <v>101300</v>
      </c>
      <c r="H383" s="62">
        <f t="shared" si="54"/>
        <v>0</v>
      </c>
      <c r="I383" s="62">
        <f t="shared" si="49"/>
        <v>0</v>
      </c>
      <c r="J383" s="62">
        <f t="shared" si="50"/>
        <v>0</v>
      </c>
      <c r="K383" s="62">
        <f t="shared" si="51"/>
        <v>8820.8920394723264</v>
      </c>
      <c r="L383" s="16">
        <f t="shared" si="52"/>
        <v>52.53895843778669</v>
      </c>
      <c r="M383" s="17">
        <f t="shared" si="55"/>
        <v>0.33678314703899925</v>
      </c>
      <c r="N383" s="63">
        <f t="shared" si="48"/>
        <v>0.23814164706062249</v>
      </c>
      <c r="O383" s="9"/>
    </row>
    <row r="384" spans="4:15">
      <c r="D384" s="15">
        <f>D383+'Control Panel'!$B$28</f>
        <v>3.8200000000000067E-2</v>
      </c>
      <c r="E384" s="16">
        <f t="shared" si="56"/>
        <v>0</v>
      </c>
      <c r="F384" s="62">
        <f t="shared" si="53"/>
        <v>0.03</v>
      </c>
      <c r="G384" s="62">
        <f>IF(E384=0,Thrust!$B$20,($B$10)*($B$9/($B$9+($B$5-H384)))^($B$22))</f>
        <v>101300</v>
      </c>
      <c r="H384" s="62">
        <f t="shared" si="54"/>
        <v>0</v>
      </c>
      <c r="I384" s="62">
        <f t="shared" si="49"/>
        <v>0</v>
      </c>
      <c r="J384" s="62">
        <f t="shared" si="50"/>
        <v>0</v>
      </c>
      <c r="K384" s="62">
        <f t="shared" si="51"/>
        <v>8820.8920394723264</v>
      </c>
      <c r="L384" s="16">
        <f t="shared" si="52"/>
        <v>52.53895843778669</v>
      </c>
      <c r="M384" s="17">
        <f t="shared" si="55"/>
        <v>0.33678314703899925</v>
      </c>
      <c r="N384" s="63">
        <f t="shared" si="48"/>
        <v>0.23814164706062249</v>
      </c>
      <c r="O384" s="9"/>
    </row>
    <row r="385" spans="4:15">
      <c r="D385" s="15">
        <f>D384+'Control Panel'!$B$28</f>
        <v>3.830000000000007E-2</v>
      </c>
      <c r="E385" s="16">
        <f t="shared" si="56"/>
        <v>0</v>
      </c>
      <c r="F385" s="62">
        <f t="shared" si="53"/>
        <v>0.03</v>
      </c>
      <c r="G385" s="62">
        <f>IF(E385=0,Thrust!$B$20,($B$10)*($B$9/($B$9+($B$5-H385)))^($B$22))</f>
        <v>101300</v>
      </c>
      <c r="H385" s="62">
        <f t="shared" si="54"/>
        <v>0</v>
      </c>
      <c r="I385" s="62">
        <f t="shared" si="49"/>
        <v>0</v>
      </c>
      <c r="J385" s="62">
        <f t="shared" si="50"/>
        <v>0</v>
      </c>
      <c r="K385" s="62">
        <f t="shared" si="51"/>
        <v>8820.8920394723264</v>
      </c>
      <c r="L385" s="16">
        <f t="shared" si="52"/>
        <v>52.53895843778669</v>
      </c>
      <c r="M385" s="17">
        <f t="shared" si="55"/>
        <v>0.33678314703899925</v>
      </c>
      <c r="N385" s="63">
        <f t="shared" si="48"/>
        <v>0.23814164706062249</v>
      </c>
      <c r="O385" s="9"/>
    </row>
    <row r="386" spans="4:15">
      <c r="D386" s="15">
        <f>D385+'Control Panel'!$B$28</f>
        <v>3.8400000000000073E-2</v>
      </c>
      <c r="E386" s="16">
        <f t="shared" si="56"/>
        <v>0</v>
      </c>
      <c r="F386" s="62">
        <f t="shared" si="53"/>
        <v>0.03</v>
      </c>
      <c r="G386" s="62">
        <f>IF(E386=0,Thrust!$B$20,($B$10)*($B$9/($B$9+($B$5-H386)))^($B$22))</f>
        <v>101300</v>
      </c>
      <c r="H386" s="62">
        <f t="shared" si="54"/>
        <v>0</v>
      </c>
      <c r="I386" s="62">
        <f t="shared" si="49"/>
        <v>0</v>
      </c>
      <c r="J386" s="62">
        <f t="shared" si="50"/>
        <v>0</v>
      </c>
      <c r="K386" s="62">
        <f t="shared" si="51"/>
        <v>8820.8920394723264</v>
      </c>
      <c r="L386" s="16">
        <f t="shared" si="52"/>
        <v>52.53895843778669</v>
      </c>
      <c r="M386" s="17">
        <f t="shared" si="55"/>
        <v>0.33678314703899925</v>
      </c>
      <c r="N386" s="63">
        <f t="shared" ref="N386:N449" si="57">IF(OR(F385&lt;=$B$6),N385,M386*SIN($B$7))</f>
        <v>0.23814164706062249</v>
      </c>
      <c r="O386" s="9"/>
    </row>
    <row r="387" spans="4:15">
      <c r="D387" s="15">
        <f>D386+'Control Panel'!$B$28</f>
        <v>3.8500000000000076E-2</v>
      </c>
      <c r="E387" s="16">
        <f t="shared" si="56"/>
        <v>0</v>
      </c>
      <c r="F387" s="62">
        <f t="shared" si="53"/>
        <v>0.03</v>
      </c>
      <c r="G387" s="62">
        <f>IF(E387=0,Thrust!$B$20,($B$10)*($B$9/($B$9+($B$5-H387)))^($B$22))</f>
        <v>101300</v>
      </c>
      <c r="H387" s="62">
        <f t="shared" si="54"/>
        <v>0</v>
      </c>
      <c r="I387" s="62">
        <f t="shared" ref="I387:I450" si="58">-((2*(G387-$B$20)/$B$21)^0.5)</f>
        <v>0</v>
      </c>
      <c r="J387" s="62">
        <f t="shared" ref="J387:J450" si="59">PI()*$B$23^2*$B$21*(-I387)</f>
        <v>0</v>
      </c>
      <c r="K387" s="62">
        <f t="shared" ref="K387:K450" si="60">IF(J387=0,K386,(-$B$19*(L387^2)-(J387*I387))/F387)</f>
        <v>8820.8920394723264</v>
      </c>
      <c r="L387" s="16">
        <f t="shared" ref="L387:L450" si="61">IF(J386=0,L386,L386+(K386*$B$24))</f>
        <v>52.53895843778669</v>
      </c>
      <c r="M387" s="17">
        <f t="shared" si="55"/>
        <v>0.33678314703899925</v>
      </c>
      <c r="N387" s="63">
        <f t="shared" si="57"/>
        <v>0.23814164706062249</v>
      </c>
      <c r="O387" s="9"/>
    </row>
    <row r="388" spans="4:15">
      <c r="D388" s="15">
        <f>D387+'Control Panel'!$B$28</f>
        <v>3.8600000000000079E-2</v>
      </c>
      <c r="E388" s="16">
        <f t="shared" si="56"/>
        <v>0</v>
      </c>
      <c r="F388" s="62">
        <f t="shared" ref="F388:F451" si="62">E388+$B$6</f>
        <v>0.03</v>
      </c>
      <c r="G388" s="62">
        <f>IF(E388=0,Thrust!$B$20,($B$10)*($B$9/($B$9+($B$5-H388)))^($B$22))</f>
        <v>101300</v>
      </c>
      <c r="H388" s="62">
        <f t="shared" ref="H388:H451" si="63">E388/$B$21</f>
        <v>0</v>
      </c>
      <c r="I388" s="62">
        <f t="shared" si="58"/>
        <v>0</v>
      </c>
      <c r="J388" s="62">
        <f t="shared" si="59"/>
        <v>0</v>
      </c>
      <c r="K388" s="62">
        <f t="shared" si="60"/>
        <v>8820.8920394723264</v>
      </c>
      <c r="L388" s="16">
        <f t="shared" si="61"/>
        <v>52.53895843778669</v>
      </c>
      <c r="M388" s="17">
        <f t="shared" si="55"/>
        <v>0.33678314703899925</v>
      </c>
      <c r="N388" s="63">
        <f t="shared" si="57"/>
        <v>0.23814164706062249</v>
      </c>
      <c r="O388" s="9"/>
    </row>
    <row r="389" spans="4:15">
      <c r="D389" s="15">
        <f>D388+'Control Panel'!$B$28</f>
        <v>3.8700000000000082E-2</v>
      </c>
      <c r="E389" s="16">
        <f t="shared" si="56"/>
        <v>0</v>
      </c>
      <c r="F389" s="62">
        <f t="shared" si="62"/>
        <v>0.03</v>
      </c>
      <c r="G389" s="62">
        <f>IF(E389=0,Thrust!$B$20,($B$10)*($B$9/($B$9+($B$5-H389)))^($B$22))</f>
        <v>101300</v>
      </c>
      <c r="H389" s="62">
        <f t="shared" si="63"/>
        <v>0</v>
      </c>
      <c r="I389" s="62">
        <f t="shared" si="58"/>
        <v>0</v>
      </c>
      <c r="J389" s="62">
        <f t="shared" si="59"/>
        <v>0</v>
      </c>
      <c r="K389" s="62">
        <f t="shared" si="60"/>
        <v>8820.8920394723264</v>
      </c>
      <c r="L389" s="16">
        <f t="shared" si="61"/>
        <v>52.53895843778669</v>
      </c>
      <c r="M389" s="17">
        <f t="shared" si="55"/>
        <v>0.33678314703899925</v>
      </c>
      <c r="N389" s="63">
        <f t="shared" si="57"/>
        <v>0.23814164706062249</v>
      </c>
      <c r="O389" s="9"/>
    </row>
    <row r="390" spans="4:15">
      <c r="D390" s="15">
        <f>D389+'Control Panel'!$B$28</f>
        <v>3.8800000000000084E-2</v>
      </c>
      <c r="E390" s="16">
        <f t="shared" si="56"/>
        <v>0</v>
      </c>
      <c r="F390" s="62">
        <f t="shared" si="62"/>
        <v>0.03</v>
      </c>
      <c r="G390" s="62">
        <f>IF(E390=0,Thrust!$B$20,($B$10)*($B$9/($B$9+($B$5-H390)))^($B$22))</f>
        <v>101300</v>
      </c>
      <c r="H390" s="62">
        <f t="shared" si="63"/>
        <v>0</v>
      </c>
      <c r="I390" s="62">
        <f t="shared" si="58"/>
        <v>0</v>
      </c>
      <c r="J390" s="62">
        <f t="shared" si="59"/>
        <v>0</v>
      </c>
      <c r="K390" s="62">
        <f t="shared" si="60"/>
        <v>8820.8920394723264</v>
      </c>
      <c r="L390" s="16">
        <f t="shared" si="61"/>
        <v>52.53895843778669</v>
      </c>
      <c r="M390" s="17">
        <f t="shared" si="55"/>
        <v>0.33678314703899925</v>
      </c>
      <c r="N390" s="63">
        <f t="shared" si="57"/>
        <v>0.23814164706062249</v>
      </c>
      <c r="O390" s="9"/>
    </row>
    <row r="391" spans="4:15">
      <c r="D391" s="15">
        <f>D390+'Control Panel'!$B$28</f>
        <v>3.8900000000000087E-2</v>
      </c>
      <c r="E391" s="16">
        <f t="shared" si="56"/>
        <v>0</v>
      </c>
      <c r="F391" s="62">
        <f t="shared" si="62"/>
        <v>0.03</v>
      </c>
      <c r="G391" s="62">
        <f>IF(E391=0,Thrust!$B$20,($B$10)*($B$9/($B$9+($B$5-H391)))^($B$22))</f>
        <v>101300</v>
      </c>
      <c r="H391" s="62">
        <f t="shared" si="63"/>
        <v>0</v>
      </c>
      <c r="I391" s="62">
        <f t="shared" si="58"/>
        <v>0</v>
      </c>
      <c r="J391" s="62">
        <f t="shared" si="59"/>
        <v>0</v>
      </c>
      <c r="K391" s="62">
        <f t="shared" si="60"/>
        <v>8820.8920394723264</v>
      </c>
      <c r="L391" s="16">
        <f t="shared" si="61"/>
        <v>52.53895843778669</v>
      </c>
      <c r="M391" s="17">
        <f t="shared" si="55"/>
        <v>0.33678314703899925</v>
      </c>
      <c r="N391" s="63">
        <f t="shared" si="57"/>
        <v>0.23814164706062249</v>
      </c>
      <c r="O391" s="9"/>
    </row>
    <row r="392" spans="4:15">
      <c r="D392" s="15">
        <f>D391+'Control Panel'!$B$28</f>
        <v>3.900000000000009E-2</v>
      </c>
      <c r="E392" s="16">
        <f t="shared" si="56"/>
        <v>0</v>
      </c>
      <c r="F392" s="62">
        <f t="shared" si="62"/>
        <v>0.03</v>
      </c>
      <c r="G392" s="62">
        <f>IF(E392=0,Thrust!$B$20,($B$10)*($B$9/($B$9+($B$5-H392)))^($B$22))</f>
        <v>101300</v>
      </c>
      <c r="H392" s="62">
        <f t="shared" si="63"/>
        <v>0</v>
      </c>
      <c r="I392" s="62">
        <f t="shared" si="58"/>
        <v>0</v>
      </c>
      <c r="J392" s="62">
        <f t="shared" si="59"/>
        <v>0</v>
      </c>
      <c r="K392" s="62">
        <f t="shared" si="60"/>
        <v>8820.8920394723264</v>
      </c>
      <c r="L392" s="16">
        <f t="shared" si="61"/>
        <v>52.53895843778669</v>
      </c>
      <c r="M392" s="17">
        <f t="shared" si="55"/>
        <v>0.33678314703899925</v>
      </c>
      <c r="N392" s="63">
        <f t="shared" si="57"/>
        <v>0.23814164706062249</v>
      </c>
      <c r="O392" s="9"/>
    </row>
    <row r="393" spans="4:15">
      <c r="D393" s="15">
        <f>D392+'Control Panel'!$B$28</f>
        <v>3.9100000000000093E-2</v>
      </c>
      <c r="E393" s="16">
        <f t="shared" si="56"/>
        <v>0</v>
      </c>
      <c r="F393" s="62">
        <f t="shared" si="62"/>
        <v>0.03</v>
      </c>
      <c r="G393" s="62">
        <f>IF(E393=0,Thrust!$B$20,($B$10)*($B$9/($B$9+($B$5-H393)))^($B$22))</f>
        <v>101300</v>
      </c>
      <c r="H393" s="62">
        <f t="shared" si="63"/>
        <v>0</v>
      </c>
      <c r="I393" s="62">
        <f t="shared" si="58"/>
        <v>0</v>
      </c>
      <c r="J393" s="62">
        <f t="shared" si="59"/>
        <v>0</v>
      </c>
      <c r="K393" s="62">
        <f t="shared" si="60"/>
        <v>8820.8920394723264</v>
      </c>
      <c r="L393" s="16">
        <f t="shared" si="61"/>
        <v>52.53895843778669</v>
      </c>
      <c r="M393" s="17">
        <f t="shared" si="55"/>
        <v>0.33678314703899925</v>
      </c>
      <c r="N393" s="63">
        <f t="shared" si="57"/>
        <v>0.23814164706062249</v>
      </c>
      <c r="O393" s="9"/>
    </row>
    <row r="394" spans="4:15">
      <c r="D394" s="15">
        <f>D393+'Control Panel'!$B$28</f>
        <v>3.9200000000000096E-2</v>
      </c>
      <c r="E394" s="16">
        <f t="shared" si="56"/>
        <v>0</v>
      </c>
      <c r="F394" s="62">
        <f t="shared" si="62"/>
        <v>0.03</v>
      </c>
      <c r="G394" s="62">
        <f>IF(E394=0,Thrust!$B$20,($B$10)*($B$9/($B$9+($B$5-H394)))^($B$22))</f>
        <v>101300</v>
      </c>
      <c r="H394" s="62">
        <f t="shared" si="63"/>
        <v>0</v>
      </c>
      <c r="I394" s="62">
        <f t="shared" si="58"/>
        <v>0</v>
      </c>
      <c r="J394" s="62">
        <f t="shared" si="59"/>
        <v>0</v>
      </c>
      <c r="K394" s="62">
        <f t="shared" si="60"/>
        <v>8820.8920394723264</v>
      </c>
      <c r="L394" s="16">
        <f t="shared" si="61"/>
        <v>52.53895843778669</v>
      </c>
      <c r="M394" s="17">
        <f t="shared" si="55"/>
        <v>0.33678314703899925</v>
      </c>
      <c r="N394" s="63">
        <f t="shared" si="57"/>
        <v>0.23814164706062249</v>
      </c>
      <c r="O394" s="9"/>
    </row>
    <row r="395" spans="4:15">
      <c r="D395" s="15">
        <f>D394+'Control Panel'!$B$28</f>
        <v>3.9300000000000099E-2</v>
      </c>
      <c r="E395" s="16">
        <f t="shared" si="56"/>
        <v>0</v>
      </c>
      <c r="F395" s="62">
        <f t="shared" si="62"/>
        <v>0.03</v>
      </c>
      <c r="G395" s="62">
        <f>IF(E395=0,Thrust!$B$20,($B$10)*($B$9/($B$9+($B$5-H395)))^($B$22))</f>
        <v>101300</v>
      </c>
      <c r="H395" s="62">
        <f t="shared" si="63"/>
        <v>0</v>
      </c>
      <c r="I395" s="62">
        <f t="shared" si="58"/>
        <v>0</v>
      </c>
      <c r="J395" s="62">
        <f t="shared" si="59"/>
        <v>0</v>
      </c>
      <c r="K395" s="62">
        <f t="shared" si="60"/>
        <v>8820.8920394723264</v>
      </c>
      <c r="L395" s="16">
        <f t="shared" si="61"/>
        <v>52.53895843778669</v>
      </c>
      <c r="M395" s="17">
        <f t="shared" si="55"/>
        <v>0.33678314703899925</v>
      </c>
      <c r="N395" s="63">
        <f t="shared" si="57"/>
        <v>0.23814164706062249</v>
      </c>
      <c r="O395" s="9"/>
    </row>
    <row r="396" spans="4:15">
      <c r="D396" s="15">
        <f>D395+'Control Panel'!$B$28</f>
        <v>3.9400000000000102E-2</v>
      </c>
      <c r="E396" s="16">
        <f t="shared" si="56"/>
        <v>0</v>
      </c>
      <c r="F396" s="62">
        <f t="shared" si="62"/>
        <v>0.03</v>
      </c>
      <c r="G396" s="62">
        <f>IF(E396=0,Thrust!$B$20,($B$10)*($B$9/($B$9+($B$5-H396)))^($B$22))</f>
        <v>101300</v>
      </c>
      <c r="H396" s="62">
        <f t="shared" si="63"/>
        <v>0</v>
      </c>
      <c r="I396" s="62">
        <f t="shared" si="58"/>
        <v>0</v>
      </c>
      <c r="J396" s="62">
        <f t="shared" si="59"/>
        <v>0</v>
      </c>
      <c r="K396" s="62">
        <f t="shared" si="60"/>
        <v>8820.8920394723264</v>
      </c>
      <c r="L396" s="16">
        <f t="shared" si="61"/>
        <v>52.53895843778669</v>
      </c>
      <c r="M396" s="17">
        <f t="shared" si="55"/>
        <v>0.33678314703899925</v>
      </c>
      <c r="N396" s="63">
        <f t="shared" si="57"/>
        <v>0.23814164706062249</v>
      </c>
      <c r="O396" s="9"/>
    </row>
    <row r="397" spans="4:15">
      <c r="D397" s="15">
        <f>D396+'Control Panel'!$B$28</f>
        <v>3.9500000000000104E-2</v>
      </c>
      <c r="E397" s="16">
        <f t="shared" si="56"/>
        <v>0</v>
      </c>
      <c r="F397" s="62">
        <f t="shared" si="62"/>
        <v>0.03</v>
      </c>
      <c r="G397" s="62">
        <f>IF(E397=0,Thrust!$B$20,($B$10)*($B$9/($B$9+($B$5-H397)))^($B$22))</f>
        <v>101300</v>
      </c>
      <c r="H397" s="62">
        <f t="shared" si="63"/>
        <v>0</v>
      </c>
      <c r="I397" s="62">
        <f t="shared" si="58"/>
        <v>0</v>
      </c>
      <c r="J397" s="62">
        <f t="shared" si="59"/>
        <v>0</v>
      </c>
      <c r="K397" s="62">
        <f t="shared" si="60"/>
        <v>8820.8920394723264</v>
      </c>
      <c r="L397" s="16">
        <f t="shared" si="61"/>
        <v>52.53895843778669</v>
      </c>
      <c r="M397" s="17">
        <f t="shared" si="55"/>
        <v>0.33678314703899925</v>
      </c>
      <c r="N397" s="63">
        <f t="shared" si="57"/>
        <v>0.23814164706062249</v>
      </c>
      <c r="O397" s="9"/>
    </row>
    <row r="398" spans="4:15">
      <c r="D398" s="15">
        <f>D397+'Control Panel'!$B$28</f>
        <v>3.9600000000000107E-2</v>
      </c>
      <c r="E398" s="16">
        <f t="shared" si="56"/>
        <v>0</v>
      </c>
      <c r="F398" s="62">
        <f t="shared" si="62"/>
        <v>0.03</v>
      </c>
      <c r="G398" s="62">
        <f>IF(E398=0,Thrust!$B$20,($B$10)*($B$9/($B$9+($B$5-H398)))^($B$22))</f>
        <v>101300</v>
      </c>
      <c r="H398" s="62">
        <f t="shared" si="63"/>
        <v>0</v>
      </c>
      <c r="I398" s="62">
        <f t="shared" si="58"/>
        <v>0</v>
      </c>
      <c r="J398" s="62">
        <f t="shared" si="59"/>
        <v>0</v>
      </c>
      <c r="K398" s="62">
        <f t="shared" si="60"/>
        <v>8820.8920394723264</v>
      </c>
      <c r="L398" s="16">
        <f t="shared" si="61"/>
        <v>52.53895843778669</v>
      </c>
      <c r="M398" s="17">
        <f t="shared" si="55"/>
        <v>0.33678314703899925</v>
      </c>
      <c r="N398" s="63">
        <f t="shared" si="57"/>
        <v>0.23814164706062249</v>
      </c>
      <c r="O398" s="9"/>
    </row>
    <row r="399" spans="4:15">
      <c r="D399" s="15">
        <f>D398+'Control Panel'!$B$28</f>
        <v>3.970000000000011E-2</v>
      </c>
      <c r="E399" s="16">
        <f t="shared" si="56"/>
        <v>0</v>
      </c>
      <c r="F399" s="62">
        <f t="shared" si="62"/>
        <v>0.03</v>
      </c>
      <c r="G399" s="62">
        <f>IF(E399=0,Thrust!$B$20,($B$10)*($B$9/($B$9+($B$5-H399)))^($B$22))</f>
        <v>101300</v>
      </c>
      <c r="H399" s="62">
        <f t="shared" si="63"/>
        <v>0</v>
      </c>
      <c r="I399" s="62">
        <f t="shared" si="58"/>
        <v>0</v>
      </c>
      <c r="J399" s="62">
        <f t="shared" si="59"/>
        <v>0</v>
      </c>
      <c r="K399" s="62">
        <f t="shared" si="60"/>
        <v>8820.8920394723264</v>
      </c>
      <c r="L399" s="16">
        <f t="shared" si="61"/>
        <v>52.53895843778669</v>
      </c>
      <c r="M399" s="17">
        <f t="shared" si="55"/>
        <v>0.33678314703899925</v>
      </c>
      <c r="N399" s="63">
        <f t="shared" si="57"/>
        <v>0.23814164706062249</v>
      </c>
      <c r="O399" s="9"/>
    </row>
    <row r="400" spans="4:15">
      <c r="D400" s="15">
        <f>D399+'Control Panel'!$B$28</f>
        <v>3.9800000000000113E-2</v>
      </c>
      <c r="E400" s="16">
        <f t="shared" si="56"/>
        <v>0</v>
      </c>
      <c r="F400" s="62">
        <f t="shared" si="62"/>
        <v>0.03</v>
      </c>
      <c r="G400" s="62">
        <f>IF(E400=0,Thrust!$B$20,($B$10)*($B$9/($B$9+($B$5-H400)))^($B$22))</f>
        <v>101300</v>
      </c>
      <c r="H400" s="62">
        <f t="shared" si="63"/>
        <v>0</v>
      </c>
      <c r="I400" s="62">
        <f t="shared" si="58"/>
        <v>0</v>
      </c>
      <c r="J400" s="62">
        <f t="shared" si="59"/>
        <v>0</v>
      </c>
      <c r="K400" s="62">
        <f t="shared" si="60"/>
        <v>8820.8920394723264</v>
      </c>
      <c r="L400" s="16">
        <f t="shared" si="61"/>
        <v>52.53895843778669</v>
      </c>
      <c r="M400" s="17">
        <f t="shared" si="55"/>
        <v>0.33678314703899925</v>
      </c>
      <c r="N400" s="63">
        <f t="shared" si="57"/>
        <v>0.23814164706062249</v>
      </c>
      <c r="O400" s="9"/>
    </row>
    <row r="401" spans="4:15">
      <c r="D401" s="15">
        <f>D400+'Control Panel'!$B$28</f>
        <v>3.9900000000000116E-2</v>
      </c>
      <c r="E401" s="16">
        <f t="shared" si="56"/>
        <v>0</v>
      </c>
      <c r="F401" s="62">
        <f t="shared" si="62"/>
        <v>0.03</v>
      </c>
      <c r="G401" s="62">
        <f>IF(E401=0,Thrust!$B$20,($B$10)*($B$9/($B$9+($B$5-H401)))^($B$22))</f>
        <v>101300</v>
      </c>
      <c r="H401" s="62">
        <f t="shared" si="63"/>
        <v>0</v>
      </c>
      <c r="I401" s="62">
        <f t="shared" si="58"/>
        <v>0</v>
      </c>
      <c r="J401" s="62">
        <f t="shared" si="59"/>
        <v>0</v>
      </c>
      <c r="K401" s="62">
        <f t="shared" si="60"/>
        <v>8820.8920394723264</v>
      </c>
      <c r="L401" s="16">
        <f t="shared" si="61"/>
        <v>52.53895843778669</v>
      </c>
      <c r="M401" s="17">
        <f t="shared" si="55"/>
        <v>0.33678314703899925</v>
      </c>
      <c r="N401" s="63">
        <f t="shared" si="57"/>
        <v>0.23814164706062249</v>
      </c>
      <c r="O401" s="9"/>
    </row>
    <row r="402" spans="4:15">
      <c r="D402" s="15">
        <f>D401+'Control Panel'!$B$28</f>
        <v>4.0000000000000119E-2</v>
      </c>
      <c r="E402" s="16">
        <f t="shared" si="56"/>
        <v>0</v>
      </c>
      <c r="F402" s="62">
        <f t="shared" si="62"/>
        <v>0.03</v>
      </c>
      <c r="G402" s="62">
        <f>IF(E402=0,Thrust!$B$20,($B$10)*($B$9/($B$9+($B$5-H402)))^($B$22))</f>
        <v>101300</v>
      </c>
      <c r="H402" s="62">
        <f t="shared" si="63"/>
        <v>0</v>
      </c>
      <c r="I402" s="62">
        <f t="shared" si="58"/>
        <v>0</v>
      </c>
      <c r="J402" s="62">
        <f t="shared" si="59"/>
        <v>0</v>
      </c>
      <c r="K402" s="62">
        <f t="shared" si="60"/>
        <v>8820.8920394723264</v>
      </c>
      <c r="L402" s="16">
        <f t="shared" si="61"/>
        <v>52.53895843778669</v>
      </c>
      <c r="M402" s="17">
        <f t="shared" si="55"/>
        <v>0.33678314703899925</v>
      </c>
      <c r="N402" s="63">
        <f t="shared" si="57"/>
        <v>0.23814164706062249</v>
      </c>
      <c r="O402" s="9"/>
    </row>
    <row r="403" spans="4:15">
      <c r="D403" s="15">
        <f>D402+'Control Panel'!$B$28</f>
        <v>4.0100000000000122E-2</v>
      </c>
      <c r="E403" s="16">
        <f t="shared" si="56"/>
        <v>0</v>
      </c>
      <c r="F403" s="62">
        <f t="shared" si="62"/>
        <v>0.03</v>
      </c>
      <c r="G403" s="62">
        <f>IF(E403=0,Thrust!$B$20,($B$10)*($B$9/($B$9+($B$5-H403)))^($B$22))</f>
        <v>101300</v>
      </c>
      <c r="H403" s="62">
        <f t="shared" si="63"/>
        <v>0</v>
      </c>
      <c r="I403" s="62">
        <f t="shared" si="58"/>
        <v>0</v>
      </c>
      <c r="J403" s="62">
        <f t="shared" si="59"/>
        <v>0</v>
      </c>
      <c r="K403" s="62">
        <f t="shared" si="60"/>
        <v>8820.8920394723264</v>
      </c>
      <c r="L403" s="16">
        <f t="shared" si="61"/>
        <v>52.53895843778669</v>
      </c>
      <c r="M403" s="17">
        <f t="shared" si="55"/>
        <v>0.33678314703899925</v>
      </c>
      <c r="N403" s="63">
        <f t="shared" si="57"/>
        <v>0.23814164706062249</v>
      </c>
      <c r="O403" s="9"/>
    </row>
    <row r="404" spans="4:15">
      <c r="D404" s="15">
        <f>D403+'Control Panel'!$B$28</f>
        <v>4.0200000000000125E-2</v>
      </c>
      <c r="E404" s="16">
        <f t="shared" si="56"/>
        <v>0</v>
      </c>
      <c r="F404" s="62">
        <f t="shared" si="62"/>
        <v>0.03</v>
      </c>
      <c r="G404" s="62">
        <f>IF(E404=0,Thrust!$B$20,($B$10)*($B$9/($B$9+($B$5-H404)))^($B$22))</f>
        <v>101300</v>
      </c>
      <c r="H404" s="62">
        <f t="shared" si="63"/>
        <v>0</v>
      </c>
      <c r="I404" s="62">
        <f t="shared" si="58"/>
        <v>0</v>
      </c>
      <c r="J404" s="62">
        <f t="shared" si="59"/>
        <v>0</v>
      </c>
      <c r="K404" s="62">
        <f t="shared" si="60"/>
        <v>8820.8920394723264</v>
      </c>
      <c r="L404" s="16">
        <f t="shared" si="61"/>
        <v>52.53895843778669</v>
      </c>
      <c r="M404" s="17">
        <f t="shared" si="55"/>
        <v>0.33678314703899925</v>
      </c>
      <c r="N404" s="63">
        <f t="shared" si="57"/>
        <v>0.23814164706062249</v>
      </c>
      <c r="O404" s="9"/>
    </row>
    <row r="405" spans="4:15">
      <c r="D405" s="15">
        <f>D404+'Control Panel'!$B$28</f>
        <v>4.0300000000000127E-2</v>
      </c>
      <c r="E405" s="16">
        <f t="shared" si="56"/>
        <v>0</v>
      </c>
      <c r="F405" s="62">
        <f t="shared" si="62"/>
        <v>0.03</v>
      </c>
      <c r="G405" s="62">
        <f>IF(E405=0,Thrust!$B$20,($B$10)*($B$9/($B$9+($B$5-H405)))^($B$22))</f>
        <v>101300</v>
      </c>
      <c r="H405" s="62">
        <f t="shared" si="63"/>
        <v>0</v>
      </c>
      <c r="I405" s="62">
        <f t="shared" si="58"/>
        <v>0</v>
      </c>
      <c r="J405" s="62">
        <f t="shared" si="59"/>
        <v>0</v>
      </c>
      <c r="K405" s="62">
        <f t="shared" si="60"/>
        <v>8820.8920394723264</v>
      </c>
      <c r="L405" s="16">
        <f t="shared" si="61"/>
        <v>52.53895843778669</v>
      </c>
      <c r="M405" s="17">
        <f t="shared" si="55"/>
        <v>0.33678314703899925</v>
      </c>
      <c r="N405" s="63">
        <f t="shared" si="57"/>
        <v>0.23814164706062249</v>
      </c>
      <c r="O405" s="9"/>
    </row>
    <row r="406" spans="4:15">
      <c r="D406" s="15">
        <f>D405+'Control Panel'!$B$28</f>
        <v>4.040000000000013E-2</v>
      </c>
      <c r="E406" s="16">
        <f t="shared" si="56"/>
        <v>0</v>
      </c>
      <c r="F406" s="62">
        <f t="shared" si="62"/>
        <v>0.03</v>
      </c>
      <c r="G406" s="62">
        <f>IF(E406=0,Thrust!$B$20,($B$10)*($B$9/($B$9+($B$5-H406)))^($B$22))</f>
        <v>101300</v>
      </c>
      <c r="H406" s="62">
        <f t="shared" si="63"/>
        <v>0</v>
      </c>
      <c r="I406" s="62">
        <f t="shared" si="58"/>
        <v>0</v>
      </c>
      <c r="J406" s="62">
        <f t="shared" si="59"/>
        <v>0</v>
      </c>
      <c r="K406" s="62">
        <f t="shared" si="60"/>
        <v>8820.8920394723264</v>
      </c>
      <c r="L406" s="16">
        <f t="shared" si="61"/>
        <v>52.53895843778669</v>
      </c>
      <c r="M406" s="17">
        <f t="shared" si="55"/>
        <v>0.33678314703899925</v>
      </c>
      <c r="N406" s="63">
        <f t="shared" si="57"/>
        <v>0.23814164706062249</v>
      </c>
      <c r="O406" s="9"/>
    </row>
    <row r="407" spans="4:15">
      <c r="D407" s="15">
        <f>D406+'Control Panel'!$B$28</f>
        <v>4.0500000000000133E-2</v>
      </c>
      <c r="E407" s="16">
        <f t="shared" si="56"/>
        <v>0</v>
      </c>
      <c r="F407" s="62">
        <f t="shared" si="62"/>
        <v>0.03</v>
      </c>
      <c r="G407" s="62">
        <f>IF(E407=0,Thrust!$B$20,($B$10)*($B$9/($B$9+($B$5-H407)))^($B$22))</f>
        <v>101300</v>
      </c>
      <c r="H407" s="62">
        <f t="shared" si="63"/>
        <v>0</v>
      </c>
      <c r="I407" s="62">
        <f t="shared" si="58"/>
        <v>0</v>
      </c>
      <c r="J407" s="62">
        <f t="shared" si="59"/>
        <v>0</v>
      </c>
      <c r="K407" s="62">
        <f t="shared" si="60"/>
        <v>8820.8920394723264</v>
      </c>
      <c r="L407" s="16">
        <f t="shared" si="61"/>
        <v>52.53895843778669</v>
      </c>
      <c r="M407" s="17">
        <f t="shared" si="55"/>
        <v>0.33678314703899925</v>
      </c>
      <c r="N407" s="63">
        <f t="shared" si="57"/>
        <v>0.23814164706062249</v>
      </c>
      <c r="O407" s="9"/>
    </row>
    <row r="408" spans="4:15">
      <c r="D408" s="15">
        <f>D407+'Control Panel'!$B$28</f>
        <v>4.0600000000000136E-2</v>
      </c>
      <c r="E408" s="16">
        <f t="shared" si="56"/>
        <v>0</v>
      </c>
      <c r="F408" s="62">
        <f t="shared" si="62"/>
        <v>0.03</v>
      </c>
      <c r="G408" s="62">
        <f>IF(E408=0,Thrust!$B$20,($B$10)*($B$9/($B$9+($B$5-H408)))^($B$22))</f>
        <v>101300</v>
      </c>
      <c r="H408" s="62">
        <f t="shared" si="63"/>
        <v>0</v>
      </c>
      <c r="I408" s="62">
        <f t="shared" si="58"/>
        <v>0</v>
      </c>
      <c r="J408" s="62">
        <f t="shared" si="59"/>
        <v>0</v>
      </c>
      <c r="K408" s="62">
        <f t="shared" si="60"/>
        <v>8820.8920394723264</v>
      </c>
      <c r="L408" s="16">
        <f t="shared" si="61"/>
        <v>52.53895843778669</v>
      </c>
      <c r="M408" s="17">
        <f t="shared" si="55"/>
        <v>0.33678314703899925</v>
      </c>
      <c r="N408" s="63">
        <f t="shared" si="57"/>
        <v>0.23814164706062249</v>
      </c>
      <c r="O408" s="9"/>
    </row>
    <row r="409" spans="4:15">
      <c r="D409" s="15">
        <f>D408+'Control Panel'!$B$28</f>
        <v>4.0700000000000139E-2</v>
      </c>
      <c r="E409" s="16">
        <f t="shared" si="56"/>
        <v>0</v>
      </c>
      <c r="F409" s="62">
        <f t="shared" si="62"/>
        <v>0.03</v>
      </c>
      <c r="G409" s="62">
        <f>IF(E409=0,Thrust!$B$20,($B$10)*($B$9/($B$9+($B$5-H409)))^($B$22))</f>
        <v>101300</v>
      </c>
      <c r="H409" s="62">
        <f t="shared" si="63"/>
        <v>0</v>
      </c>
      <c r="I409" s="62">
        <f t="shared" si="58"/>
        <v>0</v>
      </c>
      <c r="J409" s="62">
        <f t="shared" si="59"/>
        <v>0</v>
      </c>
      <c r="K409" s="62">
        <f t="shared" si="60"/>
        <v>8820.8920394723264</v>
      </c>
      <c r="L409" s="16">
        <f t="shared" si="61"/>
        <v>52.53895843778669</v>
      </c>
      <c r="M409" s="17">
        <f t="shared" si="55"/>
        <v>0.33678314703899925</v>
      </c>
      <c r="N409" s="63">
        <f t="shared" si="57"/>
        <v>0.23814164706062249</v>
      </c>
      <c r="O409" s="9"/>
    </row>
    <row r="410" spans="4:15">
      <c r="D410" s="15">
        <f>D409+'Control Panel'!$B$28</f>
        <v>4.0800000000000142E-2</v>
      </c>
      <c r="E410" s="16">
        <f t="shared" si="56"/>
        <v>0</v>
      </c>
      <c r="F410" s="62">
        <f t="shared" si="62"/>
        <v>0.03</v>
      </c>
      <c r="G410" s="62">
        <f>IF(E410=0,Thrust!$B$20,($B$10)*($B$9/($B$9+($B$5-H410)))^($B$22))</f>
        <v>101300</v>
      </c>
      <c r="H410" s="62">
        <f t="shared" si="63"/>
        <v>0</v>
      </c>
      <c r="I410" s="62">
        <f t="shared" si="58"/>
        <v>0</v>
      </c>
      <c r="J410" s="62">
        <f t="shared" si="59"/>
        <v>0</v>
      </c>
      <c r="K410" s="62">
        <f t="shared" si="60"/>
        <v>8820.8920394723264</v>
      </c>
      <c r="L410" s="16">
        <f t="shared" si="61"/>
        <v>52.53895843778669</v>
      </c>
      <c r="M410" s="17">
        <f t="shared" si="55"/>
        <v>0.33678314703899925</v>
      </c>
      <c r="N410" s="63">
        <f t="shared" si="57"/>
        <v>0.23814164706062249</v>
      </c>
      <c r="O410" s="9"/>
    </row>
    <row r="411" spans="4:15">
      <c r="D411" s="15">
        <f>D410+'Control Panel'!$B$28</f>
        <v>4.0900000000000145E-2</v>
      </c>
      <c r="E411" s="16">
        <f t="shared" si="56"/>
        <v>0</v>
      </c>
      <c r="F411" s="62">
        <f t="shared" si="62"/>
        <v>0.03</v>
      </c>
      <c r="G411" s="62">
        <f>IF(E411=0,Thrust!$B$20,($B$10)*($B$9/($B$9+($B$5-H411)))^($B$22))</f>
        <v>101300</v>
      </c>
      <c r="H411" s="62">
        <f t="shared" si="63"/>
        <v>0</v>
      </c>
      <c r="I411" s="62">
        <f t="shared" si="58"/>
        <v>0</v>
      </c>
      <c r="J411" s="62">
        <f t="shared" si="59"/>
        <v>0</v>
      </c>
      <c r="K411" s="62">
        <f t="shared" si="60"/>
        <v>8820.8920394723264</v>
      </c>
      <c r="L411" s="16">
        <f t="shared" si="61"/>
        <v>52.53895843778669</v>
      </c>
      <c r="M411" s="17">
        <f t="shared" si="55"/>
        <v>0.33678314703899925</v>
      </c>
      <c r="N411" s="63">
        <f t="shared" si="57"/>
        <v>0.23814164706062249</v>
      </c>
      <c r="O411" s="9"/>
    </row>
    <row r="412" spans="4:15">
      <c r="D412" s="15">
        <f>D411+'Control Panel'!$B$28</f>
        <v>4.1000000000000147E-2</v>
      </c>
      <c r="E412" s="16">
        <f t="shared" si="56"/>
        <v>0</v>
      </c>
      <c r="F412" s="62">
        <f t="shared" si="62"/>
        <v>0.03</v>
      </c>
      <c r="G412" s="62">
        <f>IF(E412=0,Thrust!$B$20,($B$10)*($B$9/($B$9+($B$5-H412)))^($B$22))</f>
        <v>101300</v>
      </c>
      <c r="H412" s="62">
        <f t="shared" si="63"/>
        <v>0</v>
      </c>
      <c r="I412" s="62">
        <f t="shared" si="58"/>
        <v>0</v>
      </c>
      <c r="J412" s="62">
        <f t="shared" si="59"/>
        <v>0</v>
      </c>
      <c r="K412" s="62">
        <f t="shared" si="60"/>
        <v>8820.8920394723264</v>
      </c>
      <c r="L412" s="16">
        <f t="shared" si="61"/>
        <v>52.53895843778669</v>
      </c>
      <c r="M412" s="17">
        <f t="shared" si="55"/>
        <v>0.33678314703899925</v>
      </c>
      <c r="N412" s="63">
        <f t="shared" si="57"/>
        <v>0.23814164706062249</v>
      </c>
      <c r="O412" s="9"/>
    </row>
    <row r="413" spans="4:15">
      <c r="D413" s="15">
        <f>D412+'Control Panel'!$B$28</f>
        <v>4.110000000000015E-2</v>
      </c>
      <c r="E413" s="16">
        <f t="shared" si="56"/>
        <v>0</v>
      </c>
      <c r="F413" s="62">
        <f t="shared" si="62"/>
        <v>0.03</v>
      </c>
      <c r="G413" s="62">
        <f>IF(E413=0,Thrust!$B$20,($B$10)*($B$9/($B$9+($B$5-H413)))^($B$22))</f>
        <v>101300</v>
      </c>
      <c r="H413" s="62">
        <f t="shared" si="63"/>
        <v>0</v>
      </c>
      <c r="I413" s="62">
        <f t="shared" si="58"/>
        <v>0</v>
      </c>
      <c r="J413" s="62">
        <f t="shared" si="59"/>
        <v>0</v>
      </c>
      <c r="K413" s="62">
        <f t="shared" si="60"/>
        <v>8820.8920394723264</v>
      </c>
      <c r="L413" s="16">
        <f t="shared" si="61"/>
        <v>52.53895843778669</v>
      </c>
      <c r="M413" s="17">
        <f t="shared" si="55"/>
        <v>0.33678314703899925</v>
      </c>
      <c r="N413" s="63">
        <f t="shared" si="57"/>
        <v>0.23814164706062249</v>
      </c>
      <c r="O413" s="9"/>
    </row>
    <row r="414" spans="4:15">
      <c r="D414" s="15">
        <f>D413+'Control Panel'!$B$28</f>
        <v>4.1200000000000153E-2</v>
      </c>
      <c r="E414" s="16">
        <f t="shared" si="56"/>
        <v>0</v>
      </c>
      <c r="F414" s="62">
        <f t="shared" si="62"/>
        <v>0.03</v>
      </c>
      <c r="G414" s="62">
        <f>IF(E414=0,Thrust!$B$20,($B$10)*($B$9/($B$9+($B$5-H414)))^($B$22))</f>
        <v>101300</v>
      </c>
      <c r="H414" s="62">
        <f t="shared" si="63"/>
        <v>0</v>
      </c>
      <c r="I414" s="62">
        <f t="shared" si="58"/>
        <v>0</v>
      </c>
      <c r="J414" s="62">
        <f t="shared" si="59"/>
        <v>0</v>
      </c>
      <c r="K414" s="62">
        <f t="shared" si="60"/>
        <v>8820.8920394723264</v>
      </c>
      <c r="L414" s="16">
        <f t="shared" si="61"/>
        <v>52.53895843778669</v>
      </c>
      <c r="M414" s="17">
        <f t="shared" si="55"/>
        <v>0.33678314703899925</v>
      </c>
      <c r="N414" s="63">
        <f t="shared" si="57"/>
        <v>0.23814164706062249</v>
      </c>
      <c r="O414" s="9"/>
    </row>
    <row r="415" spans="4:15">
      <c r="D415" s="15">
        <f>D414+'Control Panel'!$B$28</f>
        <v>4.1300000000000156E-2</v>
      </c>
      <c r="E415" s="16">
        <f t="shared" si="56"/>
        <v>0</v>
      </c>
      <c r="F415" s="62">
        <f t="shared" si="62"/>
        <v>0.03</v>
      </c>
      <c r="G415" s="62">
        <f>IF(E415=0,Thrust!$B$20,($B$10)*($B$9/($B$9+($B$5-H415)))^($B$22))</f>
        <v>101300</v>
      </c>
      <c r="H415" s="62">
        <f t="shared" si="63"/>
        <v>0</v>
      </c>
      <c r="I415" s="62">
        <f t="shared" si="58"/>
        <v>0</v>
      </c>
      <c r="J415" s="62">
        <f t="shared" si="59"/>
        <v>0</v>
      </c>
      <c r="K415" s="62">
        <f t="shared" si="60"/>
        <v>8820.8920394723264</v>
      </c>
      <c r="L415" s="16">
        <f t="shared" si="61"/>
        <v>52.53895843778669</v>
      </c>
      <c r="M415" s="17">
        <f t="shared" si="55"/>
        <v>0.33678314703899925</v>
      </c>
      <c r="N415" s="63">
        <f t="shared" si="57"/>
        <v>0.23814164706062249</v>
      </c>
      <c r="O415" s="9"/>
    </row>
    <row r="416" spans="4:15">
      <c r="D416" s="15">
        <f>D415+'Control Panel'!$B$28</f>
        <v>4.1400000000000159E-2</v>
      </c>
      <c r="E416" s="16">
        <f t="shared" si="56"/>
        <v>0</v>
      </c>
      <c r="F416" s="62">
        <f t="shared" si="62"/>
        <v>0.03</v>
      </c>
      <c r="G416" s="62">
        <f>IF(E416=0,Thrust!$B$20,($B$10)*($B$9/($B$9+($B$5-H416)))^($B$22))</f>
        <v>101300</v>
      </c>
      <c r="H416" s="62">
        <f t="shared" si="63"/>
        <v>0</v>
      </c>
      <c r="I416" s="62">
        <f t="shared" si="58"/>
        <v>0</v>
      </c>
      <c r="J416" s="62">
        <f t="shared" si="59"/>
        <v>0</v>
      </c>
      <c r="K416" s="62">
        <f t="shared" si="60"/>
        <v>8820.8920394723264</v>
      </c>
      <c r="L416" s="16">
        <f t="shared" si="61"/>
        <v>52.53895843778669</v>
      </c>
      <c r="M416" s="17">
        <f t="shared" si="55"/>
        <v>0.33678314703899925</v>
      </c>
      <c r="N416" s="63">
        <f t="shared" si="57"/>
        <v>0.23814164706062249</v>
      </c>
      <c r="O416" s="9"/>
    </row>
    <row r="417" spans="4:15">
      <c r="D417" s="15">
        <f>D416+'Control Panel'!$B$28</f>
        <v>4.1500000000000162E-2</v>
      </c>
      <c r="E417" s="16">
        <f t="shared" si="56"/>
        <v>0</v>
      </c>
      <c r="F417" s="62">
        <f t="shared" si="62"/>
        <v>0.03</v>
      </c>
      <c r="G417" s="62">
        <f>IF(E417=0,Thrust!$B$20,($B$10)*($B$9/($B$9+($B$5-H417)))^($B$22))</f>
        <v>101300</v>
      </c>
      <c r="H417" s="62">
        <f t="shared" si="63"/>
        <v>0</v>
      </c>
      <c r="I417" s="62">
        <f t="shared" si="58"/>
        <v>0</v>
      </c>
      <c r="J417" s="62">
        <f t="shared" si="59"/>
        <v>0</v>
      </c>
      <c r="K417" s="62">
        <f t="shared" si="60"/>
        <v>8820.8920394723264</v>
      </c>
      <c r="L417" s="16">
        <f t="shared" si="61"/>
        <v>52.53895843778669</v>
      </c>
      <c r="M417" s="17">
        <f t="shared" si="55"/>
        <v>0.33678314703899925</v>
      </c>
      <c r="N417" s="63">
        <f t="shared" si="57"/>
        <v>0.23814164706062249</v>
      </c>
      <c r="O417" s="9"/>
    </row>
    <row r="418" spans="4:15">
      <c r="D418" s="15">
        <f>D417+'Control Panel'!$B$28</f>
        <v>4.1600000000000165E-2</v>
      </c>
      <c r="E418" s="16">
        <f t="shared" si="56"/>
        <v>0</v>
      </c>
      <c r="F418" s="62">
        <f t="shared" si="62"/>
        <v>0.03</v>
      </c>
      <c r="G418" s="62">
        <f>IF(E418=0,Thrust!$B$20,($B$10)*($B$9/($B$9+($B$5-H418)))^($B$22))</f>
        <v>101300</v>
      </c>
      <c r="H418" s="62">
        <f t="shared" si="63"/>
        <v>0</v>
      </c>
      <c r="I418" s="62">
        <f t="shared" si="58"/>
        <v>0</v>
      </c>
      <c r="J418" s="62">
        <f t="shared" si="59"/>
        <v>0</v>
      </c>
      <c r="K418" s="62">
        <f t="shared" si="60"/>
        <v>8820.8920394723264</v>
      </c>
      <c r="L418" s="16">
        <f t="shared" si="61"/>
        <v>52.53895843778669</v>
      </c>
      <c r="M418" s="17">
        <f t="shared" si="55"/>
        <v>0.33678314703899925</v>
      </c>
      <c r="N418" s="63">
        <f t="shared" si="57"/>
        <v>0.23814164706062249</v>
      </c>
      <c r="O418" s="9"/>
    </row>
    <row r="419" spans="4:15">
      <c r="D419" s="15">
        <f>D418+'Control Panel'!$B$28</f>
        <v>4.1700000000000167E-2</v>
      </c>
      <c r="E419" s="16">
        <f t="shared" si="56"/>
        <v>0</v>
      </c>
      <c r="F419" s="62">
        <f t="shared" si="62"/>
        <v>0.03</v>
      </c>
      <c r="G419" s="62">
        <f>IF(E419=0,Thrust!$B$20,($B$10)*($B$9/($B$9+($B$5-H419)))^($B$22))</f>
        <v>101300</v>
      </c>
      <c r="H419" s="62">
        <f t="shared" si="63"/>
        <v>0</v>
      </c>
      <c r="I419" s="62">
        <f t="shared" si="58"/>
        <v>0</v>
      </c>
      <c r="J419" s="62">
        <f t="shared" si="59"/>
        <v>0</v>
      </c>
      <c r="K419" s="62">
        <f t="shared" si="60"/>
        <v>8820.8920394723264</v>
      </c>
      <c r="L419" s="16">
        <f t="shared" si="61"/>
        <v>52.53895843778669</v>
      </c>
      <c r="M419" s="17">
        <f t="shared" si="55"/>
        <v>0.33678314703899925</v>
      </c>
      <c r="N419" s="63">
        <f t="shared" si="57"/>
        <v>0.23814164706062249</v>
      </c>
      <c r="O419" s="9"/>
    </row>
    <row r="420" spans="4:15">
      <c r="D420" s="15">
        <f>D419+'Control Panel'!$B$28</f>
        <v>4.180000000000017E-2</v>
      </c>
      <c r="E420" s="16">
        <f t="shared" si="56"/>
        <v>0</v>
      </c>
      <c r="F420" s="62">
        <f t="shared" si="62"/>
        <v>0.03</v>
      </c>
      <c r="G420" s="62">
        <f>IF(E420=0,Thrust!$B$20,($B$10)*($B$9/($B$9+($B$5-H420)))^($B$22))</f>
        <v>101300</v>
      </c>
      <c r="H420" s="62">
        <f t="shared" si="63"/>
        <v>0</v>
      </c>
      <c r="I420" s="62">
        <f t="shared" si="58"/>
        <v>0</v>
      </c>
      <c r="J420" s="62">
        <f t="shared" si="59"/>
        <v>0</v>
      </c>
      <c r="K420" s="62">
        <f t="shared" si="60"/>
        <v>8820.8920394723264</v>
      </c>
      <c r="L420" s="16">
        <f t="shared" si="61"/>
        <v>52.53895843778669</v>
      </c>
      <c r="M420" s="17">
        <f t="shared" si="55"/>
        <v>0.33678314703899925</v>
      </c>
      <c r="N420" s="63">
        <f t="shared" si="57"/>
        <v>0.23814164706062249</v>
      </c>
      <c r="O420" s="9"/>
    </row>
    <row r="421" spans="4:15">
      <c r="D421" s="15">
        <f>D420+'Control Panel'!$B$28</f>
        <v>4.1900000000000173E-2</v>
      </c>
      <c r="E421" s="16">
        <f t="shared" si="56"/>
        <v>0</v>
      </c>
      <c r="F421" s="62">
        <f t="shared" si="62"/>
        <v>0.03</v>
      </c>
      <c r="G421" s="62">
        <f>IF(E421=0,Thrust!$B$20,($B$10)*($B$9/($B$9+($B$5-H421)))^($B$22))</f>
        <v>101300</v>
      </c>
      <c r="H421" s="62">
        <f t="shared" si="63"/>
        <v>0</v>
      </c>
      <c r="I421" s="62">
        <f t="shared" si="58"/>
        <v>0</v>
      </c>
      <c r="J421" s="62">
        <f t="shared" si="59"/>
        <v>0</v>
      </c>
      <c r="K421" s="62">
        <f t="shared" si="60"/>
        <v>8820.8920394723264</v>
      </c>
      <c r="L421" s="16">
        <f t="shared" si="61"/>
        <v>52.53895843778669</v>
      </c>
      <c r="M421" s="17">
        <f t="shared" si="55"/>
        <v>0.33678314703899925</v>
      </c>
      <c r="N421" s="63">
        <f t="shared" si="57"/>
        <v>0.23814164706062249</v>
      </c>
      <c r="O421" s="9"/>
    </row>
    <row r="422" spans="4:15">
      <c r="D422" s="15">
        <f>D421+'Control Panel'!$B$28</f>
        <v>4.2000000000000176E-2</v>
      </c>
      <c r="E422" s="16">
        <f t="shared" si="56"/>
        <v>0</v>
      </c>
      <c r="F422" s="62">
        <f t="shared" si="62"/>
        <v>0.03</v>
      </c>
      <c r="G422" s="62">
        <f>IF(E422=0,Thrust!$B$20,($B$10)*($B$9/($B$9+($B$5-H422)))^($B$22))</f>
        <v>101300</v>
      </c>
      <c r="H422" s="62">
        <f t="shared" si="63"/>
        <v>0</v>
      </c>
      <c r="I422" s="62">
        <f t="shared" si="58"/>
        <v>0</v>
      </c>
      <c r="J422" s="62">
        <f t="shared" si="59"/>
        <v>0</v>
      </c>
      <c r="K422" s="62">
        <f t="shared" si="60"/>
        <v>8820.8920394723264</v>
      </c>
      <c r="L422" s="16">
        <f t="shared" si="61"/>
        <v>52.53895843778669</v>
      </c>
      <c r="M422" s="17">
        <f t="shared" si="55"/>
        <v>0.33678314703899925</v>
      </c>
      <c r="N422" s="63">
        <f t="shared" si="57"/>
        <v>0.23814164706062249</v>
      </c>
      <c r="O422" s="9"/>
    </row>
    <row r="423" spans="4:15">
      <c r="D423" s="15">
        <f>D422+'Control Panel'!$B$28</f>
        <v>4.2100000000000179E-2</v>
      </c>
      <c r="E423" s="16">
        <f t="shared" si="56"/>
        <v>0</v>
      </c>
      <c r="F423" s="62">
        <f t="shared" si="62"/>
        <v>0.03</v>
      </c>
      <c r="G423" s="62">
        <f>IF(E423=0,Thrust!$B$20,($B$10)*($B$9/($B$9+($B$5-H423)))^($B$22))</f>
        <v>101300</v>
      </c>
      <c r="H423" s="62">
        <f t="shared" si="63"/>
        <v>0</v>
      </c>
      <c r="I423" s="62">
        <f t="shared" si="58"/>
        <v>0</v>
      </c>
      <c r="J423" s="62">
        <f t="shared" si="59"/>
        <v>0</v>
      </c>
      <c r="K423" s="62">
        <f t="shared" si="60"/>
        <v>8820.8920394723264</v>
      </c>
      <c r="L423" s="16">
        <f t="shared" si="61"/>
        <v>52.53895843778669</v>
      </c>
      <c r="M423" s="17">
        <f t="shared" si="55"/>
        <v>0.33678314703899925</v>
      </c>
      <c r="N423" s="63">
        <f t="shared" si="57"/>
        <v>0.23814164706062249</v>
      </c>
      <c r="O423" s="9"/>
    </row>
    <row r="424" spans="4:15">
      <c r="D424" s="15">
        <f>D423+'Control Panel'!$B$28</f>
        <v>4.2200000000000182E-2</v>
      </c>
      <c r="E424" s="16">
        <f t="shared" si="56"/>
        <v>0</v>
      </c>
      <c r="F424" s="62">
        <f t="shared" si="62"/>
        <v>0.03</v>
      </c>
      <c r="G424" s="62">
        <f>IF(E424=0,Thrust!$B$20,($B$10)*($B$9/($B$9+($B$5-H424)))^($B$22))</f>
        <v>101300</v>
      </c>
      <c r="H424" s="62">
        <f t="shared" si="63"/>
        <v>0</v>
      </c>
      <c r="I424" s="62">
        <f t="shared" si="58"/>
        <v>0</v>
      </c>
      <c r="J424" s="62">
        <f t="shared" si="59"/>
        <v>0</v>
      </c>
      <c r="K424" s="62">
        <f t="shared" si="60"/>
        <v>8820.8920394723264</v>
      </c>
      <c r="L424" s="16">
        <f t="shared" si="61"/>
        <v>52.53895843778669</v>
      </c>
      <c r="M424" s="17">
        <f t="shared" si="55"/>
        <v>0.33678314703899925</v>
      </c>
      <c r="N424" s="63">
        <f t="shared" si="57"/>
        <v>0.23814164706062249</v>
      </c>
      <c r="O424" s="9"/>
    </row>
    <row r="425" spans="4:15">
      <c r="D425" s="15">
        <f>D424+'Control Panel'!$B$28</f>
        <v>4.2300000000000185E-2</v>
      </c>
      <c r="E425" s="16">
        <f t="shared" si="56"/>
        <v>0</v>
      </c>
      <c r="F425" s="62">
        <f t="shared" si="62"/>
        <v>0.03</v>
      </c>
      <c r="G425" s="62">
        <f>IF(E425=0,Thrust!$B$20,($B$10)*($B$9/($B$9+($B$5-H425)))^($B$22))</f>
        <v>101300</v>
      </c>
      <c r="H425" s="62">
        <f t="shared" si="63"/>
        <v>0</v>
      </c>
      <c r="I425" s="62">
        <f t="shared" si="58"/>
        <v>0</v>
      </c>
      <c r="J425" s="62">
        <f t="shared" si="59"/>
        <v>0</v>
      </c>
      <c r="K425" s="62">
        <f t="shared" si="60"/>
        <v>8820.8920394723264</v>
      </c>
      <c r="L425" s="16">
        <f t="shared" si="61"/>
        <v>52.53895843778669</v>
      </c>
      <c r="M425" s="17">
        <f t="shared" si="55"/>
        <v>0.33678314703899925</v>
      </c>
      <c r="N425" s="63">
        <f t="shared" si="57"/>
        <v>0.23814164706062249</v>
      </c>
      <c r="O425" s="9"/>
    </row>
    <row r="426" spans="4:15">
      <c r="D426" s="15">
        <f>D425+'Control Panel'!$B$28</f>
        <v>4.2400000000000188E-2</v>
      </c>
      <c r="E426" s="16">
        <f t="shared" si="56"/>
        <v>0</v>
      </c>
      <c r="F426" s="62">
        <f t="shared" si="62"/>
        <v>0.03</v>
      </c>
      <c r="G426" s="62">
        <f>IF(E426=0,Thrust!$B$20,($B$10)*($B$9/($B$9+($B$5-H426)))^($B$22))</f>
        <v>101300</v>
      </c>
      <c r="H426" s="62">
        <f t="shared" si="63"/>
        <v>0</v>
      </c>
      <c r="I426" s="62">
        <f t="shared" si="58"/>
        <v>0</v>
      </c>
      <c r="J426" s="62">
        <f t="shared" si="59"/>
        <v>0</v>
      </c>
      <c r="K426" s="62">
        <f t="shared" si="60"/>
        <v>8820.8920394723264</v>
      </c>
      <c r="L426" s="16">
        <f t="shared" si="61"/>
        <v>52.53895843778669</v>
      </c>
      <c r="M426" s="17">
        <f t="shared" si="55"/>
        <v>0.33678314703899925</v>
      </c>
      <c r="N426" s="63">
        <f t="shared" si="57"/>
        <v>0.23814164706062249</v>
      </c>
      <c r="O426" s="9"/>
    </row>
    <row r="427" spans="4:15">
      <c r="D427" s="15">
        <f>D426+'Control Panel'!$B$28</f>
        <v>4.250000000000019E-2</v>
      </c>
      <c r="E427" s="16">
        <f t="shared" si="56"/>
        <v>0</v>
      </c>
      <c r="F427" s="62">
        <f t="shared" si="62"/>
        <v>0.03</v>
      </c>
      <c r="G427" s="62">
        <f>IF(E427=0,Thrust!$B$20,($B$10)*($B$9/($B$9+($B$5-H427)))^($B$22))</f>
        <v>101300</v>
      </c>
      <c r="H427" s="62">
        <f t="shared" si="63"/>
        <v>0</v>
      </c>
      <c r="I427" s="62">
        <f t="shared" si="58"/>
        <v>0</v>
      </c>
      <c r="J427" s="62">
        <f t="shared" si="59"/>
        <v>0</v>
      </c>
      <c r="K427" s="62">
        <f t="shared" si="60"/>
        <v>8820.8920394723264</v>
      </c>
      <c r="L427" s="16">
        <f t="shared" si="61"/>
        <v>52.53895843778669</v>
      </c>
      <c r="M427" s="17">
        <f t="shared" si="55"/>
        <v>0.33678314703899925</v>
      </c>
      <c r="N427" s="63">
        <f t="shared" si="57"/>
        <v>0.23814164706062249</v>
      </c>
      <c r="O427" s="9"/>
    </row>
    <row r="428" spans="4:15">
      <c r="D428" s="15">
        <f>D427+'Control Panel'!$B$28</f>
        <v>4.2600000000000193E-2</v>
      </c>
      <c r="E428" s="16">
        <f t="shared" si="56"/>
        <v>0</v>
      </c>
      <c r="F428" s="62">
        <f t="shared" si="62"/>
        <v>0.03</v>
      </c>
      <c r="G428" s="62">
        <f>IF(E428=0,Thrust!$B$20,($B$10)*($B$9/($B$9+($B$5-H428)))^($B$22))</f>
        <v>101300</v>
      </c>
      <c r="H428" s="62">
        <f t="shared" si="63"/>
        <v>0</v>
      </c>
      <c r="I428" s="62">
        <f t="shared" si="58"/>
        <v>0</v>
      </c>
      <c r="J428" s="62">
        <f t="shared" si="59"/>
        <v>0</v>
      </c>
      <c r="K428" s="62">
        <f t="shared" si="60"/>
        <v>8820.8920394723264</v>
      </c>
      <c r="L428" s="16">
        <f t="shared" si="61"/>
        <v>52.53895843778669</v>
      </c>
      <c r="M428" s="17">
        <f t="shared" si="55"/>
        <v>0.33678314703899925</v>
      </c>
      <c r="N428" s="63">
        <f t="shared" si="57"/>
        <v>0.23814164706062249</v>
      </c>
      <c r="O428" s="9"/>
    </row>
    <row r="429" spans="4:15">
      <c r="D429" s="15">
        <f>D428+'Control Panel'!$B$28</f>
        <v>4.2700000000000196E-2</v>
      </c>
      <c r="E429" s="16">
        <f t="shared" si="56"/>
        <v>0</v>
      </c>
      <c r="F429" s="62">
        <f t="shared" si="62"/>
        <v>0.03</v>
      </c>
      <c r="G429" s="62">
        <f>IF(E429=0,Thrust!$B$20,($B$10)*($B$9/($B$9+($B$5-H429)))^($B$22))</f>
        <v>101300</v>
      </c>
      <c r="H429" s="62">
        <f t="shared" si="63"/>
        <v>0</v>
      </c>
      <c r="I429" s="62">
        <f t="shared" si="58"/>
        <v>0</v>
      </c>
      <c r="J429" s="62">
        <f t="shared" si="59"/>
        <v>0</v>
      </c>
      <c r="K429" s="62">
        <f t="shared" si="60"/>
        <v>8820.8920394723264</v>
      </c>
      <c r="L429" s="16">
        <f t="shared" si="61"/>
        <v>52.53895843778669</v>
      </c>
      <c r="M429" s="17">
        <f t="shared" si="55"/>
        <v>0.33678314703899925</v>
      </c>
      <c r="N429" s="63">
        <f t="shared" si="57"/>
        <v>0.23814164706062249</v>
      </c>
      <c r="O429" s="9"/>
    </row>
    <row r="430" spans="4:15">
      <c r="D430" s="15">
        <f>D429+'Control Panel'!$B$28</f>
        <v>4.2800000000000199E-2</v>
      </c>
      <c r="E430" s="16">
        <f t="shared" si="56"/>
        <v>0</v>
      </c>
      <c r="F430" s="62">
        <f t="shared" si="62"/>
        <v>0.03</v>
      </c>
      <c r="G430" s="62">
        <f>IF(E430=0,Thrust!$B$20,($B$10)*($B$9/($B$9+($B$5-H430)))^($B$22))</f>
        <v>101300</v>
      </c>
      <c r="H430" s="62">
        <f t="shared" si="63"/>
        <v>0</v>
      </c>
      <c r="I430" s="62">
        <f t="shared" si="58"/>
        <v>0</v>
      </c>
      <c r="J430" s="62">
        <f t="shared" si="59"/>
        <v>0</v>
      </c>
      <c r="K430" s="62">
        <f t="shared" si="60"/>
        <v>8820.8920394723264</v>
      </c>
      <c r="L430" s="16">
        <f t="shared" si="61"/>
        <v>52.53895843778669</v>
      </c>
      <c r="M430" s="17">
        <f t="shared" si="55"/>
        <v>0.33678314703899925</v>
      </c>
      <c r="N430" s="63">
        <f t="shared" si="57"/>
        <v>0.23814164706062249</v>
      </c>
      <c r="O430" s="9"/>
    </row>
    <row r="431" spans="4:15">
      <c r="D431" s="15">
        <f>D430+'Control Panel'!$B$28</f>
        <v>4.2900000000000202E-2</v>
      </c>
      <c r="E431" s="16">
        <f t="shared" si="56"/>
        <v>0</v>
      </c>
      <c r="F431" s="62">
        <f t="shared" si="62"/>
        <v>0.03</v>
      </c>
      <c r="G431" s="62">
        <f>IF(E431=0,Thrust!$B$20,($B$10)*($B$9/($B$9+($B$5-H431)))^($B$22))</f>
        <v>101300</v>
      </c>
      <c r="H431" s="62">
        <f t="shared" si="63"/>
        <v>0</v>
      </c>
      <c r="I431" s="62">
        <f t="shared" si="58"/>
        <v>0</v>
      </c>
      <c r="J431" s="62">
        <f t="shared" si="59"/>
        <v>0</v>
      </c>
      <c r="K431" s="62">
        <f t="shared" si="60"/>
        <v>8820.8920394723264</v>
      </c>
      <c r="L431" s="16">
        <f t="shared" si="61"/>
        <v>52.53895843778669</v>
      </c>
      <c r="M431" s="17">
        <f t="shared" si="55"/>
        <v>0.33678314703899925</v>
      </c>
      <c r="N431" s="63">
        <f t="shared" si="57"/>
        <v>0.23814164706062249</v>
      </c>
      <c r="O431" s="9"/>
    </row>
    <row r="432" spans="4:15">
      <c r="D432" s="15">
        <f>D431+'Control Panel'!$B$28</f>
        <v>4.3000000000000205E-2</v>
      </c>
      <c r="E432" s="16">
        <f t="shared" si="56"/>
        <v>0</v>
      </c>
      <c r="F432" s="62">
        <f t="shared" si="62"/>
        <v>0.03</v>
      </c>
      <c r="G432" s="62">
        <f>IF(E432=0,Thrust!$B$20,($B$10)*($B$9/($B$9+($B$5-H432)))^($B$22))</f>
        <v>101300</v>
      </c>
      <c r="H432" s="62">
        <f t="shared" si="63"/>
        <v>0</v>
      </c>
      <c r="I432" s="62">
        <f t="shared" si="58"/>
        <v>0</v>
      </c>
      <c r="J432" s="62">
        <f t="shared" si="59"/>
        <v>0</v>
      </c>
      <c r="K432" s="62">
        <f t="shared" si="60"/>
        <v>8820.8920394723264</v>
      </c>
      <c r="L432" s="16">
        <f t="shared" si="61"/>
        <v>52.53895843778669</v>
      </c>
      <c r="M432" s="17">
        <f t="shared" si="55"/>
        <v>0.33678314703899925</v>
      </c>
      <c r="N432" s="63">
        <f t="shared" si="57"/>
        <v>0.23814164706062249</v>
      </c>
      <c r="O432" s="9"/>
    </row>
    <row r="433" spans="4:15">
      <c r="D433" s="15">
        <f>D432+'Control Panel'!$B$28</f>
        <v>4.3100000000000208E-2</v>
      </c>
      <c r="E433" s="16">
        <f t="shared" si="56"/>
        <v>0</v>
      </c>
      <c r="F433" s="62">
        <f t="shared" si="62"/>
        <v>0.03</v>
      </c>
      <c r="G433" s="62">
        <f>IF(E433=0,Thrust!$B$20,($B$10)*($B$9/($B$9+($B$5-H433)))^($B$22))</f>
        <v>101300</v>
      </c>
      <c r="H433" s="62">
        <f t="shared" si="63"/>
        <v>0</v>
      </c>
      <c r="I433" s="62">
        <f t="shared" si="58"/>
        <v>0</v>
      </c>
      <c r="J433" s="62">
        <f t="shared" si="59"/>
        <v>0</v>
      </c>
      <c r="K433" s="62">
        <f t="shared" si="60"/>
        <v>8820.8920394723264</v>
      </c>
      <c r="L433" s="16">
        <f t="shared" si="61"/>
        <v>52.53895843778669</v>
      </c>
      <c r="M433" s="17">
        <f t="shared" si="55"/>
        <v>0.33678314703899925</v>
      </c>
      <c r="N433" s="63">
        <f t="shared" si="57"/>
        <v>0.23814164706062249</v>
      </c>
      <c r="O433" s="9"/>
    </row>
    <row r="434" spans="4:15">
      <c r="D434" s="15">
        <f>D433+'Control Panel'!$B$28</f>
        <v>4.320000000000021E-2</v>
      </c>
      <c r="E434" s="16">
        <f t="shared" si="56"/>
        <v>0</v>
      </c>
      <c r="F434" s="62">
        <f t="shared" si="62"/>
        <v>0.03</v>
      </c>
      <c r="G434" s="62">
        <f>IF(E434=0,Thrust!$B$20,($B$10)*($B$9/($B$9+($B$5-H434)))^($B$22))</f>
        <v>101300</v>
      </c>
      <c r="H434" s="62">
        <f t="shared" si="63"/>
        <v>0</v>
      </c>
      <c r="I434" s="62">
        <f t="shared" si="58"/>
        <v>0</v>
      </c>
      <c r="J434" s="62">
        <f t="shared" si="59"/>
        <v>0</v>
      </c>
      <c r="K434" s="62">
        <f t="shared" si="60"/>
        <v>8820.8920394723264</v>
      </c>
      <c r="L434" s="16">
        <f t="shared" si="61"/>
        <v>52.53895843778669</v>
      </c>
      <c r="M434" s="17">
        <f t="shared" ref="M434:M497" si="64">IF(E434=0,M433,M433+L433*$B$24)</f>
        <v>0.33678314703899925</v>
      </c>
      <c r="N434" s="63">
        <f t="shared" si="57"/>
        <v>0.23814164706062249</v>
      </c>
      <c r="O434" s="9"/>
    </row>
    <row r="435" spans="4:15">
      <c r="D435" s="15">
        <f>D434+'Control Panel'!$B$28</f>
        <v>4.3300000000000213E-2</v>
      </c>
      <c r="E435" s="16">
        <f t="shared" ref="E435:E498" si="65">IF(E434-(J434*$B$24)&lt;0,0,(E434-(J434*$B$24)))</f>
        <v>0</v>
      </c>
      <c r="F435" s="62">
        <f t="shared" si="62"/>
        <v>0.03</v>
      </c>
      <c r="G435" s="62">
        <f>IF(E435=0,Thrust!$B$20,($B$10)*($B$9/($B$9+($B$5-H435)))^($B$22))</f>
        <v>101300</v>
      </c>
      <c r="H435" s="62">
        <f t="shared" si="63"/>
        <v>0</v>
      </c>
      <c r="I435" s="62">
        <f t="shared" si="58"/>
        <v>0</v>
      </c>
      <c r="J435" s="62">
        <f t="shared" si="59"/>
        <v>0</v>
      </c>
      <c r="K435" s="62">
        <f t="shared" si="60"/>
        <v>8820.8920394723264</v>
      </c>
      <c r="L435" s="16">
        <f t="shared" si="61"/>
        <v>52.53895843778669</v>
      </c>
      <c r="M435" s="17">
        <f t="shared" si="64"/>
        <v>0.33678314703899925</v>
      </c>
      <c r="N435" s="63">
        <f t="shared" si="57"/>
        <v>0.23814164706062249</v>
      </c>
      <c r="O435" s="9"/>
    </row>
    <row r="436" spans="4:15">
      <c r="D436" s="15">
        <f>D435+'Control Panel'!$B$28</f>
        <v>4.3400000000000216E-2</v>
      </c>
      <c r="E436" s="16">
        <f t="shared" si="65"/>
        <v>0</v>
      </c>
      <c r="F436" s="62">
        <f t="shared" si="62"/>
        <v>0.03</v>
      </c>
      <c r="G436" s="62">
        <f>IF(E436=0,Thrust!$B$20,($B$10)*($B$9/($B$9+($B$5-H436)))^($B$22))</f>
        <v>101300</v>
      </c>
      <c r="H436" s="62">
        <f t="shared" si="63"/>
        <v>0</v>
      </c>
      <c r="I436" s="62">
        <f t="shared" si="58"/>
        <v>0</v>
      </c>
      <c r="J436" s="62">
        <f t="shared" si="59"/>
        <v>0</v>
      </c>
      <c r="K436" s="62">
        <f t="shared" si="60"/>
        <v>8820.8920394723264</v>
      </c>
      <c r="L436" s="16">
        <f t="shared" si="61"/>
        <v>52.53895843778669</v>
      </c>
      <c r="M436" s="17">
        <f t="shared" si="64"/>
        <v>0.33678314703899925</v>
      </c>
      <c r="N436" s="63">
        <f t="shared" si="57"/>
        <v>0.23814164706062249</v>
      </c>
      <c r="O436" s="9"/>
    </row>
    <row r="437" spans="4:15">
      <c r="D437" s="15">
        <f>D436+'Control Panel'!$B$28</f>
        <v>4.3500000000000219E-2</v>
      </c>
      <c r="E437" s="16">
        <f t="shared" si="65"/>
        <v>0</v>
      </c>
      <c r="F437" s="62">
        <f t="shared" si="62"/>
        <v>0.03</v>
      </c>
      <c r="G437" s="62">
        <f>IF(E437=0,Thrust!$B$20,($B$10)*($B$9/($B$9+($B$5-H437)))^($B$22))</f>
        <v>101300</v>
      </c>
      <c r="H437" s="62">
        <f t="shared" si="63"/>
        <v>0</v>
      </c>
      <c r="I437" s="62">
        <f t="shared" si="58"/>
        <v>0</v>
      </c>
      <c r="J437" s="62">
        <f t="shared" si="59"/>
        <v>0</v>
      </c>
      <c r="K437" s="62">
        <f t="shared" si="60"/>
        <v>8820.8920394723264</v>
      </c>
      <c r="L437" s="16">
        <f t="shared" si="61"/>
        <v>52.53895843778669</v>
      </c>
      <c r="M437" s="17">
        <f t="shared" si="64"/>
        <v>0.33678314703899925</v>
      </c>
      <c r="N437" s="63">
        <f t="shared" si="57"/>
        <v>0.23814164706062249</v>
      </c>
      <c r="O437" s="9"/>
    </row>
    <row r="438" spans="4:15">
      <c r="D438" s="15">
        <f>D437+'Control Panel'!$B$28</f>
        <v>4.3600000000000222E-2</v>
      </c>
      <c r="E438" s="16">
        <f t="shared" si="65"/>
        <v>0</v>
      </c>
      <c r="F438" s="62">
        <f t="shared" si="62"/>
        <v>0.03</v>
      </c>
      <c r="G438" s="62">
        <f>IF(E438=0,Thrust!$B$20,($B$10)*($B$9/($B$9+($B$5-H438)))^($B$22))</f>
        <v>101300</v>
      </c>
      <c r="H438" s="62">
        <f t="shared" si="63"/>
        <v>0</v>
      </c>
      <c r="I438" s="62">
        <f t="shared" si="58"/>
        <v>0</v>
      </c>
      <c r="J438" s="62">
        <f t="shared" si="59"/>
        <v>0</v>
      </c>
      <c r="K438" s="62">
        <f t="shared" si="60"/>
        <v>8820.8920394723264</v>
      </c>
      <c r="L438" s="16">
        <f t="shared" si="61"/>
        <v>52.53895843778669</v>
      </c>
      <c r="M438" s="17">
        <f t="shared" si="64"/>
        <v>0.33678314703899925</v>
      </c>
      <c r="N438" s="63">
        <f t="shared" si="57"/>
        <v>0.23814164706062249</v>
      </c>
      <c r="O438" s="9"/>
    </row>
    <row r="439" spans="4:15">
      <c r="D439" s="15">
        <f>D438+'Control Panel'!$B$28</f>
        <v>4.3700000000000225E-2</v>
      </c>
      <c r="E439" s="16">
        <f t="shared" si="65"/>
        <v>0</v>
      </c>
      <c r="F439" s="62">
        <f t="shared" si="62"/>
        <v>0.03</v>
      </c>
      <c r="G439" s="62">
        <f>IF(E439=0,Thrust!$B$20,($B$10)*($B$9/($B$9+($B$5-H439)))^($B$22))</f>
        <v>101300</v>
      </c>
      <c r="H439" s="62">
        <f t="shared" si="63"/>
        <v>0</v>
      </c>
      <c r="I439" s="62">
        <f t="shared" si="58"/>
        <v>0</v>
      </c>
      <c r="J439" s="62">
        <f t="shared" si="59"/>
        <v>0</v>
      </c>
      <c r="K439" s="62">
        <f t="shared" si="60"/>
        <v>8820.8920394723264</v>
      </c>
      <c r="L439" s="16">
        <f t="shared" si="61"/>
        <v>52.53895843778669</v>
      </c>
      <c r="M439" s="17">
        <f t="shared" si="64"/>
        <v>0.33678314703899925</v>
      </c>
      <c r="N439" s="63">
        <f t="shared" si="57"/>
        <v>0.23814164706062249</v>
      </c>
      <c r="O439" s="9"/>
    </row>
    <row r="440" spans="4:15">
      <c r="D440" s="15">
        <f>D439+'Control Panel'!$B$28</f>
        <v>4.3800000000000228E-2</v>
      </c>
      <c r="E440" s="16">
        <f t="shared" si="65"/>
        <v>0</v>
      </c>
      <c r="F440" s="62">
        <f t="shared" si="62"/>
        <v>0.03</v>
      </c>
      <c r="G440" s="62">
        <f>IF(E440=0,Thrust!$B$20,($B$10)*($B$9/($B$9+($B$5-H440)))^($B$22))</f>
        <v>101300</v>
      </c>
      <c r="H440" s="62">
        <f t="shared" si="63"/>
        <v>0</v>
      </c>
      <c r="I440" s="62">
        <f t="shared" si="58"/>
        <v>0</v>
      </c>
      <c r="J440" s="62">
        <f t="shared" si="59"/>
        <v>0</v>
      </c>
      <c r="K440" s="62">
        <f t="shared" si="60"/>
        <v>8820.8920394723264</v>
      </c>
      <c r="L440" s="16">
        <f t="shared" si="61"/>
        <v>52.53895843778669</v>
      </c>
      <c r="M440" s="17">
        <f t="shared" si="64"/>
        <v>0.33678314703899925</v>
      </c>
      <c r="N440" s="63">
        <f t="shared" si="57"/>
        <v>0.23814164706062249</v>
      </c>
      <c r="O440" s="9"/>
    </row>
    <row r="441" spans="4:15">
      <c r="D441" s="15">
        <f>D440+'Control Panel'!$B$28</f>
        <v>4.3900000000000231E-2</v>
      </c>
      <c r="E441" s="16">
        <f t="shared" si="65"/>
        <v>0</v>
      </c>
      <c r="F441" s="62">
        <f t="shared" si="62"/>
        <v>0.03</v>
      </c>
      <c r="G441" s="62">
        <f>IF(E441=0,Thrust!$B$20,($B$10)*($B$9/($B$9+($B$5-H441)))^($B$22))</f>
        <v>101300</v>
      </c>
      <c r="H441" s="62">
        <f t="shared" si="63"/>
        <v>0</v>
      </c>
      <c r="I441" s="62">
        <f t="shared" si="58"/>
        <v>0</v>
      </c>
      <c r="J441" s="62">
        <f t="shared" si="59"/>
        <v>0</v>
      </c>
      <c r="K441" s="62">
        <f t="shared" si="60"/>
        <v>8820.8920394723264</v>
      </c>
      <c r="L441" s="16">
        <f t="shared" si="61"/>
        <v>52.53895843778669</v>
      </c>
      <c r="M441" s="17">
        <f t="shared" si="64"/>
        <v>0.33678314703899925</v>
      </c>
      <c r="N441" s="63">
        <f t="shared" si="57"/>
        <v>0.23814164706062249</v>
      </c>
      <c r="O441" s="9"/>
    </row>
    <row r="442" spans="4:15">
      <c r="D442" s="15">
        <f>D441+'Control Panel'!$B$28</f>
        <v>4.4000000000000233E-2</v>
      </c>
      <c r="E442" s="16">
        <f t="shared" si="65"/>
        <v>0</v>
      </c>
      <c r="F442" s="62">
        <f t="shared" si="62"/>
        <v>0.03</v>
      </c>
      <c r="G442" s="62">
        <f>IF(E442=0,Thrust!$B$20,($B$10)*($B$9/($B$9+($B$5-H442)))^($B$22))</f>
        <v>101300</v>
      </c>
      <c r="H442" s="62">
        <f t="shared" si="63"/>
        <v>0</v>
      </c>
      <c r="I442" s="62">
        <f t="shared" si="58"/>
        <v>0</v>
      </c>
      <c r="J442" s="62">
        <f t="shared" si="59"/>
        <v>0</v>
      </c>
      <c r="K442" s="62">
        <f t="shared" si="60"/>
        <v>8820.8920394723264</v>
      </c>
      <c r="L442" s="16">
        <f t="shared" si="61"/>
        <v>52.53895843778669</v>
      </c>
      <c r="M442" s="17">
        <f t="shared" si="64"/>
        <v>0.33678314703899925</v>
      </c>
      <c r="N442" s="63">
        <f t="shared" si="57"/>
        <v>0.23814164706062249</v>
      </c>
      <c r="O442" s="9"/>
    </row>
    <row r="443" spans="4:15">
      <c r="D443" s="15">
        <f>D442+'Control Panel'!$B$28</f>
        <v>4.4100000000000236E-2</v>
      </c>
      <c r="E443" s="16">
        <f t="shared" si="65"/>
        <v>0</v>
      </c>
      <c r="F443" s="62">
        <f t="shared" si="62"/>
        <v>0.03</v>
      </c>
      <c r="G443" s="62">
        <f>IF(E443=0,Thrust!$B$20,($B$10)*($B$9/($B$9+($B$5-H443)))^($B$22))</f>
        <v>101300</v>
      </c>
      <c r="H443" s="62">
        <f t="shared" si="63"/>
        <v>0</v>
      </c>
      <c r="I443" s="62">
        <f t="shared" si="58"/>
        <v>0</v>
      </c>
      <c r="J443" s="62">
        <f t="shared" si="59"/>
        <v>0</v>
      </c>
      <c r="K443" s="62">
        <f t="shared" si="60"/>
        <v>8820.8920394723264</v>
      </c>
      <c r="L443" s="16">
        <f t="shared" si="61"/>
        <v>52.53895843778669</v>
      </c>
      <c r="M443" s="17">
        <f t="shared" si="64"/>
        <v>0.33678314703899925</v>
      </c>
      <c r="N443" s="63">
        <f t="shared" si="57"/>
        <v>0.23814164706062249</v>
      </c>
      <c r="O443" s="9"/>
    </row>
    <row r="444" spans="4:15">
      <c r="D444" s="15">
        <f>D443+'Control Panel'!$B$28</f>
        <v>4.4200000000000239E-2</v>
      </c>
      <c r="E444" s="16">
        <f t="shared" si="65"/>
        <v>0</v>
      </c>
      <c r="F444" s="62">
        <f t="shared" si="62"/>
        <v>0.03</v>
      </c>
      <c r="G444" s="62">
        <f>IF(E444=0,Thrust!$B$20,($B$10)*($B$9/($B$9+($B$5-H444)))^($B$22))</f>
        <v>101300</v>
      </c>
      <c r="H444" s="62">
        <f t="shared" si="63"/>
        <v>0</v>
      </c>
      <c r="I444" s="62">
        <f t="shared" si="58"/>
        <v>0</v>
      </c>
      <c r="J444" s="62">
        <f t="shared" si="59"/>
        <v>0</v>
      </c>
      <c r="K444" s="62">
        <f t="shared" si="60"/>
        <v>8820.8920394723264</v>
      </c>
      <c r="L444" s="16">
        <f t="shared" si="61"/>
        <v>52.53895843778669</v>
      </c>
      <c r="M444" s="17">
        <f t="shared" si="64"/>
        <v>0.33678314703899925</v>
      </c>
      <c r="N444" s="63">
        <f t="shared" si="57"/>
        <v>0.23814164706062249</v>
      </c>
      <c r="O444" s="9"/>
    </row>
    <row r="445" spans="4:15">
      <c r="D445" s="15">
        <f>D444+'Control Panel'!$B$28</f>
        <v>4.4300000000000242E-2</v>
      </c>
      <c r="E445" s="16">
        <f t="shared" si="65"/>
        <v>0</v>
      </c>
      <c r="F445" s="62">
        <f t="shared" si="62"/>
        <v>0.03</v>
      </c>
      <c r="G445" s="62">
        <f>IF(E445=0,Thrust!$B$20,($B$10)*($B$9/($B$9+($B$5-H445)))^($B$22))</f>
        <v>101300</v>
      </c>
      <c r="H445" s="62">
        <f t="shared" si="63"/>
        <v>0</v>
      </c>
      <c r="I445" s="62">
        <f t="shared" si="58"/>
        <v>0</v>
      </c>
      <c r="J445" s="62">
        <f t="shared" si="59"/>
        <v>0</v>
      </c>
      <c r="K445" s="62">
        <f t="shared" si="60"/>
        <v>8820.8920394723264</v>
      </c>
      <c r="L445" s="16">
        <f t="shared" si="61"/>
        <v>52.53895843778669</v>
      </c>
      <c r="M445" s="17">
        <f t="shared" si="64"/>
        <v>0.33678314703899925</v>
      </c>
      <c r="N445" s="63">
        <f t="shared" si="57"/>
        <v>0.23814164706062249</v>
      </c>
      <c r="O445" s="9"/>
    </row>
    <row r="446" spans="4:15">
      <c r="D446" s="15">
        <f>D445+'Control Panel'!$B$28</f>
        <v>4.4400000000000245E-2</v>
      </c>
      <c r="E446" s="16">
        <f t="shared" si="65"/>
        <v>0</v>
      </c>
      <c r="F446" s="62">
        <f t="shared" si="62"/>
        <v>0.03</v>
      </c>
      <c r="G446" s="62">
        <f>IF(E446=0,Thrust!$B$20,($B$10)*($B$9/($B$9+($B$5-H446)))^($B$22))</f>
        <v>101300</v>
      </c>
      <c r="H446" s="62">
        <f t="shared" si="63"/>
        <v>0</v>
      </c>
      <c r="I446" s="62">
        <f t="shared" si="58"/>
        <v>0</v>
      </c>
      <c r="J446" s="62">
        <f t="shared" si="59"/>
        <v>0</v>
      </c>
      <c r="K446" s="62">
        <f t="shared" si="60"/>
        <v>8820.8920394723264</v>
      </c>
      <c r="L446" s="16">
        <f t="shared" si="61"/>
        <v>52.53895843778669</v>
      </c>
      <c r="M446" s="17">
        <f t="shared" si="64"/>
        <v>0.33678314703899925</v>
      </c>
      <c r="N446" s="63">
        <f t="shared" si="57"/>
        <v>0.23814164706062249</v>
      </c>
      <c r="O446" s="9"/>
    </row>
    <row r="447" spans="4:15">
      <c r="D447" s="15">
        <f>D446+'Control Panel'!$B$28</f>
        <v>4.4500000000000248E-2</v>
      </c>
      <c r="E447" s="16">
        <f t="shared" si="65"/>
        <v>0</v>
      </c>
      <c r="F447" s="62">
        <f t="shared" si="62"/>
        <v>0.03</v>
      </c>
      <c r="G447" s="62">
        <f>IF(E447=0,Thrust!$B$20,($B$10)*($B$9/($B$9+($B$5-H447)))^($B$22))</f>
        <v>101300</v>
      </c>
      <c r="H447" s="62">
        <f t="shared" si="63"/>
        <v>0</v>
      </c>
      <c r="I447" s="62">
        <f t="shared" si="58"/>
        <v>0</v>
      </c>
      <c r="J447" s="62">
        <f t="shared" si="59"/>
        <v>0</v>
      </c>
      <c r="K447" s="62">
        <f t="shared" si="60"/>
        <v>8820.8920394723264</v>
      </c>
      <c r="L447" s="16">
        <f t="shared" si="61"/>
        <v>52.53895843778669</v>
      </c>
      <c r="M447" s="17">
        <f t="shared" si="64"/>
        <v>0.33678314703899925</v>
      </c>
      <c r="N447" s="63">
        <f t="shared" si="57"/>
        <v>0.23814164706062249</v>
      </c>
      <c r="O447" s="9"/>
    </row>
    <row r="448" spans="4:15">
      <c r="D448" s="15">
        <f>D447+'Control Panel'!$B$28</f>
        <v>4.4600000000000251E-2</v>
      </c>
      <c r="E448" s="16">
        <f t="shared" si="65"/>
        <v>0</v>
      </c>
      <c r="F448" s="62">
        <f t="shared" si="62"/>
        <v>0.03</v>
      </c>
      <c r="G448" s="62">
        <f>IF(E448=0,Thrust!$B$20,($B$10)*($B$9/($B$9+($B$5-H448)))^($B$22))</f>
        <v>101300</v>
      </c>
      <c r="H448" s="62">
        <f t="shared" si="63"/>
        <v>0</v>
      </c>
      <c r="I448" s="62">
        <f t="shared" si="58"/>
        <v>0</v>
      </c>
      <c r="J448" s="62">
        <f t="shared" si="59"/>
        <v>0</v>
      </c>
      <c r="K448" s="62">
        <f t="shared" si="60"/>
        <v>8820.8920394723264</v>
      </c>
      <c r="L448" s="16">
        <f t="shared" si="61"/>
        <v>52.53895843778669</v>
      </c>
      <c r="M448" s="17">
        <f t="shared" si="64"/>
        <v>0.33678314703899925</v>
      </c>
      <c r="N448" s="63">
        <f t="shared" si="57"/>
        <v>0.23814164706062249</v>
      </c>
      <c r="O448" s="9"/>
    </row>
    <row r="449" spans="4:15">
      <c r="D449" s="15">
        <f>D448+'Control Panel'!$B$28</f>
        <v>4.4700000000000253E-2</v>
      </c>
      <c r="E449" s="16">
        <f t="shared" si="65"/>
        <v>0</v>
      </c>
      <c r="F449" s="62">
        <f t="shared" si="62"/>
        <v>0.03</v>
      </c>
      <c r="G449" s="62">
        <f>IF(E449=0,Thrust!$B$20,($B$10)*($B$9/($B$9+($B$5-H449)))^($B$22))</f>
        <v>101300</v>
      </c>
      <c r="H449" s="62">
        <f t="shared" si="63"/>
        <v>0</v>
      </c>
      <c r="I449" s="62">
        <f t="shared" si="58"/>
        <v>0</v>
      </c>
      <c r="J449" s="62">
        <f t="shared" si="59"/>
        <v>0</v>
      </c>
      <c r="K449" s="62">
        <f t="shared" si="60"/>
        <v>8820.8920394723264</v>
      </c>
      <c r="L449" s="16">
        <f t="shared" si="61"/>
        <v>52.53895843778669</v>
      </c>
      <c r="M449" s="17">
        <f t="shared" si="64"/>
        <v>0.33678314703899925</v>
      </c>
      <c r="N449" s="63">
        <f t="shared" si="57"/>
        <v>0.23814164706062249</v>
      </c>
      <c r="O449" s="9"/>
    </row>
    <row r="450" spans="4:15">
      <c r="D450" s="15">
        <f>D449+'Control Panel'!$B$28</f>
        <v>4.4800000000000256E-2</v>
      </c>
      <c r="E450" s="16">
        <f t="shared" si="65"/>
        <v>0</v>
      </c>
      <c r="F450" s="62">
        <f t="shared" si="62"/>
        <v>0.03</v>
      </c>
      <c r="G450" s="62">
        <f>IF(E450=0,Thrust!$B$20,($B$10)*($B$9/($B$9+($B$5-H450)))^($B$22))</f>
        <v>101300</v>
      </c>
      <c r="H450" s="62">
        <f t="shared" si="63"/>
        <v>0</v>
      </c>
      <c r="I450" s="62">
        <f t="shared" si="58"/>
        <v>0</v>
      </c>
      <c r="J450" s="62">
        <f t="shared" si="59"/>
        <v>0</v>
      </c>
      <c r="K450" s="62">
        <f t="shared" si="60"/>
        <v>8820.8920394723264</v>
      </c>
      <c r="L450" s="16">
        <f t="shared" si="61"/>
        <v>52.53895843778669</v>
      </c>
      <c r="M450" s="17">
        <f t="shared" si="64"/>
        <v>0.33678314703899925</v>
      </c>
      <c r="N450" s="63">
        <f t="shared" ref="N450:N513" si="66">IF(OR(F449&lt;=$B$6),N449,M450*SIN($B$7))</f>
        <v>0.23814164706062249</v>
      </c>
      <c r="O450" s="9"/>
    </row>
    <row r="451" spans="4:15">
      <c r="D451" s="15">
        <f>D450+'Control Panel'!$B$28</f>
        <v>4.4900000000000259E-2</v>
      </c>
      <c r="E451" s="16">
        <f t="shared" si="65"/>
        <v>0</v>
      </c>
      <c r="F451" s="62">
        <f t="shared" si="62"/>
        <v>0.03</v>
      </c>
      <c r="G451" s="62">
        <f>IF(E451=0,Thrust!$B$20,($B$10)*($B$9/($B$9+($B$5-H451)))^($B$22))</f>
        <v>101300</v>
      </c>
      <c r="H451" s="62">
        <f t="shared" si="63"/>
        <v>0</v>
      </c>
      <c r="I451" s="62">
        <f t="shared" ref="I451:I514" si="67">-((2*(G451-$B$20)/$B$21)^0.5)</f>
        <v>0</v>
      </c>
      <c r="J451" s="62">
        <f t="shared" ref="J451:J514" si="68">PI()*$B$23^2*$B$21*(-I451)</f>
        <v>0</v>
      </c>
      <c r="K451" s="62">
        <f t="shared" ref="K451:K514" si="69">IF(J451=0,K450,(-$B$19*(L451^2)-(J451*I451))/F451)</f>
        <v>8820.8920394723264</v>
      </c>
      <c r="L451" s="16">
        <f t="shared" ref="L451:L514" si="70">IF(J450=0,L450,L450+(K450*$B$24))</f>
        <v>52.53895843778669</v>
      </c>
      <c r="M451" s="17">
        <f t="shared" si="64"/>
        <v>0.33678314703899925</v>
      </c>
      <c r="N451" s="63">
        <f t="shared" si="66"/>
        <v>0.23814164706062249</v>
      </c>
      <c r="O451" s="9"/>
    </row>
    <row r="452" spans="4:15">
      <c r="D452" s="15">
        <f>D451+'Control Panel'!$B$28</f>
        <v>4.5000000000000262E-2</v>
      </c>
      <c r="E452" s="16">
        <f t="shared" si="65"/>
        <v>0</v>
      </c>
      <c r="F452" s="62">
        <f t="shared" ref="F452:F515" si="71">E452+$B$6</f>
        <v>0.03</v>
      </c>
      <c r="G452" s="62">
        <f>IF(E452=0,Thrust!$B$20,($B$10)*($B$9/($B$9+($B$5-H452)))^($B$22))</f>
        <v>101300</v>
      </c>
      <c r="H452" s="62">
        <f t="shared" ref="H452:H515" si="72">E452/$B$21</f>
        <v>0</v>
      </c>
      <c r="I452" s="62">
        <f t="shared" si="67"/>
        <v>0</v>
      </c>
      <c r="J452" s="62">
        <f t="shared" si="68"/>
        <v>0</v>
      </c>
      <c r="K452" s="62">
        <f t="shared" si="69"/>
        <v>8820.8920394723264</v>
      </c>
      <c r="L452" s="16">
        <f t="shared" si="70"/>
        <v>52.53895843778669</v>
      </c>
      <c r="M452" s="17">
        <f t="shared" si="64"/>
        <v>0.33678314703899925</v>
      </c>
      <c r="N452" s="63">
        <f t="shared" si="66"/>
        <v>0.23814164706062249</v>
      </c>
      <c r="O452" s="9"/>
    </row>
    <row r="453" spans="4:15">
      <c r="D453" s="15">
        <f>D452+'Control Panel'!$B$28</f>
        <v>4.5100000000000265E-2</v>
      </c>
      <c r="E453" s="16">
        <f t="shared" si="65"/>
        <v>0</v>
      </c>
      <c r="F453" s="62">
        <f t="shared" si="71"/>
        <v>0.03</v>
      </c>
      <c r="G453" s="62">
        <f>IF(E453=0,Thrust!$B$20,($B$10)*($B$9/($B$9+($B$5-H453)))^($B$22))</f>
        <v>101300</v>
      </c>
      <c r="H453" s="62">
        <f t="shared" si="72"/>
        <v>0</v>
      </c>
      <c r="I453" s="62">
        <f t="shared" si="67"/>
        <v>0</v>
      </c>
      <c r="J453" s="62">
        <f t="shared" si="68"/>
        <v>0</v>
      </c>
      <c r="K453" s="62">
        <f t="shared" si="69"/>
        <v>8820.8920394723264</v>
      </c>
      <c r="L453" s="16">
        <f t="shared" si="70"/>
        <v>52.53895843778669</v>
      </c>
      <c r="M453" s="17">
        <f t="shared" si="64"/>
        <v>0.33678314703899925</v>
      </c>
      <c r="N453" s="63">
        <f t="shared" si="66"/>
        <v>0.23814164706062249</v>
      </c>
      <c r="O453" s="9"/>
    </row>
    <row r="454" spans="4:15">
      <c r="D454" s="15">
        <f>D453+'Control Panel'!$B$28</f>
        <v>4.5200000000000268E-2</v>
      </c>
      <c r="E454" s="16">
        <f t="shared" si="65"/>
        <v>0</v>
      </c>
      <c r="F454" s="62">
        <f t="shared" si="71"/>
        <v>0.03</v>
      </c>
      <c r="G454" s="62">
        <f>IF(E454=0,Thrust!$B$20,($B$10)*($B$9/($B$9+($B$5-H454)))^($B$22))</f>
        <v>101300</v>
      </c>
      <c r="H454" s="62">
        <f t="shared" si="72"/>
        <v>0</v>
      </c>
      <c r="I454" s="62">
        <f t="shared" si="67"/>
        <v>0</v>
      </c>
      <c r="J454" s="62">
        <f t="shared" si="68"/>
        <v>0</v>
      </c>
      <c r="K454" s="62">
        <f t="shared" si="69"/>
        <v>8820.8920394723264</v>
      </c>
      <c r="L454" s="16">
        <f t="shared" si="70"/>
        <v>52.53895843778669</v>
      </c>
      <c r="M454" s="17">
        <f t="shared" si="64"/>
        <v>0.33678314703899925</v>
      </c>
      <c r="N454" s="63">
        <f t="shared" si="66"/>
        <v>0.23814164706062249</v>
      </c>
      <c r="O454" s="9"/>
    </row>
    <row r="455" spans="4:15">
      <c r="D455" s="15">
        <f>D454+'Control Panel'!$B$28</f>
        <v>4.5300000000000271E-2</v>
      </c>
      <c r="E455" s="16">
        <f t="shared" si="65"/>
        <v>0</v>
      </c>
      <c r="F455" s="62">
        <f t="shared" si="71"/>
        <v>0.03</v>
      </c>
      <c r="G455" s="62">
        <f>IF(E455=0,Thrust!$B$20,($B$10)*($B$9/($B$9+($B$5-H455)))^($B$22))</f>
        <v>101300</v>
      </c>
      <c r="H455" s="62">
        <f t="shared" si="72"/>
        <v>0</v>
      </c>
      <c r="I455" s="62">
        <f t="shared" si="67"/>
        <v>0</v>
      </c>
      <c r="J455" s="62">
        <f t="shared" si="68"/>
        <v>0</v>
      </c>
      <c r="K455" s="62">
        <f t="shared" si="69"/>
        <v>8820.8920394723264</v>
      </c>
      <c r="L455" s="16">
        <f t="shared" si="70"/>
        <v>52.53895843778669</v>
      </c>
      <c r="M455" s="17">
        <f t="shared" si="64"/>
        <v>0.33678314703899925</v>
      </c>
      <c r="N455" s="63">
        <f t="shared" si="66"/>
        <v>0.23814164706062249</v>
      </c>
      <c r="O455" s="9"/>
    </row>
    <row r="456" spans="4:15">
      <c r="D456" s="15">
        <f>D455+'Control Panel'!$B$28</f>
        <v>4.5400000000000273E-2</v>
      </c>
      <c r="E456" s="16">
        <f t="shared" si="65"/>
        <v>0</v>
      </c>
      <c r="F456" s="62">
        <f t="shared" si="71"/>
        <v>0.03</v>
      </c>
      <c r="G456" s="62">
        <f>IF(E456=0,Thrust!$B$20,($B$10)*($B$9/($B$9+($B$5-H456)))^($B$22))</f>
        <v>101300</v>
      </c>
      <c r="H456" s="62">
        <f t="shared" si="72"/>
        <v>0</v>
      </c>
      <c r="I456" s="62">
        <f t="shared" si="67"/>
        <v>0</v>
      </c>
      <c r="J456" s="62">
        <f t="shared" si="68"/>
        <v>0</v>
      </c>
      <c r="K456" s="62">
        <f t="shared" si="69"/>
        <v>8820.8920394723264</v>
      </c>
      <c r="L456" s="16">
        <f t="shared" si="70"/>
        <v>52.53895843778669</v>
      </c>
      <c r="M456" s="17">
        <f t="shared" si="64"/>
        <v>0.33678314703899925</v>
      </c>
      <c r="N456" s="63">
        <f t="shared" si="66"/>
        <v>0.23814164706062249</v>
      </c>
      <c r="O456" s="9"/>
    </row>
    <row r="457" spans="4:15">
      <c r="D457" s="15">
        <f>D456+'Control Panel'!$B$28</f>
        <v>4.5500000000000276E-2</v>
      </c>
      <c r="E457" s="16">
        <f t="shared" si="65"/>
        <v>0</v>
      </c>
      <c r="F457" s="62">
        <f t="shared" si="71"/>
        <v>0.03</v>
      </c>
      <c r="G457" s="62">
        <f>IF(E457=0,Thrust!$B$20,($B$10)*($B$9/($B$9+($B$5-H457)))^($B$22))</f>
        <v>101300</v>
      </c>
      <c r="H457" s="62">
        <f t="shared" si="72"/>
        <v>0</v>
      </c>
      <c r="I457" s="62">
        <f t="shared" si="67"/>
        <v>0</v>
      </c>
      <c r="J457" s="62">
        <f t="shared" si="68"/>
        <v>0</v>
      </c>
      <c r="K457" s="62">
        <f t="shared" si="69"/>
        <v>8820.8920394723264</v>
      </c>
      <c r="L457" s="16">
        <f t="shared" si="70"/>
        <v>52.53895843778669</v>
      </c>
      <c r="M457" s="17">
        <f t="shared" si="64"/>
        <v>0.33678314703899925</v>
      </c>
      <c r="N457" s="63">
        <f t="shared" si="66"/>
        <v>0.23814164706062249</v>
      </c>
      <c r="O457" s="9"/>
    </row>
    <row r="458" spans="4:15">
      <c r="D458" s="15">
        <f>D457+'Control Panel'!$B$28</f>
        <v>4.5600000000000279E-2</v>
      </c>
      <c r="E458" s="16">
        <f t="shared" si="65"/>
        <v>0</v>
      </c>
      <c r="F458" s="62">
        <f t="shared" si="71"/>
        <v>0.03</v>
      </c>
      <c r="G458" s="62">
        <f>IF(E458=0,Thrust!$B$20,($B$10)*($B$9/($B$9+($B$5-H458)))^($B$22))</f>
        <v>101300</v>
      </c>
      <c r="H458" s="62">
        <f t="shared" si="72"/>
        <v>0</v>
      </c>
      <c r="I458" s="62">
        <f t="shared" si="67"/>
        <v>0</v>
      </c>
      <c r="J458" s="62">
        <f t="shared" si="68"/>
        <v>0</v>
      </c>
      <c r="K458" s="62">
        <f t="shared" si="69"/>
        <v>8820.8920394723264</v>
      </c>
      <c r="L458" s="16">
        <f t="shared" si="70"/>
        <v>52.53895843778669</v>
      </c>
      <c r="M458" s="17">
        <f t="shared" si="64"/>
        <v>0.33678314703899925</v>
      </c>
      <c r="N458" s="63">
        <f t="shared" si="66"/>
        <v>0.23814164706062249</v>
      </c>
      <c r="O458" s="9"/>
    </row>
    <row r="459" spans="4:15">
      <c r="D459" s="15">
        <f>D458+'Control Panel'!$B$28</f>
        <v>4.5700000000000282E-2</v>
      </c>
      <c r="E459" s="16">
        <f t="shared" si="65"/>
        <v>0</v>
      </c>
      <c r="F459" s="62">
        <f t="shared" si="71"/>
        <v>0.03</v>
      </c>
      <c r="G459" s="62">
        <f>IF(E459=0,Thrust!$B$20,($B$10)*($B$9/($B$9+($B$5-H459)))^($B$22))</f>
        <v>101300</v>
      </c>
      <c r="H459" s="62">
        <f t="shared" si="72"/>
        <v>0</v>
      </c>
      <c r="I459" s="62">
        <f t="shared" si="67"/>
        <v>0</v>
      </c>
      <c r="J459" s="62">
        <f t="shared" si="68"/>
        <v>0</v>
      </c>
      <c r="K459" s="62">
        <f t="shared" si="69"/>
        <v>8820.8920394723264</v>
      </c>
      <c r="L459" s="16">
        <f t="shared" si="70"/>
        <v>52.53895843778669</v>
      </c>
      <c r="M459" s="17">
        <f t="shared" si="64"/>
        <v>0.33678314703899925</v>
      </c>
      <c r="N459" s="63">
        <f t="shared" si="66"/>
        <v>0.23814164706062249</v>
      </c>
      <c r="O459" s="9"/>
    </row>
    <row r="460" spans="4:15">
      <c r="D460" s="15">
        <f>D459+'Control Panel'!$B$28</f>
        <v>4.5800000000000285E-2</v>
      </c>
      <c r="E460" s="16">
        <f t="shared" si="65"/>
        <v>0</v>
      </c>
      <c r="F460" s="62">
        <f t="shared" si="71"/>
        <v>0.03</v>
      </c>
      <c r="G460" s="62">
        <f>IF(E460=0,Thrust!$B$20,($B$10)*($B$9/($B$9+($B$5-H460)))^($B$22))</f>
        <v>101300</v>
      </c>
      <c r="H460" s="62">
        <f t="shared" si="72"/>
        <v>0</v>
      </c>
      <c r="I460" s="62">
        <f t="shared" si="67"/>
        <v>0</v>
      </c>
      <c r="J460" s="62">
        <f t="shared" si="68"/>
        <v>0</v>
      </c>
      <c r="K460" s="62">
        <f t="shared" si="69"/>
        <v>8820.8920394723264</v>
      </c>
      <c r="L460" s="16">
        <f t="shared" si="70"/>
        <v>52.53895843778669</v>
      </c>
      <c r="M460" s="17">
        <f t="shared" si="64"/>
        <v>0.33678314703899925</v>
      </c>
      <c r="N460" s="63">
        <f t="shared" si="66"/>
        <v>0.23814164706062249</v>
      </c>
      <c r="O460" s="9"/>
    </row>
    <row r="461" spans="4:15">
      <c r="D461" s="15">
        <f>D460+'Control Panel'!$B$28</f>
        <v>4.5900000000000288E-2</v>
      </c>
      <c r="E461" s="16">
        <f t="shared" si="65"/>
        <v>0</v>
      </c>
      <c r="F461" s="62">
        <f t="shared" si="71"/>
        <v>0.03</v>
      </c>
      <c r="G461" s="62">
        <f>IF(E461=0,Thrust!$B$20,($B$10)*($B$9/($B$9+($B$5-H461)))^($B$22))</f>
        <v>101300</v>
      </c>
      <c r="H461" s="62">
        <f t="shared" si="72"/>
        <v>0</v>
      </c>
      <c r="I461" s="62">
        <f t="shared" si="67"/>
        <v>0</v>
      </c>
      <c r="J461" s="62">
        <f t="shared" si="68"/>
        <v>0</v>
      </c>
      <c r="K461" s="62">
        <f t="shared" si="69"/>
        <v>8820.8920394723264</v>
      </c>
      <c r="L461" s="16">
        <f t="shared" si="70"/>
        <v>52.53895843778669</v>
      </c>
      <c r="M461" s="17">
        <f t="shared" si="64"/>
        <v>0.33678314703899925</v>
      </c>
      <c r="N461" s="63">
        <f t="shared" si="66"/>
        <v>0.23814164706062249</v>
      </c>
      <c r="O461" s="9"/>
    </row>
    <row r="462" spans="4:15">
      <c r="D462" s="15">
        <f>D461+'Control Panel'!$B$28</f>
        <v>4.6000000000000291E-2</v>
      </c>
      <c r="E462" s="16">
        <f t="shared" si="65"/>
        <v>0</v>
      </c>
      <c r="F462" s="62">
        <f t="shared" si="71"/>
        <v>0.03</v>
      </c>
      <c r="G462" s="62">
        <f>IF(E462=0,Thrust!$B$20,($B$10)*($B$9/($B$9+($B$5-H462)))^($B$22))</f>
        <v>101300</v>
      </c>
      <c r="H462" s="62">
        <f t="shared" si="72"/>
        <v>0</v>
      </c>
      <c r="I462" s="62">
        <f t="shared" si="67"/>
        <v>0</v>
      </c>
      <c r="J462" s="62">
        <f t="shared" si="68"/>
        <v>0</v>
      </c>
      <c r="K462" s="62">
        <f t="shared" si="69"/>
        <v>8820.8920394723264</v>
      </c>
      <c r="L462" s="16">
        <f t="shared" si="70"/>
        <v>52.53895843778669</v>
      </c>
      <c r="M462" s="17">
        <f t="shared" si="64"/>
        <v>0.33678314703899925</v>
      </c>
      <c r="N462" s="63">
        <f t="shared" si="66"/>
        <v>0.23814164706062249</v>
      </c>
      <c r="O462" s="9"/>
    </row>
    <row r="463" spans="4:15">
      <c r="D463" s="15">
        <f>D462+'Control Panel'!$B$28</f>
        <v>4.6100000000000294E-2</v>
      </c>
      <c r="E463" s="16">
        <f t="shared" si="65"/>
        <v>0</v>
      </c>
      <c r="F463" s="62">
        <f t="shared" si="71"/>
        <v>0.03</v>
      </c>
      <c r="G463" s="62">
        <f>IF(E463=0,Thrust!$B$20,($B$10)*($B$9/($B$9+($B$5-H463)))^($B$22))</f>
        <v>101300</v>
      </c>
      <c r="H463" s="62">
        <f t="shared" si="72"/>
        <v>0</v>
      </c>
      <c r="I463" s="62">
        <f t="shared" si="67"/>
        <v>0</v>
      </c>
      <c r="J463" s="62">
        <f t="shared" si="68"/>
        <v>0</v>
      </c>
      <c r="K463" s="62">
        <f t="shared" si="69"/>
        <v>8820.8920394723264</v>
      </c>
      <c r="L463" s="16">
        <f t="shared" si="70"/>
        <v>52.53895843778669</v>
      </c>
      <c r="M463" s="17">
        <f t="shared" si="64"/>
        <v>0.33678314703899925</v>
      </c>
      <c r="N463" s="63">
        <f t="shared" si="66"/>
        <v>0.23814164706062249</v>
      </c>
      <c r="O463" s="9"/>
    </row>
    <row r="464" spans="4:15">
      <c r="D464" s="15">
        <f>D463+'Control Panel'!$B$28</f>
        <v>4.6200000000000296E-2</v>
      </c>
      <c r="E464" s="16">
        <f t="shared" si="65"/>
        <v>0</v>
      </c>
      <c r="F464" s="62">
        <f t="shared" si="71"/>
        <v>0.03</v>
      </c>
      <c r="G464" s="62">
        <f>IF(E464=0,Thrust!$B$20,($B$10)*($B$9/($B$9+($B$5-H464)))^($B$22))</f>
        <v>101300</v>
      </c>
      <c r="H464" s="62">
        <f t="shared" si="72"/>
        <v>0</v>
      </c>
      <c r="I464" s="62">
        <f t="shared" si="67"/>
        <v>0</v>
      </c>
      <c r="J464" s="62">
        <f t="shared" si="68"/>
        <v>0</v>
      </c>
      <c r="K464" s="62">
        <f t="shared" si="69"/>
        <v>8820.8920394723264</v>
      </c>
      <c r="L464" s="16">
        <f t="shared" si="70"/>
        <v>52.53895843778669</v>
      </c>
      <c r="M464" s="17">
        <f t="shared" si="64"/>
        <v>0.33678314703899925</v>
      </c>
      <c r="N464" s="63">
        <f t="shared" si="66"/>
        <v>0.23814164706062249</v>
      </c>
      <c r="O464" s="9"/>
    </row>
    <row r="465" spans="4:15">
      <c r="D465" s="15">
        <f>D464+'Control Panel'!$B$28</f>
        <v>4.6300000000000299E-2</v>
      </c>
      <c r="E465" s="16">
        <f t="shared" si="65"/>
        <v>0</v>
      </c>
      <c r="F465" s="62">
        <f t="shared" si="71"/>
        <v>0.03</v>
      </c>
      <c r="G465" s="62">
        <f>IF(E465=0,Thrust!$B$20,($B$10)*($B$9/($B$9+($B$5-H465)))^($B$22))</f>
        <v>101300</v>
      </c>
      <c r="H465" s="62">
        <f t="shared" si="72"/>
        <v>0</v>
      </c>
      <c r="I465" s="62">
        <f t="shared" si="67"/>
        <v>0</v>
      </c>
      <c r="J465" s="62">
        <f t="shared" si="68"/>
        <v>0</v>
      </c>
      <c r="K465" s="62">
        <f t="shared" si="69"/>
        <v>8820.8920394723264</v>
      </c>
      <c r="L465" s="16">
        <f t="shared" si="70"/>
        <v>52.53895843778669</v>
      </c>
      <c r="M465" s="17">
        <f t="shared" si="64"/>
        <v>0.33678314703899925</v>
      </c>
      <c r="N465" s="63">
        <f t="shared" si="66"/>
        <v>0.23814164706062249</v>
      </c>
      <c r="O465" s="9"/>
    </row>
    <row r="466" spans="4:15">
      <c r="D466" s="15">
        <f>D465+'Control Panel'!$B$28</f>
        <v>4.6400000000000302E-2</v>
      </c>
      <c r="E466" s="16">
        <f t="shared" si="65"/>
        <v>0</v>
      </c>
      <c r="F466" s="62">
        <f t="shared" si="71"/>
        <v>0.03</v>
      </c>
      <c r="G466" s="62">
        <f>IF(E466=0,Thrust!$B$20,($B$10)*($B$9/($B$9+($B$5-H466)))^($B$22))</f>
        <v>101300</v>
      </c>
      <c r="H466" s="62">
        <f t="shared" si="72"/>
        <v>0</v>
      </c>
      <c r="I466" s="62">
        <f t="shared" si="67"/>
        <v>0</v>
      </c>
      <c r="J466" s="62">
        <f t="shared" si="68"/>
        <v>0</v>
      </c>
      <c r="K466" s="62">
        <f t="shared" si="69"/>
        <v>8820.8920394723264</v>
      </c>
      <c r="L466" s="16">
        <f t="shared" si="70"/>
        <v>52.53895843778669</v>
      </c>
      <c r="M466" s="17">
        <f t="shared" si="64"/>
        <v>0.33678314703899925</v>
      </c>
      <c r="N466" s="63">
        <f t="shared" si="66"/>
        <v>0.23814164706062249</v>
      </c>
      <c r="O466" s="9"/>
    </row>
    <row r="467" spans="4:15">
      <c r="D467" s="15">
        <f>D466+'Control Panel'!$B$28</f>
        <v>4.6500000000000305E-2</v>
      </c>
      <c r="E467" s="16">
        <f t="shared" si="65"/>
        <v>0</v>
      </c>
      <c r="F467" s="62">
        <f t="shared" si="71"/>
        <v>0.03</v>
      </c>
      <c r="G467" s="62">
        <f>IF(E467=0,Thrust!$B$20,($B$10)*($B$9/($B$9+($B$5-H467)))^($B$22))</f>
        <v>101300</v>
      </c>
      <c r="H467" s="62">
        <f t="shared" si="72"/>
        <v>0</v>
      </c>
      <c r="I467" s="62">
        <f t="shared" si="67"/>
        <v>0</v>
      </c>
      <c r="J467" s="62">
        <f t="shared" si="68"/>
        <v>0</v>
      </c>
      <c r="K467" s="62">
        <f t="shared" si="69"/>
        <v>8820.8920394723264</v>
      </c>
      <c r="L467" s="16">
        <f t="shared" si="70"/>
        <v>52.53895843778669</v>
      </c>
      <c r="M467" s="17">
        <f t="shared" si="64"/>
        <v>0.33678314703899925</v>
      </c>
      <c r="N467" s="63">
        <f t="shared" si="66"/>
        <v>0.23814164706062249</v>
      </c>
      <c r="O467" s="9"/>
    </row>
    <row r="468" spans="4:15">
      <c r="D468" s="15">
        <f>D467+'Control Panel'!$B$28</f>
        <v>4.6600000000000308E-2</v>
      </c>
      <c r="E468" s="16">
        <f t="shared" si="65"/>
        <v>0</v>
      </c>
      <c r="F468" s="62">
        <f t="shared" si="71"/>
        <v>0.03</v>
      </c>
      <c r="G468" s="62">
        <f>IF(E468=0,Thrust!$B$20,($B$10)*($B$9/($B$9+($B$5-H468)))^($B$22))</f>
        <v>101300</v>
      </c>
      <c r="H468" s="62">
        <f t="shared" si="72"/>
        <v>0</v>
      </c>
      <c r="I468" s="62">
        <f t="shared" si="67"/>
        <v>0</v>
      </c>
      <c r="J468" s="62">
        <f t="shared" si="68"/>
        <v>0</v>
      </c>
      <c r="K468" s="62">
        <f t="shared" si="69"/>
        <v>8820.8920394723264</v>
      </c>
      <c r="L468" s="16">
        <f t="shared" si="70"/>
        <v>52.53895843778669</v>
      </c>
      <c r="M468" s="17">
        <f t="shared" si="64"/>
        <v>0.33678314703899925</v>
      </c>
      <c r="N468" s="63">
        <f t="shared" si="66"/>
        <v>0.23814164706062249</v>
      </c>
      <c r="O468" s="9"/>
    </row>
    <row r="469" spans="4:15">
      <c r="D469" s="15">
        <f>D468+'Control Panel'!$B$28</f>
        <v>4.6700000000000311E-2</v>
      </c>
      <c r="E469" s="16">
        <f t="shared" si="65"/>
        <v>0</v>
      </c>
      <c r="F469" s="62">
        <f t="shared" si="71"/>
        <v>0.03</v>
      </c>
      <c r="G469" s="62">
        <f>IF(E469=0,Thrust!$B$20,($B$10)*($B$9/($B$9+($B$5-H469)))^($B$22))</f>
        <v>101300</v>
      </c>
      <c r="H469" s="62">
        <f t="shared" si="72"/>
        <v>0</v>
      </c>
      <c r="I469" s="62">
        <f t="shared" si="67"/>
        <v>0</v>
      </c>
      <c r="J469" s="62">
        <f t="shared" si="68"/>
        <v>0</v>
      </c>
      <c r="K469" s="62">
        <f t="shared" si="69"/>
        <v>8820.8920394723264</v>
      </c>
      <c r="L469" s="16">
        <f t="shared" si="70"/>
        <v>52.53895843778669</v>
      </c>
      <c r="M469" s="17">
        <f t="shared" si="64"/>
        <v>0.33678314703899925</v>
      </c>
      <c r="N469" s="63">
        <f t="shared" si="66"/>
        <v>0.23814164706062249</v>
      </c>
      <c r="O469" s="9"/>
    </row>
    <row r="470" spans="4:15">
      <c r="D470" s="15">
        <f>D469+'Control Panel'!$B$28</f>
        <v>4.6800000000000314E-2</v>
      </c>
      <c r="E470" s="16">
        <f t="shared" si="65"/>
        <v>0</v>
      </c>
      <c r="F470" s="62">
        <f t="shared" si="71"/>
        <v>0.03</v>
      </c>
      <c r="G470" s="62">
        <f>IF(E470=0,Thrust!$B$20,($B$10)*($B$9/($B$9+($B$5-H470)))^($B$22))</f>
        <v>101300</v>
      </c>
      <c r="H470" s="62">
        <f t="shared" si="72"/>
        <v>0</v>
      </c>
      <c r="I470" s="62">
        <f t="shared" si="67"/>
        <v>0</v>
      </c>
      <c r="J470" s="62">
        <f t="shared" si="68"/>
        <v>0</v>
      </c>
      <c r="K470" s="62">
        <f t="shared" si="69"/>
        <v>8820.8920394723264</v>
      </c>
      <c r="L470" s="16">
        <f t="shared" si="70"/>
        <v>52.53895843778669</v>
      </c>
      <c r="M470" s="17">
        <f t="shared" si="64"/>
        <v>0.33678314703899925</v>
      </c>
      <c r="N470" s="63">
        <f t="shared" si="66"/>
        <v>0.23814164706062249</v>
      </c>
      <c r="O470" s="9"/>
    </row>
    <row r="471" spans="4:15">
      <c r="D471" s="15">
        <f>D470+'Control Panel'!$B$28</f>
        <v>4.6900000000000316E-2</v>
      </c>
      <c r="E471" s="16">
        <f t="shared" si="65"/>
        <v>0</v>
      </c>
      <c r="F471" s="62">
        <f t="shared" si="71"/>
        <v>0.03</v>
      </c>
      <c r="G471" s="62">
        <f>IF(E471=0,Thrust!$B$20,($B$10)*($B$9/($B$9+($B$5-H471)))^($B$22))</f>
        <v>101300</v>
      </c>
      <c r="H471" s="62">
        <f t="shared" si="72"/>
        <v>0</v>
      </c>
      <c r="I471" s="62">
        <f t="shared" si="67"/>
        <v>0</v>
      </c>
      <c r="J471" s="62">
        <f t="shared" si="68"/>
        <v>0</v>
      </c>
      <c r="K471" s="62">
        <f t="shared" si="69"/>
        <v>8820.8920394723264</v>
      </c>
      <c r="L471" s="16">
        <f t="shared" si="70"/>
        <v>52.53895843778669</v>
      </c>
      <c r="M471" s="17">
        <f t="shared" si="64"/>
        <v>0.33678314703899925</v>
      </c>
      <c r="N471" s="63">
        <f t="shared" si="66"/>
        <v>0.23814164706062249</v>
      </c>
      <c r="O471" s="9"/>
    </row>
    <row r="472" spans="4:15">
      <c r="D472" s="15">
        <f>D471+'Control Panel'!$B$28</f>
        <v>4.7000000000000319E-2</v>
      </c>
      <c r="E472" s="16">
        <f t="shared" si="65"/>
        <v>0</v>
      </c>
      <c r="F472" s="62">
        <f t="shared" si="71"/>
        <v>0.03</v>
      </c>
      <c r="G472" s="62">
        <f>IF(E472=0,Thrust!$B$20,($B$10)*($B$9/($B$9+($B$5-H472)))^($B$22))</f>
        <v>101300</v>
      </c>
      <c r="H472" s="62">
        <f t="shared" si="72"/>
        <v>0</v>
      </c>
      <c r="I472" s="62">
        <f t="shared" si="67"/>
        <v>0</v>
      </c>
      <c r="J472" s="62">
        <f t="shared" si="68"/>
        <v>0</v>
      </c>
      <c r="K472" s="62">
        <f t="shared" si="69"/>
        <v>8820.8920394723264</v>
      </c>
      <c r="L472" s="16">
        <f t="shared" si="70"/>
        <v>52.53895843778669</v>
      </c>
      <c r="M472" s="17">
        <f t="shared" si="64"/>
        <v>0.33678314703899925</v>
      </c>
      <c r="N472" s="63">
        <f t="shared" si="66"/>
        <v>0.23814164706062249</v>
      </c>
      <c r="O472" s="9"/>
    </row>
    <row r="473" spans="4:15">
      <c r="D473" s="15">
        <f>D472+'Control Panel'!$B$28</f>
        <v>4.7100000000000322E-2</v>
      </c>
      <c r="E473" s="16">
        <f t="shared" si="65"/>
        <v>0</v>
      </c>
      <c r="F473" s="62">
        <f t="shared" si="71"/>
        <v>0.03</v>
      </c>
      <c r="G473" s="62">
        <f>IF(E473=0,Thrust!$B$20,($B$10)*($B$9/($B$9+($B$5-H473)))^($B$22))</f>
        <v>101300</v>
      </c>
      <c r="H473" s="62">
        <f t="shared" si="72"/>
        <v>0</v>
      </c>
      <c r="I473" s="62">
        <f t="shared" si="67"/>
        <v>0</v>
      </c>
      <c r="J473" s="62">
        <f t="shared" si="68"/>
        <v>0</v>
      </c>
      <c r="K473" s="62">
        <f t="shared" si="69"/>
        <v>8820.8920394723264</v>
      </c>
      <c r="L473" s="16">
        <f t="shared" si="70"/>
        <v>52.53895843778669</v>
      </c>
      <c r="M473" s="17">
        <f t="shared" si="64"/>
        <v>0.33678314703899925</v>
      </c>
      <c r="N473" s="63">
        <f t="shared" si="66"/>
        <v>0.23814164706062249</v>
      </c>
      <c r="O473" s="9"/>
    </row>
    <row r="474" spans="4:15">
      <c r="D474" s="15">
        <f>D473+'Control Panel'!$B$28</f>
        <v>4.7200000000000325E-2</v>
      </c>
      <c r="E474" s="16">
        <f t="shared" si="65"/>
        <v>0</v>
      </c>
      <c r="F474" s="62">
        <f t="shared" si="71"/>
        <v>0.03</v>
      </c>
      <c r="G474" s="62">
        <f>IF(E474=0,Thrust!$B$20,($B$10)*($B$9/($B$9+($B$5-H474)))^($B$22))</f>
        <v>101300</v>
      </c>
      <c r="H474" s="62">
        <f t="shared" si="72"/>
        <v>0</v>
      </c>
      <c r="I474" s="62">
        <f t="shared" si="67"/>
        <v>0</v>
      </c>
      <c r="J474" s="62">
        <f t="shared" si="68"/>
        <v>0</v>
      </c>
      <c r="K474" s="62">
        <f t="shared" si="69"/>
        <v>8820.8920394723264</v>
      </c>
      <c r="L474" s="16">
        <f t="shared" si="70"/>
        <v>52.53895843778669</v>
      </c>
      <c r="M474" s="17">
        <f t="shared" si="64"/>
        <v>0.33678314703899925</v>
      </c>
      <c r="N474" s="63">
        <f t="shared" si="66"/>
        <v>0.23814164706062249</v>
      </c>
      <c r="O474" s="9"/>
    </row>
    <row r="475" spans="4:15">
      <c r="D475" s="15">
        <f>D474+'Control Panel'!$B$28</f>
        <v>4.7300000000000328E-2</v>
      </c>
      <c r="E475" s="16">
        <f t="shared" si="65"/>
        <v>0</v>
      </c>
      <c r="F475" s="62">
        <f t="shared" si="71"/>
        <v>0.03</v>
      </c>
      <c r="G475" s="62">
        <f>IF(E475=0,Thrust!$B$20,($B$10)*($B$9/($B$9+($B$5-H475)))^($B$22))</f>
        <v>101300</v>
      </c>
      <c r="H475" s="62">
        <f t="shared" si="72"/>
        <v>0</v>
      </c>
      <c r="I475" s="62">
        <f t="shared" si="67"/>
        <v>0</v>
      </c>
      <c r="J475" s="62">
        <f t="shared" si="68"/>
        <v>0</v>
      </c>
      <c r="K475" s="62">
        <f t="shared" si="69"/>
        <v>8820.8920394723264</v>
      </c>
      <c r="L475" s="16">
        <f t="shared" si="70"/>
        <v>52.53895843778669</v>
      </c>
      <c r="M475" s="17">
        <f t="shared" si="64"/>
        <v>0.33678314703899925</v>
      </c>
      <c r="N475" s="63">
        <f t="shared" si="66"/>
        <v>0.23814164706062249</v>
      </c>
      <c r="O475" s="9"/>
    </row>
    <row r="476" spans="4:15">
      <c r="D476" s="15">
        <f>D475+'Control Panel'!$B$28</f>
        <v>4.7400000000000331E-2</v>
      </c>
      <c r="E476" s="16">
        <f t="shared" si="65"/>
        <v>0</v>
      </c>
      <c r="F476" s="62">
        <f t="shared" si="71"/>
        <v>0.03</v>
      </c>
      <c r="G476" s="62">
        <f>IF(E476=0,Thrust!$B$20,($B$10)*($B$9/($B$9+($B$5-H476)))^($B$22))</f>
        <v>101300</v>
      </c>
      <c r="H476" s="62">
        <f t="shared" si="72"/>
        <v>0</v>
      </c>
      <c r="I476" s="62">
        <f t="shared" si="67"/>
        <v>0</v>
      </c>
      <c r="J476" s="62">
        <f t="shared" si="68"/>
        <v>0</v>
      </c>
      <c r="K476" s="62">
        <f t="shared" si="69"/>
        <v>8820.8920394723264</v>
      </c>
      <c r="L476" s="16">
        <f t="shared" si="70"/>
        <v>52.53895843778669</v>
      </c>
      <c r="M476" s="17">
        <f t="shared" si="64"/>
        <v>0.33678314703899925</v>
      </c>
      <c r="N476" s="63">
        <f t="shared" si="66"/>
        <v>0.23814164706062249</v>
      </c>
      <c r="O476" s="9"/>
    </row>
    <row r="477" spans="4:15">
      <c r="D477" s="15">
        <f>D476+'Control Panel'!$B$28</f>
        <v>4.7500000000000334E-2</v>
      </c>
      <c r="E477" s="16">
        <f t="shared" si="65"/>
        <v>0</v>
      </c>
      <c r="F477" s="62">
        <f t="shared" si="71"/>
        <v>0.03</v>
      </c>
      <c r="G477" s="62">
        <f>IF(E477=0,Thrust!$B$20,($B$10)*($B$9/($B$9+($B$5-H477)))^($B$22))</f>
        <v>101300</v>
      </c>
      <c r="H477" s="62">
        <f t="shared" si="72"/>
        <v>0</v>
      </c>
      <c r="I477" s="62">
        <f t="shared" si="67"/>
        <v>0</v>
      </c>
      <c r="J477" s="62">
        <f t="shared" si="68"/>
        <v>0</v>
      </c>
      <c r="K477" s="62">
        <f t="shared" si="69"/>
        <v>8820.8920394723264</v>
      </c>
      <c r="L477" s="16">
        <f t="shared" si="70"/>
        <v>52.53895843778669</v>
      </c>
      <c r="M477" s="17">
        <f t="shared" si="64"/>
        <v>0.33678314703899925</v>
      </c>
      <c r="N477" s="63">
        <f t="shared" si="66"/>
        <v>0.23814164706062249</v>
      </c>
      <c r="O477" s="9"/>
    </row>
    <row r="478" spans="4:15">
      <c r="D478" s="15">
        <f>D477+'Control Panel'!$B$28</f>
        <v>4.7600000000000336E-2</v>
      </c>
      <c r="E478" s="16">
        <f t="shared" si="65"/>
        <v>0</v>
      </c>
      <c r="F478" s="62">
        <f t="shared" si="71"/>
        <v>0.03</v>
      </c>
      <c r="G478" s="62">
        <f>IF(E478=0,Thrust!$B$20,($B$10)*($B$9/($B$9+($B$5-H478)))^($B$22))</f>
        <v>101300</v>
      </c>
      <c r="H478" s="62">
        <f t="shared" si="72"/>
        <v>0</v>
      </c>
      <c r="I478" s="62">
        <f t="shared" si="67"/>
        <v>0</v>
      </c>
      <c r="J478" s="62">
        <f t="shared" si="68"/>
        <v>0</v>
      </c>
      <c r="K478" s="62">
        <f t="shared" si="69"/>
        <v>8820.8920394723264</v>
      </c>
      <c r="L478" s="16">
        <f t="shared" si="70"/>
        <v>52.53895843778669</v>
      </c>
      <c r="M478" s="17">
        <f t="shared" si="64"/>
        <v>0.33678314703899925</v>
      </c>
      <c r="N478" s="63">
        <f t="shared" si="66"/>
        <v>0.23814164706062249</v>
      </c>
      <c r="O478" s="9"/>
    </row>
    <row r="479" spans="4:15">
      <c r="D479" s="15">
        <f>D478+'Control Panel'!$B$28</f>
        <v>4.7700000000000339E-2</v>
      </c>
      <c r="E479" s="16">
        <f t="shared" si="65"/>
        <v>0</v>
      </c>
      <c r="F479" s="62">
        <f t="shared" si="71"/>
        <v>0.03</v>
      </c>
      <c r="G479" s="62">
        <f>IF(E479=0,Thrust!$B$20,($B$10)*($B$9/($B$9+($B$5-H479)))^($B$22))</f>
        <v>101300</v>
      </c>
      <c r="H479" s="62">
        <f t="shared" si="72"/>
        <v>0</v>
      </c>
      <c r="I479" s="62">
        <f t="shared" si="67"/>
        <v>0</v>
      </c>
      <c r="J479" s="62">
        <f t="shared" si="68"/>
        <v>0</v>
      </c>
      <c r="K479" s="62">
        <f t="shared" si="69"/>
        <v>8820.8920394723264</v>
      </c>
      <c r="L479" s="16">
        <f t="shared" si="70"/>
        <v>52.53895843778669</v>
      </c>
      <c r="M479" s="17">
        <f t="shared" si="64"/>
        <v>0.33678314703899925</v>
      </c>
      <c r="N479" s="63">
        <f t="shared" si="66"/>
        <v>0.23814164706062249</v>
      </c>
      <c r="O479" s="9"/>
    </row>
    <row r="480" spans="4:15">
      <c r="D480" s="15">
        <f>D479+'Control Panel'!$B$28</f>
        <v>4.7800000000000342E-2</v>
      </c>
      <c r="E480" s="16">
        <f t="shared" si="65"/>
        <v>0</v>
      </c>
      <c r="F480" s="62">
        <f t="shared" si="71"/>
        <v>0.03</v>
      </c>
      <c r="G480" s="62">
        <f>IF(E480=0,Thrust!$B$20,($B$10)*($B$9/($B$9+($B$5-H480)))^($B$22))</f>
        <v>101300</v>
      </c>
      <c r="H480" s="62">
        <f t="shared" si="72"/>
        <v>0</v>
      </c>
      <c r="I480" s="62">
        <f t="shared" si="67"/>
        <v>0</v>
      </c>
      <c r="J480" s="62">
        <f t="shared" si="68"/>
        <v>0</v>
      </c>
      <c r="K480" s="62">
        <f t="shared" si="69"/>
        <v>8820.8920394723264</v>
      </c>
      <c r="L480" s="16">
        <f t="shared" si="70"/>
        <v>52.53895843778669</v>
      </c>
      <c r="M480" s="17">
        <f t="shared" si="64"/>
        <v>0.33678314703899925</v>
      </c>
      <c r="N480" s="63">
        <f t="shared" si="66"/>
        <v>0.23814164706062249</v>
      </c>
      <c r="O480" s="9"/>
    </row>
    <row r="481" spans="4:15">
      <c r="D481" s="15">
        <f>D480+'Control Panel'!$B$28</f>
        <v>4.7900000000000345E-2</v>
      </c>
      <c r="E481" s="16">
        <f t="shared" si="65"/>
        <v>0</v>
      </c>
      <c r="F481" s="62">
        <f t="shared" si="71"/>
        <v>0.03</v>
      </c>
      <c r="G481" s="62">
        <f>IF(E481=0,Thrust!$B$20,($B$10)*($B$9/($B$9+($B$5-H481)))^($B$22))</f>
        <v>101300</v>
      </c>
      <c r="H481" s="62">
        <f t="shared" si="72"/>
        <v>0</v>
      </c>
      <c r="I481" s="62">
        <f t="shared" si="67"/>
        <v>0</v>
      </c>
      <c r="J481" s="62">
        <f t="shared" si="68"/>
        <v>0</v>
      </c>
      <c r="K481" s="62">
        <f t="shared" si="69"/>
        <v>8820.8920394723264</v>
      </c>
      <c r="L481" s="16">
        <f t="shared" si="70"/>
        <v>52.53895843778669</v>
      </c>
      <c r="M481" s="17">
        <f t="shared" si="64"/>
        <v>0.33678314703899925</v>
      </c>
      <c r="N481" s="63">
        <f t="shared" si="66"/>
        <v>0.23814164706062249</v>
      </c>
      <c r="O481" s="9"/>
    </row>
    <row r="482" spans="4:15">
      <c r="D482" s="15">
        <f>D481+'Control Panel'!$B$28</f>
        <v>4.8000000000000348E-2</v>
      </c>
      <c r="E482" s="16">
        <f t="shared" si="65"/>
        <v>0</v>
      </c>
      <c r="F482" s="62">
        <f t="shared" si="71"/>
        <v>0.03</v>
      </c>
      <c r="G482" s="62">
        <f>IF(E482=0,Thrust!$B$20,($B$10)*($B$9/($B$9+($B$5-H482)))^($B$22))</f>
        <v>101300</v>
      </c>
      <c r="H482" s="62">
        <f t="shared" si="72"/>
        <v>0</v>
      </c>
      <c r="I482" s="62">
        <f t="shared" si="67"/>
        <v>0</v>
      </c>
      <c r="J482" s="62">
        <f t="shared" si="68"/>
        <v>0</v>
      </c>
      <c r="K482" s="62">
        <f t="shared" si="69"/>
        <v>8820.8920394723264</v>
      </c>
      <c r="L482" s="16">
        <f t="shared" si="70"/>
        <v>52.53895843778669</v>
      </c>
      <c r="M482" s="17">
        <f t="shared" si="64"/>
        <v>0.33678314703899925</v>
      </c>
      <c r="N482" s="63">
        <f t="shared" si="66"/>
        <v>0.23814164706062249</v>
      </c>
      <c r="O482" s="9"/>
    </row>
    <row r="483" spans="4:15">
      <c r="D483" s="15">
        <f>D482+'Control Panel'!$B$28</f>
        <v>4.8100000000000351E-2</v>
      </c>
      <c r="E483" s="16">
        <f t="shared" si="65"/>
        <v>0</v>
      </c>
      <c r="F483" s="62">
        <f t="shared" si="71"/>
        <v>0.03</v>
      </c>
      <c r="G483" s="62">
        <f>IF(E483=0,Thrust!$B$20,($B$10)*($B$9/($B$9+($B$5-H483)))^($B$22))</f>
        <v>101300</v>
      </c>
      <c r="H483" s="62">
        <f t="shared" si="72"/>
        <v>0</v>
      </c>
      <c r="I483" s="62">
        <f t="shared" si="67"/>
        <v>0</v>
      </c>
      <c r="J483" s="62">
        <f t="shared" si="68"/>
        <v>0</v>
      </c>
      <c r="K483" s="62">
        <f t="shared" si="69"/>
        <v>8820.8920394723264</v>
      </c>
      <c r="L483" s="16">
        <f t="shared" si="70"/>
        <v>52.53895843778669</v>
      </c>
      <c r="M483" s="17">
        <f t="shared" si="64"/>
        <v>0.33678314703899925</v>
      </c>
      <c r="N483" s="63">
        <f t="shared" si="66"/>
        <v>0.23814164706062249</v>
      </c>
      <c r="O483" s="9"/>
    </row>
    <row r="484" spans="4:15">
      <c r="D484" s="15">
        <f>D483+'Control Panel'!$B$28</f>
        <v>4.8200000000000354E-2</v>
      </c>
      <c r="E484" s="16">
        <f t="shared" si="65"/>
        <v>0</v>
      </c>
      <c r="F484" s="62">
        <f t="shared" si="71"/>
        <v>0.03</v>
      </c>
      <c r="G484" s="62">
        <f>IF(E484=0,Thrust!$B$20,($B$10)*($B$9/($B$9+($B$5-H484)))^($B$22))</f>
        <v>101300</v>
      </c>
      <c r="H484" s="62">
        <f t="shared" si="72"/>
        <v>0</v>
      </c>
      <c r="I484" s="62">
        <f t="shared" si="67"/>
        <v>0</v>
      </c>
      <c r="J484" s="62">
        <f t="shared" si="68"/>
        <v>0</v>
      </c>
      <c r="K484" s="62">
        <f t="shared" si="69"/>
        <v>8820.8920394723264</v>
      </c>
      <c r="L484" s="16">
        <f t="shared" si="70"/>
        <v>52.53895843778669</v>
      </c>
      <c r="M484" s="17">
        <f t="shared" si="64"/>
        <v>0.33678314703899925</v>
      </c>
      <c r="N484" s="63">
        <f t="shared" si="66"/>
        <v>0.23814164706062249</v>
      </c>
      <c r="O484" s="9"/>
    </row>
    <row r="485" spans="4:15">
      <c r="D485" s="15">
        <f>D484+'Control Panel'!$B$28</f>
        <v>4.8300000000000357E-2</v>
      </c>
      <c r="E485" s="16">
        <f t="shared" si="65"/>
        <v>0</v>
      </c>
      <c r="F485" s="62">
        <f t="shared" si="71"/>
        <v>0.03</v>
      </c>
      <c r="G485" s="62">
        <f>IF(E485=0,Thrust!$B$20,($B$10)*($B$9/($B$9+($B$5-H485)))^($B$22))</f>
        <v>101300</v>
      </c>
      <c r="H485" s="62">
        <f t="shared" si="72"/>
        <v>0</v>
      </c>
      <c r="I485" s="62">
        <f t="shared" si="67"/>
        <v>0</v>
      </c>
      <c r="J485" s="62">
        <f t="shared" si="68"/>
        <v>0</v>
      </c>
      <c r="K485" s="62">
        <f t="shared" si="69"/>
        <v>8820.8920394723264</v>
      </c>
      <c r="L485" s="16">
        <f t="shared" si="70"/>
        <v>52.53895843778669</v>
      </c>
      <c r="M485" s="17">
        <f t="shared" si="64"/>
        <v>0.33678314703899925</v>
      </c>
      <c r="N485" s="63">
        <f t="shared" si="66"/>
        <v>0.23814164706062249</v>
      </c>
      <c r="O485" s="9"/>
    </row>
    <row r="486" spans="4:15">
      <c r="D486" s="15">
        <f>D485+'Control Panel'!$B$28</f>
        <v>4.8400000000000359E-2</v>
      </c>
      <c r="E486" s="16">
        <f t="shared" si="65"/>
        <v>0</v>
      </c>
      <c r="F486" s="62">
        <f t="shared" si="71"/>
        <v>0.03</v>
      </c>
      <c r="G486" s="62">
        <f>IF(E486=0,Thrust!$B$20,($B$10)*($B$9/($B$9+($B$5-H486)))^($B$22))</f>
        <v>101300</v>
      </c>
      <c r="H486" s="62">
        <f t="shared" si="72"/>
        <v>0</v>
      </c>
      <c r="I486" s="62">
        <f t="shared" si="67"/>
        <v>0</v>
      </c>
      <c r="J486" s="62">
        <f t="shared" si="68"/>
        <v>0</v>
      </c>
      <c r="K486" s="62">
        <f t="shared" si="69"/>
        <v>8820.8920394723264</v>
      </c>
      <c r="L486" s="16">
        <f t="shared" si="70"/>
        <v>52.53895843778669</v>
      </c>
      <c r="M486" s="17">
        <f t="shared" si="64"/>
        <v>0.33678314703899925</v>
      </c>
      <c r="N486" s="63">
        <f t="shared" si="66"/>
        <v>0.23814164706062249</v>
      </c>
      <c r="O486" s="9"/>
    </row>
    <row r="487" spans="4:15">
      <c r="D487" s="15">
        <f>D486+'Control Panel'!$B$28</f>
        <v>4.8500000000000362E-2</v>
      </c>
      <c r="E487" s="16">
        <f t="shared" si="65"/>
        <v>0</v>
      </c>
      <c r="F487" s="62">
        <f t="shared" si="71"/>
        <v>0.03</v>
      </c>
      <c r="G487" s="62">
        <f>IF(E487=0,Thrust!$B$20,($B$10)*($B$9/($B$9+($B$5-H487)))^($B$22))</f>
        <v>101300</v>
      </c>
      <c r="H487" s="62">
        <f t="shared" si="72"/>
        <v>0</v>
      </c>
      <c r="I487" s="62">
        <f t="shared" si="67"/>
        <v>0</v>
      </c>
      <c r="J487" s="62">
        <f t="shared" si="68"/>
        <v>0</v>
      </c>
      <c r="K487" s="62">
        <f t="shared" si="69"/>
        <v>8820.8920394723264</v>
      </c>
      <c r="L487" s="16">
        <f t="shared" si="70"/>
        <v>52.53895843778669</v>
      </c>
      <c r="M487" s="17">
        <f t="shared" si="64"/>
        <v>0.33678314703899925</v>
      </c>
      <c r="N487" s="63">
        <f t="shared" si="66"/>
        <v>0.23814164706062249</v>
      </c>
      <c r="O487" s="9"/>
    </row>
    <row r="488" spans="4:15">
      <c r="D488" s="15">
        <f>D487+'Control Panel'!$B$28</f>
        <v>4.8600000000000365E-2</v>
      </c>
      <c r="E488" s="16">
        <f t="shared" si="65"/>
        <v>0</v>
      </c>
      <c r="F488" s="62">
        <f t="shared" si="71"/>
        <v>0.03</v>
      </c>
      <c r="G488" s="62">
        <f>IF(E488=0,Thrust!$B$20,($B$10)*($B$9/($B$9+($B$5-H488)))^($B$22))</f>
        <v>101300</v>
      </c>
      <c r="H488" s="62">
        <f t="shared" si="72"/>
        <v>0</v>
      </c>
      <c r="I488" s="62">
        <f t="shared" si="67"/>
        <v>0</v>
      </c>
      <c r="J488" s="62">
        <f t="shared" si="68"/>
        <v>0</v>
      </c>
      <c r="K488" s="62">
        <f t="shared" si="69"/>
        <v>8820.8920394723264</v>
      </c>
      <c r="L488" s="16">
        <f t="shared" si="70"/>
        <v>52.53895843778669</v>
      </c>
      <c r="M488" s="17">
        <f t="shared" si="64"/>
        <v>0.33678314703899925</v>
      </c>
      <c r="N488" s="63">
        <f t="shared" si="66"/>
        <v>0.23814164706062249</v>
      </c>
      <c r="O488" s="9"/>
    </row>
    <row r="489" spans="4:15">
      <c r="D489" s="15">
        <f>D488+'Control Panel'!$B$28</f>
        <v>4.8700000000000368E-2</v>
      </c>
      <c r="E489" s="16">
        <f t="shared" si="65"/>
        <v>0</v>
      </c>
      <c r="F489" s="62">
        <f t="shared" si="71"/>
        <v>0.03</v>
      </c>
      <c r="G489" s="62">
        <f>IF(E489=0,Thrust!$B$20,($B$10)*($B$9/($B$9+($B$5-H489)))^($B$22))</f>
        <v>101300</v>
      </c>
      <c r="H489" s="62">
        <f t="shared" si="72"/>
        <v>0</v>
      </c>
      <c r="I489" s="62">
        <f t="shared" si="67"/>
        <v>0</v>
      </c>
      <c r="J489" s="62">
        <f t="shared" si="68"/>
        <v>0</v>
      </c>
      <c r="K489" s="62">
        <f t="shared" si="69"/>
        <v>8820.8920394723264</v>
      </c>
      <c r="L489" s="16">
        <f t="shared" si="70"/>
        <v>52.53895843778669</v>
      </c>
      <c r="M489" s="17">
        <f t="shared" si="64"/>
        <v>0.33678314703899925</v>
      </c>
      <c r="N489" s="63">
        <f t="shared" si="66"/>
        <v>0.23814164706062249</v>
      </c>
      <c r="O489" s="9"/>
    </row>
    <row r="490" spans="4:15">
      <c r="D490" s="15">
        <f>D489+'Control Panel'!$B$28</f>
        <v>4.8800000000000371E-2</v>
      </c>
      <c r="E490" s="16">
        <f t="shared" si="65"/>
        <v>0</v>
      </c>
      <c r="F490" s="62">
        <f t="shared" si="71"/>
        <v>0.03</v>
      </c>
      <c r="G490" s="62">
        <f>IF(E490=0,Thrust!$B$20,($B$10)*($B$9/($B$9+($B$5-H490)))^($B$22))</f>
        <v>101300</v>
      </c>
      <c r="H490" s="62">
        <f t="shared" si="72"/>
        <v>0</v>
      </c>
      <c r="I490" s="62">
        <f t="shared" si="67"/>
        <v>0</v>
      </c>
      <c r="J490" s="62">
        <f t="shared" si="68"/>
        <v>0</v>
      </c>
      <c r="K490" s="62">
        <f t="shared" si="69"/>
        <v>8820.8920394723264</v>
      </c>
      <c r="L490" s="16">
        <f t="shared" si="70"/>
        <v>52.53895843778669</v>
      </c>
      <c r="M490" s="17">
        <f t="shared" si="64"/>
        <v>0.33678314703899925</v>
      </c>
      <c r="N490" s="63">
        <f t="shared" si="66"/>
        <v>0.23814164706062249</v>
      </c>
      <c r="O490" s="9"/>
    </row>
    <row r="491" spans="4:15">
      <c r="D491" s="15">
        <f>D490+'Control Panel'!$B$28</f>
        <v>4.8900000000000374E-2</v>
      </c>
      <c r="E491" s="16">
        <f t="shared" si="65"/>
        <v>0</v>
      </c>
      <c r="F491" s="62">
        <f t="shared" si="71"/>
        <v>0.03</v>
      </c>
      <c r="G491" s="62">
        <f>IF(E491=0,Thrust!$B$20,($B$10)*($B$9/($B$9+($B$5-H491)))^($B$22))</f>
        <v>101300</v>
      </c>
      <c r="H491" s="62">
        <f t="shared" si="72"/>
        <v>0</v>
      </c>
      <c r="I491" s="62">
        <f t="shared" si="67"/>
        <v>0</v>
      </c>
      <c r="J491" s="62">
        <f t="shared" si="68"/>
        <v>0</v>
      </c>
      <c r="K491" s="62">
        <f t="shared" si="69"/>
        <v>8820.8920394723264</v>
      </c>
      <c r="L491" s="16">
        <f t="shared" si="70"/>
        <v>52.53895843778669</v>
      </c>
      <c r="M491" s="17">
        <f t="shared" si="64"/>
        <v>0.33678314703899925</v>
      </c>
      <c r="N491" s="63">
        <f t="shared" si="66"/>
        <v>0.23814164706062249</v>
      </c>
      <c r="O491" s="9"/>
    </row>
    <row r="492" spans="4:15">
      <c r="D492" s="15">
        <f>D491+'Control Panel'!$B$28</f>
        <v>4.9000000000000377E-2</v>
      </c>
      <c r="E492" s="16">
        <f t="shared" si="65"/>
        <v>0</v>
      </c>
      <c r="F492" s="62">
        <f t="shared" si="71"/>
        <v>0.03</v>
      </c>
      <c r="G492" s="62">
        <f>IF(E492=0,Thrust!$B$20,($B$10)*($B$9/($B$9+($B$5-H492)))^($B$22))</f>
        <v>101300</v>
      </c>
      <c r="H492" s="62">
        <f t="shared" si="72"/>
        <v>0</v>
      </c>
      <c r="I492" s="62">
        <f t="shared" si="67"/>
        <v>0</v>
      </c>
      <c r="J492" s="62">
        <f t="shared" si="68"/>
        <v>0</v>
      </c>
      <c r="K492" s="62">
        <f t="shared" si="69"/>
        <v>8820.8920394723264</v>
      </c>
      <c r="L492" s="16">
        <f t="shared" si="70"/>
        <v>52.53895843778669</v>
      </c>
      <c r="M492" s="17">
        <f t="shared" si="64"/>
        <v>0.33678314703899925</v>
      </c>
      <c r="N492" s="63">
        <f t="shared" si="66"/>
        <v>0.23814164706062249</v>
      </c>
      <c r="O492" s="9"/>
    </row>
    <row r="493" spans="4:15">
      <c r="D493" s="15">
        <f>D492+'Control Panel'!$B$28</f>
        <v>4.9100000000000379E-2</v>
      </c>
      <c r="E493" s="16">
        <f t="shared" si="65"/>
        <v>0</v>
      </c>
      <c r="F493" s="62">
        <f t="shared" si="71"/>
        <v>0.03</v>
      </c>
      <c r="G493" s="62">
        <f>IF(E493=0,Thrust!$B$20,($B$10)*($B$9/($B$9+($B$5-H493)))^($B$22))</f>
        <v>101300</v>
      </c>
      <c r="H493" s="62">
        <f t="shared" si="72"/>
        <v>0</v>
      </c>
      <c r="I493" s="62">
        <f t="shared" si="67"/>
        <v>0</v>
      </c>
      <c r="J493" s="62">
        <f t="shared" si="68"/>
        <v>0</v>
      </c>
      <c r="K493" s="62">
        <f t="shared" si="69"/>
        <v>8820.8920394723264</v>
      </c>
      <c r="L493" s="16">
        <f t="shared" si="70"/>
        <v>52.53895843778669</v>
      </c>
      <c r="M493" s="17">
        <f t="shared" si="64"/>
        <v>0.33678314703899925</v>
      </c>
      <c r="N493" s="63">
        <f t="shared" si="66"/>
        <v>0.23814164706062249</v>
      </c>
      <c r="O493" s="9"/>
    </row>
    <row r="494" spans="4:15">
      <c r="D494" s="15">
        <f>D493+'Control Panel'!$B$28</f>
        <v>4.9200000000000382E-2</v>
      </c>
      <c r="E494" s="16">
        <f t="shared" si="65"/>
        <v>0</v>
      </c>
      <c r="F494" s="62">
        <f t="shared" si="71"/>
        <v>0.03</v>
      </c>
      <c r="G494" s="62">
        <f>IF(E494=0,Thrust!$B$20,($B$10)*($B$9/($B$9+($B$5-H494)))^($B$22))</f>
        <v>101300</v>
      </c>
      <c r="H494" s="62">
        <f t="shared" si="72"/>
        <v>0</v>
      </c>
      <c r="I494" s="62">
        <f t="shared" si="67"/>
        <v>0</v>
      </c>
      <c r="J494" s="62">
        <f t="shared" si="68"/>
        <v>0</v>
      </c>
      <c r="K494" s="62">
        <f t="shared" si="69"/>
        <v>8820.8920394723264</v>
      </c>
      <c r="L494" s="16">
        <f t="shared" si="70"/>
        <v>52.53895843778669</v>
      </c>
      <c r="M494" s="17">
        <f t="shared" si="64"/>
        <v>0.33678314703899925</v>
      </c>
      <c r="N494" s="63">
        <f t="shared" si="66"/>
        <v>0.23814164706062249</v>
      </c>
      <c r="O494" s="9"/>
    </row>
    <row r="495" spans="4:15">
      <c r="D495" s="15">
        <f>D494+'Control Panel'!$B$28</f>
        <v>4.9300000000000385E-2</v>
      </c>
      <c r="E495" s="16">
        <f t="shared" si="65"/>
        <v>0</v>
      </c>
      <c r="F495" s="62">
        <f t="shared" si="71"/>
        <v>0.03</v>
      </c>
      <c r="G495" s="62">
        <f>IF(E495=0,Thrust!$B$20,($B$10)*($B$9/($B$9+($B$5-H495)))^($B$22))</f>
        <v>101300</v>
      </c>
      <c r="H495" s="62">
        <f t="shared" si="72"/>
        <v>0</v>
      </c>
      <c r="I495" s="62">
        <f t="shared" si="67"/>
        <v>0</v>
      </c>
      <c r="J495" s="62">
        <f t="shared" si="68"/>
        <v>0</v>
      </c>
      <c r="K495" s="62">
        <f t="shared" si="69"/>
        <v>8820.8920394723264</v>
      </c>
      <c r="L495" s="16">
        <f t="shared" si="70"/>
        <v>52.53895843778669</v>
      </c>
      <c r="M495" s="17">
        <f t="shared" si="64"/>
        <v>0.33678314703899925</v>
      </c>
      <c r="N495" s="63">
        <f t="shared" si="66"/>
        <v>0.23814164706062249</v>
      </c>
      <c r="O495" s="9"/>
    </row>
    <row r="496" spans="4:15">
      <c r="D496" s="15">
        <f>D495+'Control Panel'!$B$28</f>
        <v>4.9400000000000388E-2</v>
      </c>
      <c r="E496" s="16">
        <f t="shared" si="65"/>
        <v>0</v>
      </c>
      <c r="F496" s="62">
        <f t="shared" si="71"/>
        <v>0.03</v>
      </c>
      <c r="G496" s="62">
        <f>IF(E496=0,Thrust!$B$20,($B$10)*($B$9/($B$9+($B$5-H496)))^($B$22))</f>
        <v>101300</v>
      </c>
      <c r="H496" s="62">
        <f t="shared" si="72"/>
        <v>0</v>
      </c>
      <c r="I496" s="62">
        <f t="shared" si="67"/>
        <v>0</v>
      </c>
      <c r="J496" s="62">
        <f t="shared" si="68"/>
        <v>0</v>
      </c>
      <c r="K496" s="62">
        <f t="shared" si="69"/>
        <v>8820.8920394723264</v>
      </c>
      <c r="L496" s="16">
        <f t="shared" si="70"/>
        <v>52.53895843778669</v>
      </c>
      <c r="M496" s="17">
        <f t="shared" si="64"/>
        <v>0.33678314703899925</v>
      </c>
      <c r="N496" s="63">
        <f t="shared" si="66"/>
        <v>0.23814164706062249</v>
      </c>
      <c r="O496" s="9"/>
    </row>
    <row r="497" spans="4:15">
      <c r="D497" s="15">
        <f>D496+'Control Panel'!$B$28</f>
        <v>4.9500000000000391E-2</v>
      </c>
      <c r="E497" s="16">
        <f t="shared" si="65"/>
        <v>0</v>
      </c>
      <c r="F497" s="62">
        <f t="shared" si="71"/>
        <v>0.03</v>
      </c>
      <c r="G497" s="62">
        <f>IF(E497=0,Thrust!$B$20,($B$10)*($B$9/($B$9+($B$5-H497)))^($B$22))</f>
        <v>101300</v>
      </c>
      <c r="H497" s="62">
        <f t="shared" si="72"/>
        <v>0</v>
      </c>
      <c r="I497" s="62">
        <f t="shared" si="67"/>
        <v>0</v>
      </c>
      <c r="J497" s="62">
        <f t="shared" si="68"/>
        <v>0</v>
      </c>
      <c r="K497" s="62">
        <f t="shared" si="69"/>
        <v>8820.8920394723264</v>
      </c>
      <c r="L497" s="16">
        <f t="shared" si="70"/>
        <v>52.53895843778669</v>
      </c>
      <c r="M497" s="17">
        <f t="shared" si="64"/>
        <v>0.33678314703899925</v>
      </c>
      <c r="N497" s="63">
        <f t="shared" si="66"/>
        <v>0.23814164706062249</v>
      </c>
      <c r="O497" s="9"/>
    </row>
    <row r="498" spans="4:15">
      <c r="D498" s="15">
        <f>D497+'Control Panel'!$B$28</f>
        <v>4.9600000000000394E-2</v>
      </c>
      <c r="E498" s="16">
        <f t="shared" si="65"/>
        <v>0</v>
      </c>
      <c r="F498" s="62">
        <f t="shared" si="71"/>
        <v>0.03</v>
      </c>
      <c r="G498" s="62">
        <f>IF(E498=0,Thrust!$B$20,($B$10)*($B$9/($B$9+($B$5-H498)))^($B$22))</f>
        <v>101300</v>
      </c>
      <c r="H498" s="62">
        <f t="shared" si="72"/>
        <v>0</v>
      </c>
      <c r="I498" s="62">
        <f t="shared" si="67"/>
        <v>0</v>
      </c>
      <c r="J498" s="62">
        <f t="shared" si="68"/>
        <v>0</v>
      </c>
      <c r="K498" s="62">
        <f t="shared" si="69"/>
        <v>8820.8920394723264</v>
      </c>
      <c r="L498" s="16">
        <f t="shared" si="70"/>
        <v>52.53895843778669</v>
      </c>
      <c r="M498" s="17">
        <f t="shared" ref="M498:M561" si="73">IF(E498=0,M497,M497+L497*$B$24)</f>
        <v>0.33678314703899925</v>
      </c>
      <c r="N498" s="63">
        <f t="shared" si="66"/>
        <v>0.23814164706062249</v>
      </c>
      <c r="O498" s="9"/>
    </row>
    <row r="499" spans="4:15">
      <c r="D499" s="15">
        <f>D498+'Control Panel'!$B$28</f>
        <v>4.9700000000000397E-2</v>
      </c>
      <c r="E499" s="16">
        <f t="shared" ref="E499:E562" si="74">IF(E498-(J498*$B$24)&lt;0,0,(E498-(J498*$B$24)))</f>
        <v>0</v>
      </c>
      <c r="F499" s="62">
        <f t="shared" si="71"/>
        <v>0.03</v>
      </c>
      <c r="G499" s="62">
        <f>IF(E499=0,Thrust!$B$20,($B$10)*($B$9/($B$9+($B$5-H499)))^($B$22))</f>
        <v>101300</v>
      </c>
      <c r="H499" s="62">
        <f t="shared" si="72"/>
        <v>0</v>
      </c>
      <c r="I499" s="62">
        <f t="shared" si="67"/>
        <v>0</v>
      </c>
      <c r="J499" s="62">
        <f t="shared" si="68"/>
        <v>0</v>
      </c>
      <c r="K499" s="62">
        <f t="shared" si="69"/>
        <v>8820.8920394723264</v>
      </c>
      <c r="L499" s="16">
        <f t="shared" si="70"/>
        <v>52.53895843778669</v>
      </c>
      <c r="M499" s="17">
        <f t="shared" si="73"/>
        <v>0.33678314703899925</v>
      </c>
      <c r="N499" s="63">
        <f t="shared" si="66"/>
        <v>0.23814164706062249</v>
      </c>
      <c r="O499" s="9"/>
    </row>
    <row r="500" spans="4:15">
      <c r="D500" s="15">
        <f>D499+'Control Panel'!$B$28</f>
        <v>4.98000000000004E-2</v>
      </c>
      <c r="E500" s="16">
        <f t="shared" si="74"/>
        <v>0</v>
      </c>
      <c r="F500" s="62">
        <f t="shared" si="71"/>
        <v>0.03</v>
      </c>
      <c r="G500" s="62">
        <f>IF(E500=0,Thrust!$B$20,($B$10)*($B$9/($B$9+($B$5-H500)))^($B$22))</f>
        <v>101300</v>
      </c>
      <c r="H500" s="62">
        <f t="shared" si="72"/>
        <v>0</v>
      </c>
      <c r="I500" s="62">
        <f t="shared" si="67"/>
        <v>0</v>
      </c>
      <c r="J500" s="62">
        <f t="shared" si="68"/>
        <v>0</v>
      </c>
      <c r="K500" s="62">
        <f t="shared" si="69"/>
        <v>8820.8920394723264</v>
      </c>
      <c r="L500" s="16">
        <f t="shared" si="70"/>
        <v>52.53895843778669</v>
      </c>
      <c r="M500" s="17">
        <f t="shared" si="73"/>
        <v>0.33678314703899925</v>
      </c>
      <c r="N500" s="63">
        <f t="shared" si="66"/>
        <v>0.23814164706062249</v>
      </c>
      <c r="O500" s="9"/>
    </row>
    <row r="501" spans="4:15">
      <c r="D501" s="15">
        <f>D500+'Control Panel'!$B$28</f>
        <v>4.9900000000000402E-2</v>
      </c>
      <c r="E501" s="16">
        <f t="shared" si="74"/>
        <v>0</v>
      </c>
      <c r="F501" s="62">
        <f t="shared" si="71"/>
        <v>0.03</v>
      </c>
      <c r="G501" s="62">
        <f>IF(E501=0,Thrust!$B$20,($B$10)*($B$9/($B$9+($B$5-H501)))^($B$22))</f>
        <v>101300</v>
      </c>
      <c r="H501" s="62">
        <f t="shared" si="72"/>
        <v>0</v>
      </c>
      <c r="I501" s="62">
        <f t="shared" si="67"/>
        <v>0</v>
      </c>
      <c r="J501" s="62">
        <f t="shared" si="68"/>
        <v>0</v>
      </c>
      <c r="K501" s="62">
        <f t="shared" si="69"/>
        <v>8820.8920394723264</v>
      </c>
      <c r="L501" s="16">
        <f t="shared" si="70"/>
        <v>52.53895843778669</v>
      </c>
      <c r="M501" s="17">
        <f t="shared" si="73"/>
        <v>0.33678314703899925</v>
      </c>
      <c r="N501" s="63">
        <f t="shared" si="66"/>
        <v>0.23814164706062249</v>
      </c>
      <c r="O501" s="9"/>
    </row>
    <row r="502" spans="4:15">
      <c r="D502" s="15">
        <f>D501+'Control Panel'!$B$28</f>
        <v>5.0000000000000405E-2</v>
      </c>
      <c r="E502" s="16">
        <f t="shared" si="74"/>
        <v>0</v>
      </c>
      <c r="F502" s="62">
        <f t="shared" si="71"/>
        <v>0.03</v>
      </c>
      <c r="G502" s="62">
        <f>IF(E502=0,Thrust!$B$20,($B$10)*($B$9/($B$9+($B$5-H502)))^($B$22))</f>
        <v>101300</v>
      </c>
      <c r="H502" s="62">
        <f t="shared" si="72"/>
        <v>0</v>
      </c>
      <c r="I502" s="62">
        <f t="shared" si="67"/>
        <v>0</v>
      </c>
      <c r="J502" s="62">
        <f t="shared" si="68"/>
        <v>0</v>
      </c>
      <c r="K502" s="62">
        <f t="shared" si="69"/>
        <v>8820.8920394723264</v>
      </c>
      <c r="L502" s="16">
        <f t="shared" si="70"/>
        <v>52.53895843778669</v>
      </c>
      <c r="M502" s="17">
        <f t="shared" si="73"/>
        <v>0.33678314703899925</v>
      </c>
      <c r="N502" s="63">
        <f t="shared" si="66"/>
        <v>0.23814164706062249</v>
      </c>
      <c r="O502" s="9"/>
    </row>
    <row r="503" spans="4:15">
      <c r="D503" s="15">
        <f>D502+'Control Panel'!$B$28</f>
        <v>5.0100000000000408E-2</v>
      </c>
      <c r="E503" s="16">
        <f t="shared" si="74"/>
        <v>0</v>
      </c>
      <c r="F503" s="62">
        <f t="shared" si="71"/>
        <v>0.03</v>
      </c>
      <c r="G503" s="62">
        <f>IF(E503=0,Thrust!$B$20,($B$10)*($B$9/($B$9+($B$5-H503)))^($B$22))</f>
        <v>101300</v>
      </c>
      <c r="H503" s="62">
        <f t="shared" si="72"/>
        <v>0</v>
      </c>
      <c r="I503" s="62">
        <f t="shared" si="67"/>
        <v>0</v>
      </c>
      <c r="J503" s="62">
        <f t="shared" si="68"/>
        <v>0</v>
      </c>
      <c r="K503" s="62">
        <f t="shared" si="69"/>
        <v>8820.8920394723264</v>
      </c>
      <c r="L503" s="16">
        <f t="shared" si="70"/>
        <v>52.53895843778669</v>
      </c>
      <c r="M503" s="17">
        <f t="shared" si="73"/>
        <v>0.33678314703899925</v>
      </c>
      <c r="N503" s="63">
        <f t="shared" si="66"/>
        <v>0.23814164706062249</v>
      </c>
      <c r="O503" s="9"/>
    </row>
    <row r="504" spans="4:15">
      <c r="D504" s="15">
        <f>D503+'Control Panel'!$B$28</f>
        <v>5.0200000000000411E-2</v>
      </c>
      <c r="E504" s="16">
        <f t="shared" si="74"/>
        <v>0</v>
      </c>
      <c r="F504" s="62">
        <f t="shared" si="71"/>
        <v>0.03</v>
      </c>
      <c r="G504" s="62">
        <f>IF(E504=0,Thrust!$B$20,($B$10)*($B$9/($B$9+($B$5-H504)))^($B$22))</f>
        <v>101300</v>
      </c>
      <c r="H504" s="62">
        <f t="shared" si="72"/>
        <v>0</v>
      </c>
      <c r="I504" s="62">
        <f t="shared" si="67"/>
        <v>0</v>
      </c>
      <c r="J504" s="62">
        <f t="shared" si="68"/>
        <v>0</v>
      </c>
      <c r="K504" s="62">
        <f t="shared" si="69"/>
        <v>8820.8920394723264</v>
      </c>
      <c r="L504" s="16">
        <f t="shared" si="70"/>
        <v>52.53895843778669</v>
      </c>
      <c r="M504" s="17">
        <f t="shared" si="73"/>
        <v>0.33678314703899925</v>
      </c>
      <c r="N504" s="63">
        <f t="shared" si="66"/>
        <v>0.23814164706062249</v>
      </c>
      <c r="O504" s="9"/>
    </row>
    <row r="505" spans="4:15">
      <c r="D505" s="15">
        <f>D504+'Control Panel'!$B$28</f>
        <v>5.0300000000000414E-2</v>
      </c>
      <c r="E505" s="16">
        <f t="shared" si="74"/>
        <v>0</v>
      </c>
      <c r="F505" s="62">
        <f t="shared" si="71"/>
        <v>0.03</v>
      </c>
      <c r="G505" s="62">
        <f>IF(E505=0,Thrust!$B$20,($B$10)*($B$9/($B$9+($B$5-H505)))^($B$22))</f>
        <v>101300</v>
      </c>
      <c r="H505" s="62">
        <f t="shared" si="72"/>
        <v>0</v>
      </c>
      <c r="I505" s="62">
        <f t="shared" si="67"/>
        <v>0</v>
      </c>
      <c r="J505" s="62">
        <f t="shared" si="68"/>
        <v>0</v>
      </c>
      <c r="K505" s="62">
        <f t="shared" si="69"/>
        <v>8820.8920394723264</v>
      </c>
      <c r="L505" s="16">
        <f t="shared" si="70"/>
        <v>52.53895843778669</v>
      </c>
      <c r="M505" s="17">
        <f t="shared" si="73"/>
        <v>0.33678314703899925</v>
      </c>
      <c r="N505" s="63">
        <f t="shared" si="66"/>
        <v>0.23814164706062249</v>
      </c>
      <c r="O505" s="9"/>
    </row>
    <row r="506" spans="4:15">
      <c r="D506" s="15">
        <f>D505+'Control Panel'!$B$28</f>
        <v>5.0400000000000417E-2</v>
      </c>
      <c r="E506" s="16">
        <f t="shared" si="74"/>
        <v>0</v>
      </c>
      <c r="F506" s="62">
        <f t="shared" si="71"/>
        <v>0.03</v>
      </c>
      <c r="G506" s="62">
        <f>IF(E506=0,Thrust!$B$20,($B$10)*($B$9/($B$9+($B$5-H506)))^($B$22))</f>
        <v>101300</v>
      </c>
      <c r="H506" s="62">
        <f t="shared" si="72"/>
        <v>0</v>
      </c>
      <c r="I506" s="62">
        <f t="shared" si="67"/>
        <v>0</v>
      </c>
      <c r="J506" s="62">
        <f t="shared" si="68"/>
        <v>0</v>
      </c>
      <c r="K506" s="62">
        <f t="shared" si="69"/>
        <v>8820.8920394723264</v>
      </c>
      <c r="L506" s="16">
        <f t="shared" si="70"/>
        <v>52.53895843778669</v>
      </c>
      <c r="M506" s="17">
        <f t="shared" si="73"/>
        <v>0.33678314703899925</v>
      </c>
      <c r="N506" s="63">
        <f t="shared" si="66"/>
        <v>0.23814164706062249</v>
      </c>
      <c r="O506" s="9"/>
    </row>
    <row r="507" spans="4:15">
      <c r="D507" s="15">
        <f>D506+'Control Panel'!$B$28</f>
        <v>5.050000000000042E-2</v>
      </c>
      <c r="E507" s="16">
        <f t="shared" si="74"/>
        <v>0</v>
      </c>
      <c r="F507" s="62">
        <f t="shared" si="71"/>
        <v>0.03</v>
      </c>
      <c r="G507" s="62">
        <f>IF(E507=0,Thrust!$B$20,($B$10)*($B$9/($B$9+($B$5-H507)))^($B$22))</f>
        <v>101300</v>
      </c>
      <c r="H507" s="62">
        <f t="shared" si="72"/>
        <v>0</v>
      </c>
      <c r="I507" s="62">
        <f t="shared" si="67"/>
        <v>0</v>
      </c>
      <c r="J507" s="62">
        <f t="shared" si="68"/>
        <v>0</v>
      </c>
      <c r="K507" s="62">
        <f t="shared" si="69"/>
        <v>8820.8920394723264</v>
      </c>
      <c r="L507" s="16">
        <f t="shared" si="70"/>
        <v>52.53895843778669</v>
      </c>
      <c r="M507" s="17">
        <f t="shared" si="73"/>
        <v>0.33678314703899925</v>
      </c>
      <c r="N507" s="63">
        <f t="shared" si="66"/>
        <v>0.23814164706062249</v>
      </c>
      <c r="O507" s="9"/>
    </row>
    <row r="508" spans="4:15">
      <c r="D508" s="15">
        <f>D507+'Control Panel'!$B$28</f>
        <v>5.0600000000000422E-2</v>
      </c>
      <c r="E508" s="16">
        <f t="shared" si="74"/>
        <v>0</v>
      </c>
      <c r="F508" s="62">
        <f t="shared" si="71"/>
        <v>0.03</v>
      </c>
      <c r="G508" s="62">
        <f>IF(E508=0,Thrust!$B$20,($B$10)*($B$9/($B$9+($B$5-H508)))^($B$22))</f>
        <v>101300</v>
      </c>
      <c r="H508" s="62">
        <f t="shared" si="72"/>
        <v>0</v>
      </c>
      <c r="I508" s="62">
        <f t="shared" si="67"/>
        <v>0</v>
      </c>
      <c r="J508" s="62">
        <f t="shared" si="68"/>
        <v>0</v>
      </c>
      <c r="K508" s="62">
        <f t="shared" si="69"/>
        <v>8820.8920394723264</v>
      </c>
      <c r="L508" s="16">
        <f t="shared" si="70"/>
        <v>52.53895843778669</v>
      </c>
      <c r="M508" s="17">
        <f t="shared" si="73"/>
        <v>0.33678314703899925</v>
      </c>
      <c r="N508" s="63">
        <f t="shared" si="66"/>
        <v>0.23814164706062249</v>
      </c>
      <c r="O508" s="9"/>
    </row>
    <row r="509" spans="4:15">
      <c r="D509" s="15">
        <f>D508+'Control Panel'!$B$28</f>
        <v>5.0700000000000425E-2</v>
      </c>
      <c r="E509" s="16">
        <f t="shared" si="74"/>
        <v>0</v>
      </c>
      <c r="F509" s="62">
        <f t="shared" si="71"/>
        <v>0.03</v>
      </c>
      <c r="G509" s="62">
        <f>IF(E509=0,Thrust!$B$20,($B$10)*($B$9/($B$9+($B$5-H509)))^($B$22))</f>
        <v>101300</v>
      </c>
      <c r="H509" s="62">
        <f t="shared" si="72"/>
        <v>0</v>
      </c>
      <c r="I509" s="62">
        <f t="shared" si="67"/>
        <v>0</v>
      </c>
      <c r="J509" s="62">
        <f t="shared" si="68"/>
        <v>0</v>
      </c>
      <c r="K509" s="62">
        <f t="shared" si="69"/>
        <v>8820.8920394723264</v>
      </c>
      <c r="L509" s="16">
        <f t="shared" si="70"/>
        <v>52.53895843778669</v>
      </c>
      <c r="M509" s="17">
        <f t="shared" si="73"/>
        <v>0.33678314703899925</v>
      </c>
      <c r="N509" s="63">
        <f t="shared" si="66"/>
        <v>0.23814164706062249</v>
      </c>
      <c r="O509" s="9"/>
    </row>
    <row r="510" spans="4:15">
      <c r="D510" s="15">
        <f>D509+'Control Panel'!$B$28</f>
        <v>5.0800000000000428E-2</v>
      </c>
      <c r="E510" s="16">
        <f t="shared" si="74"/>
        <v>0</v>
      </c>
      <c r="F510" s="62">
        <f t="shared" si="71"/>
        <v>0.03</v>
      </c>
      <c r="G510" s="62">
        <f>IF(E510=0,Thrust!$B$20,($B$10)*($B$9/($B$9+($B$5-H510)))^($B$22))</f>
        <v>101300</v>
      </c>
      <c r="H510" s="62">
        <f t="shared" si="72"/>
        <v>0</v>
      </c>
      <c r="I510" s="62">
        <f t="shared" si="67"/>
        <v>0</v>
      </c>
      <c r="J510" s="62">
        <f t="shared" si="68"/>
        <v>0</v>
      </c>
      <c r="K510" s="62">
        <f t="shared" si="69"/>
        <v>8820.8920394723264</v>
      </c>
      <c r="L510" s="16">
        <f t="shared" si="70"/>
        <v>52.53895843778669</v>
      </c>
      <c r="M510" s="17">
        <f t="shared" si="73"/>
        <v>0.33678314703899925</v>
      </c>
      <c r="N510" s="63">
        <f t="shared" si="66"/>
        <v>0.23814164706062249</v>
      </c>
    </row>
    <row r="511" spans="4:15">
      <c r="D511" s="15">
        <f>D510+'Control Panel'!$B$28</f>
        <v>5.0900000000000431E-2</v>
      </c>
      <c r="E511" s="16">
        <f t="shared" si="74"/>
        <v>0</v>
      </c>
      <c r="F511" s="62">
        <f t="shared" si="71"/>
        <v>0.03</v>
      </c>
      <c r="G511" s="62">
        <f>IF(E511=0,Thrust!$B$20,($B$10)*($B$9/($B$9+($B$5-H511)))^($B$22))</f>
        <v>101300</v>
      </c>
      <c r="H511" s="62">
        <f t="shared" si="72"/>
        <v>0</v>
      </c>
      <c r="I511" s="62">
        <f t="shared" si="67"/>
        <v>0</v>
      </c>
      <c r="J511" s="62">
        <f t="shared" si="68"/>
        <v>0</v>
      </c>
      <c r="K511" s="62">
        <f t="shared" si="69"/>
        <v>8820.8920394723264</v>
      </c>
      <c r="L511" s="16">
        <f t="shared" si="70"/>
        <v>52.53895843778669</v>
      </c>
      <c r="M511" s="17">
        <f t="shared" si="73"/>
        <v>0.33678314703899925</v>
      </c>
      <c r="N511" s="63">
        <f t="shared" si="66"/>
        <v>0.23814164706062249</v>
      </c>
    </row>
    <row r="512" spans="4:15">
      <c r="D512" s="15">
        <f>D511+'Control Panel'!$B$28</f>
        <v>5.1000000000000434E-2</v>
      </c>
      <c r="E512" s="16">
        <f t="shared" si="74"/>
        <v>0</v>
      </c>
      <c r="F512" s="62">
        <f t="shared" si="71"/>
        <v>0.03</v>
      </c>
      <c r="G512" s="62">
        <f>IF(E512=0,Thrust!$B$20,($B$10)*($B$9/($B$9+($B$5-H512)))^($B$22))</f>
        <v>101300</v>
      </c>
      <c r="H512" s="62">
        <f t="shared" si="72"/>
        <v>0</v>
      </c>
      <c r="I512" s="62">
        <f t="shared" si="67"/>
        <v>0</v>
      </c>
      <c r="J512" s="62">
        <f t="shared" si="68"/>
        <v>0</v>
      </c>
      <c r="K512" s="62">
        <f t="shared" si="69"/>
        <v>8820.8920394723264</v>
      </c>
      <c r="L512" s="16">
        <f t="shared" si="70"/>
        <v>52.53895843778669</v>
      </c>
      <c r="M512" s="17">
        <f t="shared" si="73"/>
        <v>0.33678314703899925</v>
      </c>
      <c r="N512" s="63">
        <f t="shared" si="66"/>
        <v>0.23814164706062249</v>
      </c>
    </row>
    <row r="513" spans="4:14">
      <c r="D513" s="15">
        <f>D512+'Control Panel'!$B$28</f>
        <v>5.1100000000000437E-2</v>
      </c>
      <c r="E513" s="16">
        <f t="shared" si="74"/>
        <v>0</v>
      </c>
      <c r="F513" s="62">
        <f t="shared" si="71"/>
        <v>0.03</v>
      </c>
      <c r="G513" s="62">
        <f>IF(E513=0,Thrust!$B$20,($B$10)*($B$9/($B$9+($B$5-H513)))^($B$22))</f>
        <v>101300</v>
      </c>
      <c r="H513" s="62">
        <f t="shared" si="72"/>
        <v>0</v>
      </c>
      <c r="I513" s="62">
        <f t="shared" si="67"/>
        <v>0</v>
      </c>
      <c r="J513" s="62">
        <f t="shared" si="68"/>
        <v>0</v>
      </c>
      <c r="K513" s="62">
        <f t="shared" si="69"/>
        <v>8820.8920394723264</v>
      </c>
      <c r="L513" s="16">
        <f t="shared" si="70"/>
        <v>52.53895843778669</v>
      </c>
      <c r="M513" s="17">
        <f t="shared" si="73"/>
        <v>0.33678314703899925</v>
      </c>
      <c r="N513" s="63">
        <f t="shared" si="66"/>
        <v>0.23814164706062249</v>
      </c>
    </row>
    <row r="514" spans="4:14">
      <c r="D514" s="15">
        <f>D513+'Control Panel'!$B$28</f>
        <v>5.120000000000044E-2</v>
      </c>
      <c r="E514" s="16">
        <f t="shared" si="74"/>
        <v>0</v>
      </c>
      <c r="F514" s="62">
        <f t="shared" si="71"/>
        <v>0.03</v>
      </c>
      <c r="G514" s="62">
        <f>IF(E514=0,Thrust!$B$20,($B$10)*($B$9/($B$9+($B$5-H514)))^($B$22))</f>
        <v>101300</v>
      </c>
      <c r="H514" s="62">
        <f t="shared" si="72"/>
        <v>0</v>
      </c>
      <c r="I514" s="62">
        <f t="shared" si="67"/>
        <v>0</v>
      </c>
      <c r="J514" s="62">
        <f t="shared" si="68"/>
        <v>0</v>
      </c>
      <c r="K514" s="62">
        <f t="shared" si="69"/>
        <v>8820.8920394723264</v>
      </c>
      <c r="L514" s="16">
        <f t="shared" si="70"/>
        <v>52.53895843778669</v>
      </c>
      <c r="M514" s="17">
        <f t="shared" si="73"/>
        <v>0.33678314703899925</v>
      </c>
      <c r="N514" s="63">
        <f t="shared" ref="N514:N577" si="75">IF(OR(F513&lt;=$B$6),N513,M514*SIN($B$7))</f>
        <v>0.23814164706062249</v>
      </c>
    </row>
    <row r="515" spans="4:14">
      <c r="D515" s="15">
        <f>D514+'Control Panel'!$B$28</f>
        <v>5.1300000000000442E-2</v>
      </c>
      <c r="E515" s="16">
        <f t="shared" si="74"/>
        <v>0</v>
      </c>
      <c r="F515" s="62">
        <f t="shared" si="71"/>
        <v>0.03</v>
      </c>
      <c r="G515" s="62">
        <f>IF(E515=0,Thrust!$B$20,($B$10)*($B$9/($B$9+($B$5-H515)))^($B$22))</f>
        <v>101300</v>
      </c>
      <c r="H515" s="62">
        <f t="shared" si="72"/>
        <v>0</v>
      </c>
      <c r="I515" s="62">
        <f t="shared" ref="I515:I578" si="76">-((2*(G515-$B$20)/$B$21)^0.5)</f>
        <v>0</v>
      </c>
      <c r="J515" s="62">
        <f t="shared" ref="J515:J578" si="77">PI()*$B$23^2*$B$21*(-I515)</f>
        <v>0</v>
      </c>
      <c r="K515" s="62">
        <f t="shared" ref="K515:K578" si="78">IF(J515=0,K514,(-$B$19*(L515^2)-(J515*I515))/F515)</f>
        <v>8820.8920394723264</v>
      </c>
      <c r="L515" s="16">
        <f t="shared" ref="L515:L578" si="79">IF(J514=0,L514,L514+(K514*$B$24))</f>
        <v>52.53895843778669</v>
      </c>
      <c r="M515" s="17">
        <f t="shared" si="73"/>
        <v>0.33678314703899925</v>
      </c>
      <c r="N515" s="63">
        <f t="shared" si="75"/>
        <v>0.23814164706062249</v>
      </c>
    </row>
    <row r="516" spans="4:14">
      <c r="D516" s="15">
        <f>D515+'Control Panel'!$B$28</f>
        <v>5.1400000000000445E-2</v>
      </c>
      <c r="E516" s="16">
        <f t="shared" si="74"/>
        <v>0</v>
      </c>
      <c r="F516" s="62">
        <f t="shared" ref="F516:F579" si="80">E516+$B$6</f>
        <v>0.03</v>
      </c>
      <c r="G516" s="62">
        <f>IF(E516=0,Thrust!$B$20,($B$10)*($B$9/($B$9+($B$5-H516)))^($B$22))</f>
        <v>101300</v>
      </c>
      <c r="H516" s="62">
        <f t="shared" ref="H516:H579" si="81">E516/$B$21</f>
        <v>0</v>
      </c>
      <c r="I516" s="62">
        <f t="shared" si="76"/>
        <v>0</v>
      </c>
      <c r="J516" s="62">
        <f t="shared" si="77"/>
        <v>0</v>
      </c>
      <c r="K516" s="62">
        <f t="shared" si="78"/>
        <v>8820.8920394723264</v>
      </c>
      <c r="L516" s="16">
        <f t="shared" si="79"/>
        <v>52.53895843778669</v>
      </c>
      <c r="M516" s="17">
        <f t="shared" si="73"/>
        <v>0.33678314703899925</v>
      </c>
      <c r="N516" s="63">
        <f t="shared" si="75"/>
        <v>0.23814164706062249</v>
      </c>
    </row>
    <row r="517" spans="4:14">
      <c r="D517" s="15">
        <f>D516+'Control Panel'!$B$28</f>
        <v>5.1500000000000448E-2</v>
      </c>
      <c r="E517" s="16">
        <f t="shared" si="74"/>
        <v>0</v>
      </c>
      <c r="F517" s="62">
        <f t="shared" si="80"/>
        <v>0.03</v>
      </c>
      <c r="G517" s="62">
        <f>IF(E517=0,Thrust!$B$20,($B$10)*($B$9/($B$9+($B$5-H517)))^($B$22))</f>
        <v>101300</v>
      </c>
      <c r="H517" s="62">
        <f t="shared" si="81"/>
        <v>0</v>
      </c>
      <c r="I517" s="62">
        <f t="shared" si="76"/>
        <v>0</v>
      </c>
      <c r="J517" s="62">
        <f t="shared" si="77"/>
        <v>0</v>
      </c>
      <c r="K517" s="62">
        <f t="shared" si="78"/>
        <v>8820.8920394723264</v>
      </c>
      <c r="L517" s="16">
        <f t="shared" si="79"/>
        <v>52.53895843778669</v>
      </c>
      <c r="M517" s="17">
        <f t="shared" si="73"/>
        <v>0.33678314703899925</v>
      </c>
      <c r="N517" s="63">
        <f t="shared" si="75"/>
        <v>0.23814164706062249</v>
      </c>
    </row>
    <row r="518" spans="4:14">
      <c r="D518" s="15">
        <f>D517+'Control Panel'!$B$28</f>
        <v>5.1600000000000451E-2</v>
      </c>
      <c r="E518" s="16">
        <f t="shared" si="74"/>
        <v>0</v>
      </c>
      <c r="F518" s="62">
        <f t="shared" si="80"/>
        <v>0.03</v>
      </c>
      <c r="G518" s="62">
        <f>IF(E518=0,Thrust!$B$20,($B$10)*($B$9/($B$9+($B$5-H518)))^($B$22))</f>
        <v>101300</v>
      </c>
      <c r="H518" s="62">
        <f t="shared" si="81"/>
        <v>0</v>
      </c>
      <c r="I518" s="62">
        <f t="shared" si="76"/>
        <v>0</v>
      </c>
      <c r="J518" s="62">
        <f t="shared" si="77"/>
        <v>0</v>
      </c>
      <c r="K518" s="62">
        <f t="shared" si="78"/>
        <v>8820.8920394723264</v>
      </c>
      <c r="L518" s="16">
        <f t="shared" si="79"/>
        <v>52.53895843778669</v>
      </c>
      <c r="M518" s="17">
        <f t="shared" si="73"/>
        <v>0.33678314703899925</v>
      </c>
      <c r="N518" s="63">
        <f t="shared" si="75"/>
        <v>0.23814164706062249</v>
      </c>
    </row>
    <row r="519" spans="4:14">
      <c r="D519" s="15">
        <f>D518+'Control Panel'!$B$28</f>
        <v>5.1700000000000454E-2</v>
      </c>
      <c r="E519" s="16">
        <f t="shared" si="74"/>
        <v>0</v>
      </c>
      <c r="F519" s="62">
        <f t="shared" si="80"/>
        <v>0.03</v>
      </c>
      <c r="G519" s="62">
        <f>IF(E519=0,Thrust!$B$20,($B$10)*($B$9/($B$9+($B$5-H519)))^($B$22))</f>
        <v>101300</v>
      </c>
      <c r="H519" s="62">
        <f t="shared" si="81"/>
        <v>0</v>
      </c>
      <c r="I519" s="62">
        <f t="shared" si="76"/>
        <v>0</v>
      </c>
      <c r="J519" s="62">
        <f t="shared" si="77"/>
        <v>0</v>
      </c>
      <c r="K519" s="62">
        <f t="shared" si="78"/>
        <v>8820.8920394723264</v>
      </c>
      <c r="L519" s="16">
        <f t="shared" si="79"/>
        <v>52.53895843778669</v>
      </c>
      <c r="M519" s="17">
        <f t="shared" si="73"/>
        <v>0.33678314703899925</v>
      </c>
      <c r="N519" s="63">
        <f t="shared" si="75"/>
        <v>0.23814164706062249</v>
      </c>
    </row>
    <row r="520" spans="4:14">
      <c r="D520" s="15">
        <f>D519+'Control Panel'!$B$28</f>
        <v>5.1800000000000457E-2</v>
      </c>
      <c r="E520" s="16">
        <f t="shared" si="74"/>
        <v>0</v>
      </c>
      <c r="F520" s="62">
        <f t="shared" si="80"/>
        <v>0.03</v>
      </c>
      <c r="G520" s="62">
        <f>IF(E520=0,Thrust!$B$20,($B$10)*($B$9/($B$9+($B$5-H520)))^($B$22))</f>
        <v>101300</v>
      </c>
      <c r="H520" s="62">
        <f t="shared" si="81"/>
        <v>0</v>
      </c>
      <c r="I520" s="62">
        <f t="shared" si="76"/>
        <v>0</v>
      </c>
      <c r="J520" s="62">
        <f t="shared" si="77"/>
        <v>0</v>
      </c>
      <c r="K520" s="62">
        <f t="shared" si="78"/>
        <v>8820.8920394723264</v>
      </c>
      <c r="L520" s="16">
        <f t="shared" si="79"/>
        <v>52.53895843778669</v>
      </c>
      <c r="M520" s="17">
        <f t="shared" si="73"/>
        <v>0.33678314703899925</v>
      </c>
      <c r="N520" s="63">
        <f t="shared" si="75"/>
        <v>0.23814164706062249</v>
      </c>
    </row>
    <row r="521" spans="4:14">
      <c r="D521" s="15">
        <f>D520+'Control Panel'!$B$28</f>
        <v>5.190000000000046E-2</v>
      </c>
      <c r="E521" s="16">
        <f t="shared" si="74"/>
        <v>0</v>
      </c>
      <c r="F521" s="62">
        <f t="shared" si="80"/>
        <v>0.03</v>
      </c>
      <c r="G521" s="62">
        <f>IF(E521=0,Thrust!$B$20,($B$10)*($B$9/($B$9+($B$5-H521)))^($B$22))</f>
        <v>101300</v>
      </c>
      <c r="H521" s="62">
        <f t="shared" si="81"/>
        <v>0</v>
      </c>
      <c r="I521" s="62">
        <f t="shared" si="76"/>
        <v>0</v>
      </c>
      <c r="J521" s="62">
        <f t="shared" si="77"/>
        <v>0</v>
      </c>
      <c r="K521" s="62">
        <f t="shared" si="78"/>
        <v>8820.8920394723264</v>
      </c>
      <c r="L521" s="16">
        <f t="shared" si="79"/>
        <v>52.53895843778669</v>
      </c>
      <c r="M521" s="17">
        <f t="shared" si="73"/>
        <v>0.33678314703899925</v>
      </c>
      <c r="N521" s="63">
        <f t="shared" si="75"/>
        <v>0.23814164706062249</v>
      </c>
    </row>
    <row r="522" spans="4:14">
      <c r="D522" s="15">
        <f>D521+'Control Panel'!$B$28</f>
        <v>5.2000000000000463E-2</v>
      </c>
      <c r="E522" s="16">
        <f t="shared" si="74"/>
        <v>0</v>
      </c>
      <c r="F522" s="62">
        <f t="shared" si="80"/>
        <v>0.03</v>
      </c>
      <c r="G522" s="62">
        <f>IF(E522=0,Thrust!$B$20,($B$10)*($B$9/($B$9+($B$5-H522)))^($B$22))</f>
        <v>101300</v>
      </c>
      <c r="H522" s="62">
        <f t="shared" si="81"/>
        <v>0</v>
      </c>
      <c r="I522" s="62">
        <f t="shared" si="76"/>
        <v>0</v>
      </c>
      <c r="J522" s="62">
        <f t="shared" si="77"/>
        <v>0</v>
      </c>
      <c r="K522" s="62">
        <f t="shared" si="78"/>
        <v>8820.8920394723264</v>
      </c>
      <c r="L522" s="16">
        <f t="shared" si="79"/>
        <v>52.53895843778669</v>
      </c>
      <c r="M522" s="17">
        <f t="shared" si="73"/>
        <v>0.33678314703899925</v>
      </c>
      <c r="N522" s="63">
        <f t="shared" si="75"/>
        <v>0.23814164706062249</v>
      </c>
    </row>
    <row r="523" spans="4:14">
      <c r="D523" s="15">
        <f>D522+'Control Panel'!$B$28</f>
        <v>5.2100000000000465E-2</v>
      </c>
      <c r="E523" s="16">
        <f t="shared" si="74"/>
        <v>0</v>
      </c>
      <c r="F523" s="62">
        <f t="shared" si="80"/>
        <v>0.03</v>
      </c>
      <c r="G523" s="62">
        <f>IF(E523=0,Thrust!$B$20,($B$10)*($B$9/($B$9+($B$5-H523)))^($B$22))</f>
        <v>101300</v>
      </c>
      <c r="H523" s="62">
        <f t="shared" si="81"/>
        <v>0</v>
      </c>
      <c r="I523" s="62">
        <f t="shared" si="76"/>
        <v>0</v>
      </c>
      <c r="J523" s="62">
        <f t="shared" si="77"/>
        <v>0</v>
      </c>
      <c r="K523" s="62">
        <f t="shared" si="78"/>
        <v>8820.8920394723264</v>
      </c>
      <c r="L523" s="16">
        <f t="shared" si="79"/>
        <v>52.53895843778669</v>
      </c>
      <c r="M523" s="17">
        <f t="shared" si="73"/>
        <v>0.33678314703899925</v>
      </c>
      <c r="N523" s="63">
        <f t="shared" si="75"/>
        <v>0.23814164706062249</v>
      </c>
    </row>
    <row r="524" spans="4:14">
      <c r="D524" s="15">
        <f>D523+'Control Panel'!$B$28</f>
        <v>5.2200000000000468E-2</v>
      </c>
      <c r="E524" s="16">
        <f t="shared" si="74"/>
        <v>0</v>
      </c>
      <c r="F524" s="62">
        <f t="shared" si="80"/>
        <v>0.03</v>
      </c>
      <c r="G524" s="62">
        <f>IF(E524=0,Thrust!$B$20,($B$10)*($B$9/($B$9+($B$5-H524)))^($B$22))</f>
        <v>101300</v>
      </c>
      <c r="H524" s="62">
        <f t="shared" si="81"/>
        <v>0</v>
      </c>
      <c r="I524" s="62">
        <f t="shared" si="76"/>
        <v>0</v>
      </c>
      <c r="J524" s="62">
        <f t="shared" si="77"/>
        <v>0</v>
      </c>
      <c r="K524" s="62">
        <f t="shared" si="78"/>
        <v>8820.8920394723264</v>
      </c>
      <c r="L524" s="16">
        <f t="shared" si="79"/>
        <v>52.53895843778669</v>
      </c>
      <c r="M524" s="17">
        <f t="shared" si="73"/>
        <v>0.33678314703899925</v>
      </c>
      <c r="N524" s="63">
        <f t="shared" si="75"/>
        <v>0.23814164706062249</v>
      </c>
    </row>
    <row r="525" spans="4:14">
      <c r="D525" s="15">
        <f>D524+'Control Panel'!$B$28</f>
        <v>5.2300000000000471E-2</v>
      </c>
      <c r="E525" s="16">
        <f t="shared" si="74"/>
        <v>0</v>
      </c>
      <c r="F525" s="62">
        <f t="shared" si="80"/>
        <v>0.03</v>
      </c>
      <c r="G525" s="62">
        <f>IF(E525=0,Thrust!$B$20,($B$10)*($B$9/($B$9+($B$5-H525)))^($B$22))</f>
        <v>101300</v>
      </c>
      <c r="H525" s="62">
        <f t="shared" si="81"/>
        <v>0</v>
      </c>
      <c r="I525" s="62">
        <f t="shared" si="76"/>
        <v>0</v>
      </c>
      <c r="J525" s="62">
        <f t="shared" si="77"/>
        <v>0</v>
      </c>
      <c r="K525" s="62">
        <f t="shared" si="78"/>
        <v>8820.8920394723264</v>
      </c>
      <c r="L525" s="16">
        <f t="shared" si="79"/>
        <v>52.53895843778669</v>
      </c>
      <c r="M525" s="17">
        <f t="shared" si="73"/>
        <v>0.33678314703899925</v>
      </c>
      <c r="N525" s="63">
        <f t="shared" si="75"/>
        <v>0.23814164706062249</v>
      </c>
    </row>
    <row r="526" spans="4:14">
      <c r="D526" s="15">
        <f>D525+'Control Panel'!$B$28</f>
        <v>5.2400000000000474E-2</v>
      </c>
      <c r="E526" s="16">
        <f t="shared" si="74"/>
        <v>0</v>
      </c>
      <c r="F526" s="62">
        <f t="shared" si="80"/>
        <v>0.03</v>
      </c>
      <c r="G526" s="62">
        <f>IF(E526=0,Thrust!$B$20,($B$10)*($B$9/($B$9+($B$5-H526)))^($B$22))</f>
        <v>101300</v>
      </c>
      <c r="H526" s="62">
        <f t="shared" si="81"/>
        <v>0</v>
      </c>
      <c r="I526" s="62">
        <f t="shared" si="76"/>
        <v>0</v>
      </c>
      <c r="J526" s="62">
        <f t="shared" si="77"/>
        <v>0</v>
      </c>
      <c r="K526" s="62">
        <f t="shared" si="78"/>
        <v>8820.8920394723264</v>
      </c>
      <c r="L526" s="16">
        <f t="shared" si="79"/>
        <v>52.53895843778669</v>
      </c>
      <c r="M526" s="17">
        <f t="shared" si="73"/>
        <v>0.33678314703899925</v>
      </c>
      <c r="N526" s="63">
        <f t="shared" si="75"/>
        <v>0.23814164706062249</v>
      </c>
    </row>
    <row r="527" spans="4:14">
      <c r="D527" s="15">
        <f>D526+'Control Panel'!$B$28</f>
        <v>5.2500000000000477E-2</v>
      </c>
      <c r="E527" s="16">
        <f t="shared" si="74"/>
        <v>0</v>
      </c>
      <c r="F527" s="62">
        <f t="shared" si="80"/>
        <v>0.03</v>
      </c>
      <c r="G527" s="62">
        <f>IF(E527=0,Thrust!$B$20,($B$10)*($B$9/($B$9+($B$5-H527)))^($B$22))</f>
        <v>101300</v>
      </c>
      <c r="H527" s="62">
        <f t="shared" si="81"/>
        <v>0</v>
      </c>
      <c r="I527" s="62">
        <f t="shared" si="76"/>
        <v>0</v>
      </c>
      <c r="J527" s="62">
        <f t="shared" si="77"/>
        <v>0</v>
      </c>
      <c r="K527" s="62">
        <f t="shared" si="78"/>
        <v>8820.8920394723264</v>
      </c>
      <c r="L527" s="16">
        <f t="shared" si="79"/>
        <v>52.53895843778669</v>
      </c>
      <c r="M527" s="17">
        <f t="shared" si="73"/>
        <v>0.33678314703899925</v>
      </c>
      <c r="N527" s="63">
        <f t="shared" si="75"/>
        <v>0.23814164706062249</v>
      </c>
    </row>
    <row r="528" spans="4:14">
      <c r="D528" s="15">
        <f>D527+'Control Panel'!$B$28</f>
        <v>5.260000000000048E-2</v>
      </c>
      <c r="E528" s="16">
        <f t="shared" si="74"/>
        <v>0</v>
      </c>
      <c r="F528" s="62">
        <f t="shared" si="80"/>
        <v>0.03</v>
      </c>
      <c r="G528" s="62">
        <f>IF(E528=0,Thrust!$B$20,($B$10)*($B$9/($B$9+($B$5-H528)))^($B$22))</f>
        <v>101300</v>
      </c>
      <c r="H528" s="62">
        <f t="shared" si="81"/>
        <v>0</v>
      </c>
      <c r="I528" s="62">
        <f t="shared" si="76"/>
        <v>0</v>
      </c>
      <c r="J528" s="62">
        <f t="shared" si="77"/>
        <v>0</v>
      </c>
      <c r="K528" s="62">
        <f t="shared" si="78"/>
        <v>8820.8920394723264</v>
      </c>
      <c r="L528" s="16">
        <f t="shared" si="79"/>
        <v>52.53895843778669</v>
      </c>
      <c r="M528" s="17">
        <f t="shared" si="73"/>
        <v>0.33678314703899925</v>
      </c>
      <c r="N528" s="63">
        <f t="shared" si="75"/>
        <v>0.23814164706062249</v>
      </c>
    </row>
    <row r="529" spans="4:14">
      <c r="D529" s="15">
        <f>D528+'Control Panel'!$B$28</f>
        <v>5.2700000000000483E-2</v>
      </c>
      <c r="E529" s="16">
        <f t="shared" si="74"/>
        <v>0</v>
      </c>
      <c r="F529" s="62">
        <f t="shared" si="80"/>
        <v>0.03</v>
      </c>
      <c r="G529" s="62">
        <f>IF(E529=0,Thrust!$B$20,($B$10)*($B$9/($B$9+($B$5-H529)))^($B$22))</f>
        <v>101300</v>
      </c>
      <c r="H529" s="62">
        <f t="shared" si="81"/>
        <v>0</v>
      </c>
      <c r="I529" s="62">
        <f t="shared" si="76"/>
        <v>0</v>
      </c>
      <c r="J529" s="62">
        <f t="shared" si="77"/>
        <v>0</v>
      </c>
      <c r="K529" s="62">
        <f t="shared" si="78"/>
        <v>8820.8920394723264</v>
      </c>
      <c r="L529" s="16">
        <f t="shared" si="79"/>
        <v>52.53895843778669</v>
      </c>
      <c r="M529" s="17">
        <f t="shared" si="73"/>
        <v>0.33678314703899925</v>
      </c>
      <c r="N529" s="63">
        <f t="shared" si="75"/>
        <v>0.23814164706062249</v>
      </c>
    </row>
    <row r="530" spans="4:14">
      <c r="D530" s="15">
        <f>D529+'Control Panel'!$B$28</f>
        <v>5.2800000000000485E-2</v>
      </c>
      <c r="E530" s="16">
        <f t="shared" si="74"/>
        <v>0</v>
      </c>
      <c r="F530" s="62">
        <f t="shared" si="80"/>
        <v>0.03</v>
      </c>
      <c r="G530" s="62">
        <f>IF(E530=0,Thrust!$B$20,($B$10)*($B$9/($B$9+($B$5-H530)))^($B$22))</f>
        <v>101300</v>
      </c>
      <c r="H530" s="62">
        <f t="shared" si="81"/>
        <v>0</v>
      </c>
      <c r="I530" s="62">
        <f t="shared" si="76"/>
        <v>0</v>
      </c>
      <c r="J530" s="62">
        <f t="shared" si="77"/>
        <v>0</v>
      </c>
      <c r="K530" s="62">
        <f t="shared" si="78"/>
        <v>8820.8920394723264</v>
      </c>
      <c r="L530" s="16">
        <f t="shared" si="79"/>
        <v>52.53895843778669</v>
      </c>
      <c r="M530" s="17">
        <f t="shared" si="73"/>
        <v>0.33678314703899925</v>
      </c>
      <c r="N530" s="63">
        <f t="shared" si="75"/>
        <v>0.23814164706062249</v>
      </c>
    </row>
    <row r="531" spans="4:14">
      <c r="D531" s="15">
        <f>D530+'Control Panel'!$B$28</f>
        <v>5.2900000000000488E-2</v>
      </c>
      <c r="E531" s="16">
        <f t="shared" si="74"/>
        <v>0</v>
      </c>
      <c r="F531" s="62">
        <f t="shared" si="80"/>
        <v>0.03</v>
      </c>
      <c r="G531" s="62">
        <f>IF(E531=0,Thrust!$B$20,($B$10)*($B$9/($B$9+($B$5-H531)))^($B$22))</f>
        <v>101300</v>
      </c>
      <c r="H531" s="62">
        <f t="shared" si="81"/>
        <v>0</v>
      </c>
      <c r="I531" s="62">
        <f t="shared" si="76"/>
        <v>0</v>
      </c>
      <c r="J531" s="62">
        <f t="shared" si="77"/>
        <v>0</v>
      </c>
      <c r="K531" s="62">
        <f t="shared" si="78"/>
        <v>8820.8920394723264</v>
      </c>
      <c r="L531" s="16">
        <f t="shared" si="79"/>
        <v>52.53895843778669</v>
      </c>
      <c r="M531" s="17">
        <f t="shared" si="73"/>
        <v>0.33678314703899925</v>
      </c>
      <c r="N531" s="63">
        <f t="shared" si="75"/>
        <v>0.23814164706062249</v>
      </c>
    </row>
    <row r="532" spans="4:14">
      <c r="D532" s="15">
        <f>D531+'Control Panel'!$B$28</f>
        <v>5.3000000000000491E-2</v>
      </c>
      <c r="E532" s="16">
        <f t="shared" si="74"/>
        <v>0</v>
      </c>
      <c r="F532" s="62">
        <f t="shared" si="80"/>
        <v>0.03</v>
      </c>
      <c r="G532" s="62">
        <f>IF(E532=0,Thrust!$B$20,($B$10)*($B$9/($B$9+($B$5-H532)))^($B$22))</f>
        <v>101300</v>
      </c>
      <c r="H532" s="62">
        <f t="shared" si="81"/>
        <v>0</v>
      </c>
      <c r="I532" s="62">
        <f t="shared" si="76"/>
        <v>0</v>
      </c>
      <c r="J532" s="62">
        <f t="shared" si="77"/>
        <v>0</v>
      </c>
      <c r="K532" s="62">
        <f t="shared" si="78"/>
        <v>8820.8920394723264</v>
      </c>
      <c r="L532" s="16">
        <f t="shared" si="79"/>
        <v>52.53895843778669</v>
      </c>
      <c r="M532" s="17">
        <f t="shared" si="73"/>
        <v>0.33678314703899925</v>
      </c>
      <c r="N532" s="63">
        <f t="shared" si="75"/>
        <v>0.23814164706062249</v>
      </c>
    </row>
    <row r="533" spans="4:14">
      <c r="D533" s="15">
        <f>D532+'Control Panel'!$B$28</f>
        <v>5.3100000000000494E-2</v>
      </c>
      <c r="E533" s="16">
        <f t="shared" si="74"/>
        <v>0</v>
      </c>
      <c r="F533" s="62">
        <f t="shared" si="80"/>
        <v>0.03</v>
      </c>
      <c r="G533" s="62">
        <f>IF(E533=0,Thrust!$B$20,($B$10)*($B$9/($B$9+($B$5-H533)))^($B$22))</f>
        <v>101300</v>
      </c>
      <c r="H533" s="62">
        <f t="shared" si="81"/>
        <v>0</v>
      </c>
      <c r="I533" s="62">
        <f t="shared" si="76"/>
        <v>0</v>
      </c>
      <c r="J533" s="62">
        <f t="shared" si="77"/>
        <v>0</v>
      </c>
      <c r="K533" s="62">
        <f t="shared" si="78"/>
        <v>8820.8920394723264</v>
      </c>
      <c r="L533" s="16">
        <f t="shared" si="79"/>
        <v>52.53895843778669</v>
      </c>
      <c r="M533" s="17">
        <f t="shared" si="73"/>
        <v>0.33678314703899925</v>
      </c>
      <c r="N533" s="63">
        <f t="shared" si="75"/>
        <v>0.23814164706062249</v>
      </c>
    </row>
    <row r="534" spans="4:14">
      <c r="D534" s="15">
        <f>D533+'Control Panel'!$B$28</f>
        <v>5.3200000000000497E-2</v>
      </c>
      <c r="E534" s="16">
        <f t="shared" si="74"/>
        <v>0</v>
      </c>
      <c r="F534" s="62">
        <f t="shared" si="80"/>
        <v>0.03</v>
      </c>
      <c r="G534" s="62">
        <f>IF(E534=0,Thrust!$B$20,($B$10)*($B$9/($B$9+($B$5-H534)))^($B$22))</f>
        <v>101300</v>
      </c>
      <c r="H534" s="62">
        <f t="shared" si="81"/>
        <v>0</v>
      </c>
      <c r="I534" s="62">
        <f t="shared" si="76"/>
        <v>0</v>
      </c>
      <c r="J534" s="62">
        <f t="shared" si="77"/>
        <v>0</v>
      </c>
      <c r="K534" s="62">
        <f t="shared" si="78"/>
        <v>8820.8920394723264</v>
      </c>
      <c r="L534" s="16">
        <f t="shared" si="79"/>
        <v>52.53895843778669</v>
      </c>
      <c r="M534" s="17">
        <f t="shared" si="73"/>
        <v>0.33678314703899925</v>
      </c>
      <c r="N534" s="63">
        <f t="shared" si="75"/>
        <v>0.23814164706062249</v>
      </c>
    </row>
    <row r="535" spans="4:14">
      <c r="D535" s="15">
        <f>D534+'Control Panel'!$B$28</f>
        <v>5.33000000000005E-2</v>
      </c>
      <c r="E535" s="16">
        <f t="shared" si="74"/>
        <v>0</v>
      </c>
      <c r="F535" s="62">
        <f t="shared" si="80"/>
        <v>0.03</v>
      </c>
      <c r="G535" s="62">
        <f>IF(E535=0,Thrust!$B$20,($B$10)*($B$9/($B$9+($B$5-H535)))^($B$22))</f>
        <v>101300</v>
      </c>
      <c r="H535" s="62">
        <f t="shared" si="81"/>
        <v>0</v>
      </c>
      <c r="I535" s="62">
        <f t="shared" si="76"/>
        <v>0</v>
      </c>
      <c r="J535" s="62">
        <f t="shared" si="77"/>
        <v>0</v>
      </c>
      <c r="K535" s="62">
        <f t="shared" si="78"/>
        <v>8820.8920394723264</v>
      </c>
      <c r="L535" s="16">
        <f t="shared" si="79"/>
        <v>52.53895843778669</v>
      </c>
      <c r="M535" s="17">
        <f t="shared" si="73"/>
        <v>0.33678314703899925</v>
      </c>
      <c r="N535" s="63">
        <f t="shared" si="75"/>
        <v>0.23814164706062249</v>
      </c>
    </row>
    <row r="536" spans="4:14">
      <c r="D536" s="15">
        <f>D535+'Control Panel'!$B$28</f>
        <v>5.3400000000000503E-2</v>
      </c>
      <c r="E536" s="16">
        <f t="shared" si="74"/>
        <v>0</v>
      </c>
      <c r="F536" s="62">
        <f t="shared" si="80"/>
        <v>0.03</v>
      </c>
      <c r="G536" s="62">
        <f>IF(E536=0,Thrust!$B$20,($B$10)*($B$9/($B$9+($B$5-H536)))^($B$22))</f>
        <v>101300</v>
      </c>
      <c r="H536" s="62">
        <f t="shared" si="81"/>
        <v>0</v>
      </c>
      <c r="I536" s="62">
        <f t="shared" si="76"/>
        <v>0</v>
      </c>
      <c r="J536" s="62">
        <f t="shared" si="77"/>
        <v>0</v>
      </c>
      <c r="K536" s="62">
        <f t="shared" si="78"/>
        <v>8820.8920394723264</v>
      </c>
      <c r="L536" s="16">
        <f t="shared" si="79"/>
        <v>52.53895843778669</v>
      </c>
      <c r="M536" s="17">
        <f t="shared" si="73"/>
        <v>0.33678314703899925</v>
      </c>
      <c r="N536" s="63">
        <f t="shared" si="75"/>
        <v>0.23814164706062249</v>
      </c>
    </row>
    <row r="537" spans="4:14">
      <c r="D537" s="15">
        <f>D536+'Control Panel'!$B$28</f>
        <v>5.3500000000000505E-2</v>
      </c>
      <c r="E537" s="16">
        <f t="shared" si="74"/>
        <v>0</v>
      </c>
      <c r="F537" s="62">
        <f t="shared" si="80"/>
        <v>0.03</v>
      </c>
      <c r="G537" s="62">
        <f>IF(E537=0,Thrust!$B$20,($B$10)*($B$9/($B$9+($B$5-H537)))^($B$22))</f>
        <v>101300</v>
      </c>
      <c r="H537" s="62">
        <f t="shared" si="81"/>
        <v>0</v>
      </c>
      <c r="I537" s="62">
        <f t="shared" si="76"/>
        <v>0</v>
      </c>
      <c r="J537" s="62">
        <f t="shared" si="77"/>
        <v>0</v>
      </c>
      <c r="K537" s="62">
        <f t="shared" si="78"/>
        <v>8820.8920394723264</v>
      </c>
      <c r="L537" s="16">
        <f t="shared" si="79"/>
        <v>52.53895843778669</v>
      </c>
      <c r="M537" s="17">
        <f t="shared" si="73"/>
        <v>0.33678314703899925</v>
      </c>
      <c r="N537" s="63">
        <f t="shared" si="75"/>
        <v>0.23814164706062249</v>
      </c>
    </row>
    <row r="538" spans="4:14">
      <c r="D538" s="15">
        <f>D537+'Control Panel'!$B$28</f>
        <v>5.3600000000000508E-2</v>
      </c>
      <c r="E538" s="16">
        <f t="shared" si="74"/>
        <v>0</v>
      </c>
      <c r="F538" s="62">
        <f t="shared" si="80"/>
        <v>0.03</v>
      </c>
      <c r="G538" s="62">
        <f>IF(E538=0,Thrust!$B$20,($B$10)*($B$9/($B$9+($B$5-H538)))^($B$22))</f>
        <v>101300</v>
      </c>
      <c r="H538" s="62">
        <f t="shared" si="81"/>
        <v>0</v>
      </c>
      <c r="I538" s="62">
        <f t="shared" si="76"/>
        <v>0</v>
      </c>
      <c r="J538" s="62">
        <f t="shared" si="77"/>
        <v>0</v>
      </c>
      <c r="K538" s="62">
        <f t="shared" si="78"/>
        <v>8820.8920394723264</v>
      </c>
      <c r="L538" s="16">
        <f t="shared" si="79"/>
        <v>52.53895843778669</v>
      </c>
      <c r="M538" s="17">
        <f t="shared" si="73"/>
        <v>0.33678314703899925</v>
      </c>
      <c r="N538" s="63">
        <f t="shared" si="75"/>
        <v>0.23814164706062249</v>
      </c>
    </row>
    <row r="539" spans="4:14">
      <c r="D539" s="15">
        <f>D538+'Control Panel'!$B$28</f>
        <v>5.3700000000000511E-2</v>
      </c>
      <c r="E539" s="16">
        <f t="shared" si="74"/>
        <v>0</v>
      </c>
      <c r="F539" s="62">
        <f t="shared" si="80"/>
        <v>0.03</v>
      </c>
      <c r="G539" s="62">
        <f>IF(E539=0,Thrust!$B$20,($B$10)*($B$9/($B$9+($B$5-H539)))^($B$22))</f>
        <v>101300</v>
      </c>
      <c r="H539" s="62">
        <f t="shared" si="81"/>
        <v>0</v>
      </c>
      <c r="I539" s="62">
        <f t="shared" si="76"/>
        <v>0</v>
      </c>
      <c r="J539" s="62">
        <f t="shared" si="77"/>
        <v>0</v>
      </c>
      <c r="K539" s="62">
        <f t="shared" si="78"/>
        <v>8820.8920394723264</v>
      </c>
      <c r="L539" s="16">
        <f t="shared" si="79"/>
        <v>52.53895843778669</v>
      </c>
      <c r="M539" s="17">
        <f t="shared" si="73"/>
        <v>0.33678314703899925</v>
      </c>
      <c r="N539" s="63">
        <f t="shared" si="75"/>
        <v>0.23814164706062249</v>
      </c>
    </row>
    <row r="540" spans="4:14">
      <c r="D540" s="15">
        <f>D539+'Control Panel'!$B$28</f>
        <v>5.3800000000000514E-2</v>
      </c>
      <c r="E540" s="16">
        <f t="shared" si="74"/>
        <v>0</v>
      </c>
      <c r="F540" s="62">
        <f t="shared" si="80"/>
        <v>0.03</v>
      </c>
      <c r="G540" s="62">
        <f>IF(E540=0,Thrust!$B$20,($B$10)*($B$9/($B$9+($B$5-H540)))^($B$22))</f>
        <v>101300</v>
      </c>
      <c r="H540" s="62">
        <f t="shared" si="81"/>
        <v>0</v>
      </c>
      <c r="I540" s="62">
        <f t="shared" si="76"/>
        <v>0</v>
      </c>
      <c r="J540" s="62">
        <f t="shared" si="77"/>
        <v>0</v>
      </c>
      <c r="K540" s="62">
        <f t="shared" si="78"/>
        <v>8820.8920394723264</v>
      </c>
      <c r="L540" s="16">
        <f t="shared" si="79"/>
        <v>52.53895843778669</v>
      </c>
      <c r="M540" s="17">
        <f t="shared" si="73"/>
        <v>0.33678314703899925</v>
      </c>
      <c r="N540" s="63">
        <f t="shared" si="75"/>
        <v>0.23814164706062249</v>
      </c>
    </row>
    <row r="541" spans="4:14">
      <c r="D541" s="15">
        <f>D540+'Control Panel'!$B$28</f>
        <v>5.3900000000000517E-2</v>
      </c>
      <c r="E541" s="16">
        <f t="shared" si="74"/>
        <v>0</v>
      </c>
      <c r="F541" s="62">
        <f t="shared" si="80"/>
        <v>0.03</v>
      </c>
      <c r="G541" s="62">
        <f>IF(E541=0,Thrust!$B$20,($B$10)*($B$9/($B$9+($B$5-H541)))^($B$22))</f>
        <v>101300</v>
      </c>
      <c r="H541" s="62">
        <f t="shared" si="81"/>
        <v>0</v>
      </c>
      <c r="I541" s="62">
        <f t="shared" si="76"/>
        <v>0</v>
      </c>
      <c r="J541" s="62">
        <f t="shared" si="77"/>
        <v>0</v>
      </c>
      <c r="K541" s="62">
        <f t="shared" si="78"/>
        <v>8820.8920394723264</v>
      </c>
      <c r="L541" s="16">
        <f t="shared" si="79"/>
        <v>52.53895843778669</v>
      </c>
      <c r="M541" s="17">
        <f t="shared" si="73"/>
        <v>0.33678314703899925</v>
      </c>
      <c r="N541" s="63">
        <f t="shared" si="75"/>
        <v>0.23814164706062249</v>
      </c>
    </row>
    <row r="542" spans="4:14">
      <c r="D542" s="15">
        <f>D541+'Control Panel'!$B$28</f>
        <v>5.400000000000052E-2</v>
      </c>
      <c r="E542" s="16">
        <f t="shared" si="74"/>
        <v>0</v>
      </c>
      <c r="F542" s="62">
        <f t="shared" si="80"/>
        <v>0.03</v>
      </c>
      <c r="G542" s="62">
        <f>IF(E542=0,Thrust!$B$20,($B$10)*($B$9/($B$9+($B$5-H542)))^($B$22))</f>
        <v>101300</v>
      </c>
      <c r="H542" s="62">
        <f t="shared" si="81"/>
        <v>0</v>
      </c>
      <c r="I542" s="62">
        <f t="shared" si="76"/>
        <v>0</v>
      </c>
      <c r="J542" s="62">
        <f t="shared" si="77"/>
        <v>0</v>
      </c>
      <c r="K542" s="62">
        <f t="shared" si="78"/>
        <v>8820.8920394723264</v>
      </c>
      <c r="L542" s="16">
        <f t="shared" si="79"/>
        <v>52.53895843778669</v>
      </c>
      <c r="M542" s="17">
        <f t="shared" si="73"/>
        <v>0.33678314703899925</v>
      </c>
      <c r="N542" s="63">
        <f t="shared" si="75"/>
        <v>0.23814164706062249</v>
      </c>
    </row>
    <row r="543" spans="4:14">
      <c r="D543" s="15">
        <f>D542+'Control Panel'!$B$28</f>
        <v>5.4100000000000523E-2</v>
      </c>
      <c r="E543" s="16">
        <f t="shared" si="74"/>
        <v>0</v>
      </c>
      <c r="F543" s="62">
        <f t="shared" si="80"/>
        <v>0.03</v>
      </c>
      <c r="G543" s="62">
        <f>IF(E543=0,Thrust!$B$20,($B$10)*($B$9/($B$9+($B$5-H543)))^($B$22))</f>
        <v>101300</v>
      </c>
      <c r="H543" s="62">
        <f t="shared" si="81"/>
        <v>0</v>
      </c>
      <c r="I543" s="62">
        <f t="shared" si="76"/>
        <v>0</v>
      </c>
      <c r="J543" s="62">
        <f t="shared" si="77"/>
        <v>0</v>
      </c>
      <c r="K543" s="62">
        <f t="shared" si="78"/>
        <v>8820.8920394723264</v>
      </c>
      <c r="L543" s="16">
        <f t="shared" si="79"/>
        <v>52.53895843778669</v>
      </c>
      <c r="M543" s="17">
        <f t="shared" si="73"/>
        <v>0.33678314703899925</v>
      </c>
      <c r="N543" s="63">
        <f t="shared" si="75"/>
        <v>0.23814164706062249</v>
      </c>
    </row>
    <row r="544" spans="4:14">
      <c r="D544" s="15">
        <f>D543+'Control Panel'!$B$28</f>
        <v>5.4200000000000526E-2</v>
      </c>
      <c r="E544" s="16">
        <f t="shared" si="74"/>
        <v>0</v>
      </c>
      <c r="F544" s="62">
        <f t="shared" si="80"/>
        <v>0.03</v>
      </c>
      <c r="G544" s="62">
        <f>IF(E544=0,Thrust!$B$20,($B$10)*($B$9/($B$9+($B$5-H544)))^($B$22))</f>
        <v>101300</v>
      </c>
      <c r="H544" s="62">
        <f t="shared" si="81"/>
        <v>0</v>
      </c>
      <c r="I544" s="62">
        <f t="shared" si="76"/>
        <v>0</v>
      </c>
      <c r="J544" s="62">
        <f t="shared" si="77"/>
        <v>0</v>
      </c>
      <c r="K544" s="62">
        <f t="shared" si="78"/>
        <v>8820.8920394723264</v>
      </c>
      <c r="L544" s="16">
        <f t="shared" si="79"/>
        <v>52.53895843778669</v>
      </c>
      <c r="M544" s="17">
        <f t="shared" si="73"/>
        <v>0.33678314703899925</v>
      </c>
      <c r="N544" s="63">
        <f t="shared" si="75"/>
        <v>0.23814164706062249</v>
      </c>
    </row>
    <row r="545" spans="4:14">
      <c r="D545" s="15">
        <f>D544+'Control Panel'!$B$28</f>
        <v>5.4300000000000528E-2</v>
      </c>
      <c r="E545" s="16">
        <f t="shared" si="74"/>
        <v>0</v>
      </c>
      <c r="F545" s="62">
        <f t="shared" si="80"/>
        <v>0.03</v>
      </c>
      <c r="G545" s="62">
        <f>IF(E545=0,Thrust!$B$20,($B$10)*($B$9/($B$9+($B$5-H545)))^($B$22))</f>
        <v>101300</v>
      </c>
      <c r="H545" s="62">
        <f t="shared" si="81"/>
        <v>0</v>
      </c>
      <c r="I545" s="62">
        <f t="shared" si="76"/>
        <v>0</v>
      </c>
      <c r="J545" s="62">
        <f t="shared" si="77"/>
        <v>0</v>
      </c>
      <c r="K545" s="62">
        <f t="shared" si="78"/>
        <v>8820.8920394723264</v>
      </c>
      <c r="L545" s="16">
        <f t="shared" si="79"/>
        <v>52.53895843778669</v>
      </c>
      <c r="M545" s="17">
        <f t="shared" si="73"/>
        <v>0.33678314703899925</v>
      </c>
      <c r="N545" s="63">
        <f t="shared" si="75"/>
        <v>0.23814164706062249</v>
      </c>
    </row>
    <row r="546" spans="4:14">
      <c r="D546" s="15">
        <f>D545+'Control Panel'!$B$28</f>
        <v>5.4400000000000531E-2</v>
      </c>
      <c r="E546" s="16">
        <f t="shared" si="74"/>
        <v>0</v>
      </c>
      <c r="F546" s="62">
        <f t="shared" si="80"/>
        <v>0.03</v>
      </c>
      <c r="G546" s="62">
        <f>IF(E546=0,Thrust!$B$20,($B$10)*($B$9/($B$9+($B$5-H546)))^($B$22))</f>
        <v>101300</v>
      </c>
      <c r="H546" s="62">
        <f t="shared" si="81"/>
        <v>0</v>
      </c>
      <c r="I546" s="62">
        <f t="shared" si="76"/>
        <v>0</v>
      </c>
      <c r="J546" s="62">
        <f t="shared" si="77"/>
        <v>0</v>
      </c>
      <c r="K546" s="62">
        <f t="shared" si="78"/>
        <v>8820.8920394723264</v>
      </c>
      <c r="L546" s="16">
        <f t="shared" si="79"/>
        <v>52.53895843778669</v>
      </c>
      <c r="M546" s="17">
        <f t="shared" si="73"/>
        <v>0.33678314703899925</v>
      </c>
      <c r="N546" s="63">
        <f t="shared" si="75"/>
        <v>0.23814164706062249</v>
      </c>
    </row>
    <row r="547" spans="4:14">
      <c r="D547" s="15">
        <f>D546+'Control Panel'!$B$28</f>
        <v>5.4500000000000534E-2</v>
      </c>
      <c r="E547" s="16">
        <f t="shared" si="74"/>
        <v>0</v>
      </c>
      <c r="F547" s="62">
        <f t="shared" si="80"/>
        <v>0.03</v>
      </c>
      <c r="G547" s="62">
        <f>IF(E547=0,Thrust!$B$20,($B$10)*($B$9/($B$9+($B$5-H547)))^($B$22))</f>
        <v>101300</v>
      </c>
      <c r="H547" s="62">
        <f t="shared" si="81"/>
        <v>0</v>
      </c>
      <c r="I547" s="62">
        <f t="shared" si="76"/>
        <v>0</v>
      </c>
      <c r="J547" s="62">
        <f t="shared" si="77"/>
        <v>0</v>
      </c>
      <c r="K547" s="62">
        <f t="shared" si="78"/>
        <v>8820.8920394723264</v>
      </c>
      <c r="L547" s="16">
        <f t="shared" si="79"/>
        <v>52.53895843778669</v>
      </c>
      <c r="M547" s="17">
        <f t="shared" si="73"/>
        <v>0.33678314703899925</v>
      </c>
      <c r="N547" s="63">
        <f t="shared" si="75"/>
        <v>0.23814164706062249</v>
      </c>
    </row>
    <row r="548" spans="4:14">
      <c r="D548" s="15">
        <f>D547+'Control Panel'!$B$28</f>
        <v>5.4600000000000537E-2</v>
      </c>
      <c r="E548" s="16">
        <f t="shared" si="74"/>
        <v>0</v>
      </c>
      <c r="F548" s="62">
        <f t="shared" si="80"/>
        <v>0.03</v>
      </c>
      <c r="G548" s="62">
        <f>IF(E548=0,Thrust!$B$20,($B$10)*($B$9/($B$9+($B$5-H548)))^($B$22))</f>
        <v>101300</v>
      </c>
      <c r="H548" s="62">
        <f t="shared" si="81"/>
        <v>0</v>
      </c>
      <c r="I548" s="62">
        <f t="shared" si="76"/>
        <v>0</v>
      </c>
      <c r="J548" s="62">
        <f t="shared" si="77"/>
        <v>0</v>
      </c>
      <c r="K548" s="62">
        <f t="shared" si="78"/>
        <v>8820.8920394723264</v>
      </c>
      <c r="L548" s="16">
        <f t="shared" si="79"/>
        <v>52.53895843778669</v>
      </c>
      <c r="M548" s="17">
        <f t="shared" si="73"/>
        <v>0.33678314703899925</v>
      </c>
      <c r="N548" s="63">
        <f t="shared" si="75"/>
        <v>0.23814164706062249</v>
      </c>
    </row>
    <row r="549" spans="4:14">
      <c r="D549" s="15">
        <f>D548+'Control Panel'!$B$28</f>
        <v>5.470000000000054E-2</v>
      </c>
      <c r="E549" s="16">
        <f t="shared" si="74"/>
        <v>0</v>
      </c>
      <c r="F549" s="62">
        <f t="shared" si="80"/>
        <v>0.03</v>
      </c>
      <c r="G549" s="62">
        <f>IF(E549=0,Thrust!$B$20,($B$10)*($B$9/($B$9+($B$5-H549)))^($B$22))</f>
        <v>101300</v>
      </c>
      <c r="H549" s="62">
        <f t="shared" si="81"/>
        <v>0</v>
      </c>
      <c r="I549" s="62">
        <f t="shared" si="76"/>
        <v>0</v>
      </c>
      <c r="J549" s="62">
        <f t="shared" si="77"/>
        <v>0</v>
      </c>
      <c r="K549" s="62">
        <f t="shared" si="78"/>
        <v>8820.8920394723264</v>
      </c>
      <c r="L549" s="16">
        <f t="shared" si="79"/>
        <v>52.53895843778669</v>
      </c>
      <c r="M549" s="17">
        <f t="shared" si="73"/>
        <v>0.33678314703899925</v>
      </c>
      <c r="N549" s="63">
        <f t="shared" si="75"/>
        <v>0.23814164706062249</v>
      </c>
    </row>
    <row r="550" spans="4:14">
      <c r="D550" s="15">
        <f>D549+'Control Panel'!$B$28</f>
        <v>5.4800000000000543E-2</v>
      </c>
      <c r="E550" s="16">
        <f t="shared" si="74"/>
        <v>0</v>
      </c>
      <c r="F550" s="62">
        <f t="shared" si="80"/>
        <v>0.03</v>
      </c>
      <c r="G550" s="62">
        <f>IF(E550=0,Thrust!$B$20,($B$10)*($B$9/($B$9+($B$5-H550)))^($B$22))</f>
        <v>101300</v>
      </c>
      <c r="H550" s="62">
        <f t="shared" si="81"/>
        <v>0</v>
      </c>
      <c r="I550" s="62">
        <f t="shared" si="76"/>
        <v>0</v>
      </c>
      <c r="J550" s="62">
        <f t="shared" si="77"/>
        <v>0</v>
      </c>
      <c r="K550" s="62">
        <f t="shared" si="78"/>
        <v>8820.8920394723264</v>
      </c>
      <c r="L550" s="16">
        <f t="shared" si="79"/>
        <v>52.53895843778669</v>
      </c>
      <c r="M550" s="17">
        <f t="shared" si="73"/>
        <v>0.33678314703899925</v>
      </c>
      <c r="N550" s="63">
        <f t="shared" si="75"/>
        <v>0.23814164706062249</v>
      </c>
    </row>
    <row r="551" spans="4:14">
      <c r="D551" s="15">
        <f>D550+'Control Panel'!$B$28</f>
        <v>5.4900000000000546E-2</v>
      </c>
      <c r="E551" s="16">
        <f t="shared" si="74"/>
        <v>0</v>
      </c>
      <c r="F551" s="62">
        <f t="shared" si="80"/>
        <v>0.03</v>
      </c>
      <c r="G551" s="62">
        <f>IF(E551=0,Thrust!$B$20,($B$10)*($B$9/($B$9+($B$5-H551)))^($B$22))</f>
        <v>101300</v>
      </c>
      <c r="H551" s="62">
        <f t="shared" si="81"/>
        <v>0</v>
      </c>
      <c r="I551" s="62">
        <f t="shared" si="76"/>
        <v>0</v>
      </c>
      <c r="J551" s="62">
        <f t="shared" si="77"/>
        <v>0</v>
      </c>
      <c r="K551" s="62">
        <f t="shared" si="78"/>
        <v>8820.8920394723264</v>
      </c>
      <c r="L551" s="16">
        <f t="shared" si="79"/>
        <v>52.53895843778669</v>
      </c>
      <c r="M551" s="17">
        <f t="shared" si="73"/>
        <v>0.33678314703899925</v>
      </c>
      <c r="N551" s="63">
        <f t="shared" si="75"/>
        <v>0.23814164706062249</v>
      </c>
    </row>
    <row r="552" spans="4:14">
      <c r="D552" s="15">
        <f>D551+'Control Panel'!$B$28</f>
        <v>5.5000000000000548E-2</v>
      </c>
      <c r="E552" s="16">
        <f t="shared" si="74"/>
        <v>0</v>
      </c>
      <c r="F552" s="62">
        <f t="shared" si="80"/>
        <v>0.03</v>
      </c>
      <c r="G552" s="62">
        <f>IF(E552=0,Thrust!$B$20,($B$10)*($B$9/($B$9+($B$5-H552)))^($B$22))</f>
        <v>101300</v>
      </c>
      <c r="H552" s="62">
        <f t="shared" si="81"/>
        <v>0</v>
      </c>
      <c r="I552" s="62">
        <f t="shared" si="76"/>
        <v>0</v>
      </c>
      <c r="J552" s="62">
        <f t="shared" si="77"/>
        <v>0</v>
      </c>
      <c r="K552" s="62">
        <f t="shared" si="78"/>
        <v>8820.8920394723264</v>
      </c>
      <c r="L552" s="16">
        <f t="shared" si="79"/>
        <v>52.53895843778669</v>
      </c>
      <c r="M552" s="17">
        <f t="shared" si="73"/>
        <v>0.33678314703899925</v>
      </c>
      <c r="N552" s="63">
        <f t="shared" si="75"/>
        <v>0.23814164706062249</v>
      </c>
    </row>
    <row r="553" spans="4:14">
      <c r="D553" s="15">
        <f>D552+'Control Panel'!$B$28</f>
        <v>5.5100000000000551E-2</v>
      </c>
      <c r="E553" s="16">
        <f t="shared" si="74"/>
        <v>0</v>
      </c>
      <c r="F553" s="62">
        <f t="shared" si="80"/>
        <v>0.03</v>
      </c>
      <c r="G553" s="62">
        <f>IF(E553=0,Thrust!$B$20,($B$10)*($B$9/($B$9+($B$5-H553)))^($B$22))</f>
        <v>101300</v>
      </c>
      <c r="H553" s="62">
        <f t="shared" si="81"/>
        <v>0</v>
      </c>
      <c r="I553" s="62">
        <f t="shared" si="76"/>
        <v>0</v>
      </c>
      <c r="J553" s="62">
        <f t="shared" si="77"/>
        <v>0</v>
      </c>
      <c r="K553" s="62">
        <f t="shared" si="78"/>
        <v>8820.8920394723264</v>
      </c>
      <c r="L553" s="16">
        <f t="shared" si="79"/>
        <v>52.53895843778669</v>
      </c>
      <c r="M553" s="17">
        <f t="shared" si="73"/>
        <v>0.33678314703899925</v>
      </c>
      <c r="N553" s="63">
        <f t="shared" si="75"/>
        <v>0.23814164706062249</v>
      </c>
    </row>
    <row r="554" spans="4:14">
      <c r="D554" s="15">
        <f>D553+'Control Panel'!$B$28</f>
        <v>5.5200000000000554E-2</v>
      </c>
      <c r="E554" s="16">
        <f t="shared" si="74"/>
        <v>0</v>
      </c>
      <c r="F554" s="62">
        <f t="shared" si="80"/>
        <v>0.03</v>
      </c>
      <c r="G554" s="62">
        <f>IF(E554=0,Thrust!$B$20,($B$10)*($B$9/($B$9+($B$5-H554)))^($B$22))</f>
        <v>101300</v>
      </c>
      <c r="H554" s="62">
        <f t="shared" si="81"/>
        <v>0</v>
      </c>
      <c r="I554" s="62">
        <f t="shared" si="76"/>
        <v>0</v>
      </c>
      <c r="J554" s="62">
        <f t="shared" si="77"/>
        <v>0</v>
      </c>
      <c r="K554" s="62">
        <f t="shared" si="78"/>
        <v>8820.8920394723264</v>
      </c>
      <c r="L554" s="16">
        <f t="shared" si="79"/>
        <v>52.53895843778669</v>
      </c>
      <c r="M554" s="17">
        <f t="shared" si="73"/>
        <v>0.33678314703899925</v>
      </c>
      <c r="N554" s="63">
        <f t="shared" si="75"/>
        <v>0.23814164706062249</v>
      </c>
    </row>
    <row r="555" spans="4:14">
      <c r="D555" s="15">
        <f>D554+'Control Panel'!$B$28</f>
        <v>5.5300000000000557E-2</v>
      </c>
      <c r="E555" s="16">
        <f t="shared" si="74"/>
        <v>0</v>
      </c>
      <c r="F555" s="62">
        <f t="shared" si="80"/>
        <v>0.03</v>
      </c>
      <c r="G555" s="62">
        <f>IF(E555=0,Thrust!$B$20,($B$10)*($B$9/($B$9+($B$5-H555)))^($B$22))</f>
        <v>101300</v>
      </c>
      <c r="H555" s="62">
        <f t="shared" si="81"/>
        <v>0</v>
      </c>
      <c r="I555" s="62">
        <f t="shared" si="76"/>
        <v>0</v>
      </c>
      <c r="J555" s="62">
        <f t="shared" si="77"/>
        <v>0</v>
      </c>
      <c r="K555" s="62">
        <f t="shared" si="78"/>
        <v>8820.8920394723264</v>
      </c>
      <c r="L555" s="16">
        <f t="shared" si="79"/>
        <v>52.53895843778669</v>
      </c>
      <c r="M555" s="17">
        <f t="shared" si="73"/>
        <v>0.33678314703899925</v>
      </c>
      <c r="N555" s="63">
        <f t="shared" si="75"/>
        <v>0.23814164706062249</v>
      </c>
    </row>
    <row r="556" spans="4:14">
      <c r="D556" s="15">
        <f>D555+'Control Panel'!$B$28</f>
        <v>5.540000000000056E-2</v>
      </c>
      <c r="E556" s="16">
        <f t="shared" si="74"/>
        <v>0</v>
      </c>
      <c r="F556" s="62">
        <f t="shared" si="80"/>
        <v>0.03</v>
      </c>
      <c r="G556" s="62">
        <f>IF(E556=0,Thrust!$B$20,($B$10)*($B$9/($B$9+($B$5-H556)))^($B$22))</f>
        <v>101300</v>
      </c>
      <c r="H556" s="62">
        <f t="shared" si="81"/>
        <v>0</v>
      </c>
      <c r="I556" s="62">
        <f t="shared" si="76"/>
        <v>0</v>
      </c>
      <c r="J556" s="62">
        <f t="shared" si="77"/>
        <v>0</v>
      </c>
      <c r="K556" s="62">
        <f t="shared" si="78"/>
        <v>8820.8920394723264</v>
      </c>
      <c r="L556" s="16">
        <f t="shared" si="79"/>
        <v>52.53895843778669</v>
      </c>
      <c r="M556" s="17">
        <f t="shared" si="73"/>
        <v>0.33678314703899925</v>
      </c>
      <c r="N556" s="63">
        <f t="shared" si="75"/>
        <v>0.23814164706062249</v>
      </c>
    </row>
    <row r="557" spans="4:14">
      <c r="D557" s="15">
        <f>D556+'Control Panel'!$B$28</f>
        <v>5.5500000000000563E-2</v>
      </c>
      <c r="E557" s="16">
        <f t="shared" si="74"/>
        <v>0</v>
      </c>
      <c r="F557" s="62">
        <f t="shared" si="80"/>
        <v>0.03</v>
      </c>
      <c r="G557" s="62">
        <f>IF(E557=0,Thrust!$B$20,($B$10)*($B$9/($B$9+($B$5-H557)))^($B$22))</f>
        <v>101300</v>
      </c>
      <c r="H557" s="62">
        <f t="shared" si="81"/>
        <v>0</v>
      </c>
      <c r="I557" s="62">
        <f t="shared" si="76"/>
        <v>0</v>
      </c>
      <c r="J557" s="62">
        <f t="shared" si="77"/>
        <v>0</v>
      </c>
      <c r="K557" s="62">
        <f t="shared" si="78"/>
        <v>8820.8920394723264</v>
      </c>
      <c r="L557" s="16">
        <f t="shared" si="79"/>
        <v>52.53895843778669</v>
      </c>
      <c r="M557" s="17">
        <f t="shared" si="73"/>
        <v>0.33678314703899925</v>
      </c>
      <c r="N557" s="63">
        <f t="shared" si="75"/>
        <v>0.23814164706062249</v>
      </c>
    </row>
    <row r="558" spans="4:14">
      <c r="D558" s="15">
        <f>D557+'Control Panel'!$B$28</f>
        <v>5.5600000000000566E-2</v>
      </c>
      <c r="E558" s="16">
        <f t="shared" si="74"/>
        <v>0</v>
      </c>
      <c r="F558" s="62">
        <f t="shared" si="80"/>
        <v>0.03</v>
      </c>
      <c r="G558" s="62">
        <f>IF(E558=0,Thrust!$B$20,($B$10)*($B$9/($B$9+($B$5-H558)))^($B$22))</f>
        <v>101300</v>
      </c>
      <c r="H558" s="62">
        <f t="shared" si="81"/>
        <v>0</v>
      </c>
      <c r="I558" s="62">
        <f t="shared" si="76"/>
        <v>0</v>
      </c>
      <c r="J558" s="62">
        <f t="shared" si="77"/>
        <v>0</v>
      </c>
      <c r="K558" s="62">
        <f t="shared" si="78"/>
        <v>8820.8920394723264</v>
      </c>
      <c r="L558" s="16">
        <f t="shared" si="79"/>
        <v>52.53895843778669</v>
      </c>
      <c r="M558" s="17">
        <f t="shared" si="73"/>
        <v>0.33678314703899925</v>
      </c>
      <c r="N558" s="63">
        <f t="shared" si="75"/>
        <v>0.23814164706062249</v>
      </c>
    </row>
    <row r="559" spans="4:14">
      <c r="D559" s="15">
        <f>D558+'Control Panel'!$B$28</f>
        <v>5.5700000000000569E-2</v>
      </c>
      <c r="E559" s="16">
        <f t="shared" si="74"/>
        <v>0</v>
      </c>
      <c r="F559" s="62">
        <f t="shared" si="80"/>
        <v>0.03</v>
      </c>
      <c r="G559" s="62">
        <f>IF(E559=0,Thrust!$B$20,($B$10)*($B$9/($B$9+($B$5-H559)))^($B$22))</f>
        <v>101300</v>
      </c>
      <c r="H559" s="62">
        <f t="shared" si="81"/>
        <v>0</v>
      </c>
      <c r="I559" s="62">
        <f t="shared" si="76"/>
        <v>0</v>
      </c>
      <c r="J559" s="62">
        <f t="shared" si="77"/>
        <v>0</v>
      </c>
      <c r="K559" s="62">
        <f t="shared" si="78"/>
        <v>8820.8920394723264</v>
      </c>
      <c r="L559" s="16">
        <f t="shared" si="79"/>
        <v>52.53895843778669</v>
      </c>
      <c r="M559" s="17">
        <f t="shared" si="73"/>
        <v>0.33678314703899925</v>
      </c>
      <c r="N559" s="63">
        <f t="shared" si="75"/>
        <v>0.23814164706062249</v>
      </c>
    </row>
    <row r="560" spans="4:14">
      <c r="D560" s="15">
        <f>D559+'Control Panel'!$B$28</f>
        <v>5.5800000000000571E-2</v>
      </c>
      <c r="E560" s="16">
        <f t="shared" si="74"/>
        <v>0</v>
      </c>
      <c r="F560" s="62">
        <f t="shared" si="80"/>
        <v>0.03</v>
      </c>
      <c r="G560" s="62">
        <f>IF(E560=0,Thrust!$B$20,($B$10)*($B$9/($B$9+($B$5-H560)))^($B$22))</f>
        <v>101300</v>
      </c>
      <c r="H560" s="62">
        <f t="shared" si="81"/>
        <v>0</v>
      </c>
      <c r="I560" s="62">
        <f t="shared" si="76"/>
        <v>0</v>
      </c>
      <c r="J560" s="62">
        <f t="shared" si="77"/>
        <v>0</v>
      </c>
      <c r="K560" s="62">
        <f t="shared" si="78"/>
        <v>8820.8920394723264</v>
      </c>
      <c r="L560" s="16">
        <f t="shared" si="79"/>
        <v>52.53895843778669</v>
      </c>
      <c r="M560" s="17">
        <f t="shared" si="73"/>
        <v>0.33678314703899925</v>
      </c>
      <c r="N560" s="63">
        <f t="shared" si="75"/>
        <v>0.23814164706062249</v>
      </c>
    </row>
    <row r="561" spans="4:14">
      <c r="D561" s="15">
        <f>D560+'Control Panel'!$B$28</f>
        <v>5.5900000000000574E-2</v>
      </c>
      <c r="E561" s="16">
        <f t="shared" si="74"/>
        <v>0</v>
      </c>
      <c r="F561" s="62">
        <f t="shared" si="80"/>
        <v>0.03</v>
      </c>
      <c r="G561" s="62">
        <f>IF(E561=0,Thrust!$B$20,($B$10)*($B$9/($B$9+($B$5-H561)))^($B$22))</f>
        <v>101300</v>
      </c>
      <c r="H561" s="62">
        <f t="shared" si="81"/>
        <v>0</v>
      </c>
      <c r="I561" s="62">
        <f t="shared" si="76"/>
        <v>0</v>
      </c>
      <c r="J561" s="62">
        <f t="shared" si="77"/>
        <v>0</v>
      </c>
      <c r="K561" s="62">
        <f t="shared" si="78"/>
        <v>8820.8920394723264</v>
      </c>
      <c r="L561" s="16">
        <f t="shared" si="79"/>
        <v>52.53895843778669</v>
      </c>
      <c r="M561" s="17">
        <f t="shared" si="73"/>
        <v>0.33678314703899925</v>
      </c>
      <c r="N561" s="63">
        <f t="shared" si="75"/>
        <v>0.23814164706062249</v>
      </c>
    </row>
    <row r="562" spans="4:14">
      <c r="D562" s="15">
        <f>D561+'Control Panel'!$B$28</f>
        <v>5.6000000000000577E-2</v>
      </c>
      <c r="E562" s="16">
        <f t="shared" si="74"/>
        <v>0</v>
      </c>
      <c r="F562" s="62">
        <f t="shared" si="80"/>
        <v>0.03</v>
      </c>
      <c r="G562" s="62">
        <f>IF(E562=0,Thrust!$B$20,($B$10)*($B$9/($B$9+($B$5-H562)))^($B$22))</f>
        <v>101300</v>
      </c>
      <c r="H562" s="62">
        <f t="shared" si="81"/>
        <v>0</v>
      </c>
      <c r="I562" s="62">
        <f t="shared" si="76"/>
        <v>0</v>
      </c>
      <c r="J562" s="62">
        <f t="shared" si="77"/>
        <v>0</v>
      </c>
      <c r="K562" s="62">
        <f t="shared" si="78"/>
        <v>8820.8920394723264</v>
      </c>
      <c r="L562" s="16">
        <f t="shared" si="79"/>
        <v>52.53895843778669</v>
      </c>
      <c r="M562" s="17">
        <f t="shared" ref="M562:M625" si="82">IF(E562=0,M561,M561+L561*$B$24)</f>
        <v>0.33678314703899925</v>
      </c>
      <c r="N562" s="63">
        <f t="shared" si="75"/>
        <v>0.23814164706062249</v>
      </c>
    </row>
    <row r="563" spans="4:14">
      <c r="D563" s="15">
        <f>D562+'Control Panel'!$B$28</f>
        <v>5.610000000000058E-2</v>
      </c>
      <c r="E563" s="16">
        <f t="shared" ref="E563:E626" si="83">IF(E562-(J562*$B$24)&lt;0,0,(E562-(J562*$B$24)))</f>
        <v>0</v>
      </c>
      <c r="F563" s="62">
        <f t="shared" si="80"/>
        <v>0.03</v>
      </c>
      <c r="G563" s="62">
        <f>IF(E563=0,Thrust!$B$20,($B$10)*($B$9/($B$9+($B$5-H563)))^($B$22))</f>
        <v>101300</v>
      </c>
      <c r="H563" s="62">
        <f t="shared" si="81"/>
        <v>0</v>
      </c>
      <c r="I563" s="62">
        <f t="shared" si="76"/>
        <v>0</v>
      </c>
      <c r="J563" s="62">
        <f t="shared" si="77"/>
        <v>0</v>
      </c>
      <c r="K563" s="62">
        <f t="shared" si="78"/>
        <v>8820.8920394723264</v>
      </c>
      <c r="L563" s="16">
        <f t="shared" si="79"/>
        <v>52.53895843778669</v>
      </c>
      <c r="M563" s="17">
        <f t="shared" si="82"/>
        <v>0.33678314703899925</v>
      </c>
      <c r="N563" s="63">
        <f t="shared" si="75"/>
        <v>0.23814164706062249</v>
      </c>
    </row>
    <row r="564" spans="4:14">
      <c r="D564" s="15">
        <f>D563+'Control Panel'!$B$28</f>
        <v>5.6200000000000583E-2</v>
      </c>
      <c r="E564" s="16">
        <f t="shared" si="83"/>
        <v>0</v>
      </c>
      <c r="F564" s="62">
        <f t="shared" si="80"/>
        <v>0.03</v>
      </c>
      <c r="G564" s="62">
        <f>IF(E564=0,Thrust!$B$20,($B$10)*($B$9/($B$9+($B$5-H564)))^($B$22))</f>
        <v>101300</v>
      </c>
      <c r="H564" s="62">
        <f t="shared" si="81"/>
        <v>0</v>
      </c>
      <c r="I564" s="62">
        <f t="shared" si="76"/>
        <v>0</v>
      </c>
      <c r="J564" s="62">
        <f t="shared" si="77"/>
        <v>0</v>
      </c>
      <c r="K564" s="62">
        <f t="shared" si="78"/>
        <v>8820.8920394723264</v>
      </c>
      <c r="L564" s="16">
        <f t="shared" si="79"/>
        <v>52.53895843778669</v>
      </c>
      <c r="M564" s="17">
        <f t="shared" si="82"/>
        <v>0.33678314703899925</v>
      </c>
      <c r="N564" s="63">
        <f t="shared" si="75"/>
        <v>0.23814164706062249</v>
      </c>
    </row>
    <row r="565" spans="4:14">
      <c r="D565" s="15">
        <f>D564+'Control Panel'!$B$28</f>
        <v>5.6300000000000586E-2</v>
      </c>
      <c r="E565" s="16">
        <f t="shared" si="83"/>
        <v>0</v>
      </c>
      <c r="F565" s="62">
        <f t="shared" si="80"/>
        <v>0.03</v>
      </c>
      <c r="G565" s="62">
        <f>IF(E565=0,Thrust!$B$20,($B$10)*($B$9/($B$9+($B$5-H565)))^($B$22))</f>
        <v>101300</v>
      </c>
      <c r="H565" s="62">
        <f t="shared" si="81"/>
        <v>0</v>
      </c>
      <c r="I565" s="62">
        <f t="shared" si="76"/>
        <v>0</v>
      </c>
      <c r="J565" s="62">
        <f t="shared" si="77"/>
        <v>0</v>
      </c>
      <c r="K565" s="62">
        <f t="shared" si="78"/>
        <v>8820.8920394723264</v>
      </c>
      <c r="L565" s="16">
        <f t="shared" si="79"/>
        <v>52.53895843778669</v>
      </c>
      <c r="M565" s="17">
        <f t="shared" si="82"/>
        <v>0.33678314703899925</v>
      </c>
      <c r="N565" s="63">
        <f t="shared" si="75"/>
        <v>0.23814164706062249</v>
      </c>
    </row>
    <row r="566" spans="4:14">
      <c r="D566" s="15">
        <f>D565+'Control Panel'!$B$28</f>
        <v>5.6400000000000589E-2</v>
      </c>
      <c r="E566" s="16">
        <f t="shared" si="83"/>
        <v>0</v>
      </c>
      <c r="F566" s="62">
        <f t="shared" si="80"/>
        <v>0.03</v>
      </c>
      <c r="G566" s="62">
        <f>IF(E566=0,Thrust!$B$20,($B$10)*($B$9/($B$9+($B$5-H566)))^($B$22))</f>
        <v>101300</v>
      </c>
      <c r="H566" s="62">
        <f t="shared" si="81"/>
        <v>0</v>
      </c>
      <c r="I566" s="62">
        <f t="shared" si="76"/>
        <v>0</v>
      </c>
      <c r="J566" s="62">
        <f t="shared" si="77"/>
        <v>0</v>
      </c>
      <c r="K566" s="62">
        <f t="shared" si="78"/>
        <v>8820.8920394723264</v>
      </c>
      <c r="L566" s="16">
        <f t="shared" si="79"/>
        <v>52.53895843778669</v>
      </c>
      <c r="M566" s="17">
        <f t="shared" si="82"/>
        <v>0.33678314703899925</v>
      </c>
      <c r="N566" s="63">
        <f t="shared" si="75"/>
        <v>0.23814164706062249</v>
      </c>
    </row>
    <row r="567" spans="4:14">
      <c r="D567" s="15">
        <f>D566+'Control Panel'!$B$28</f>
        <v>5.6500000000000591E-2</v>
      </c>
      <c r="E567" s="16">
        <f t="shared" si="83"/>
        <v>0</v>
      </c>
      <c r="F567" s="62">
        <f t="shared" si="80"/>
        <v>0.03</v>
      </c>
      <c r="G567" s="62">
        <f>IF(E567=0,Thrust!$B$20,($B$10)*($B$9/($B$9+($B$5-H567)))^($B$22))</f>
        <v>101300</v>
      </c>
      <c r="H567" s="62">
        <f t="shared" si="81"/>
        <v>0</v>
      </c>
      <c r="I567" s="62">
        <f t="shared" si="76"/>
        <v>0</v>
      </c>
      <c r="J567" s="62">
        <f t="shared" si="77"/>
        <v>0</v>
      </c>
      <c r="K567" s="62">
        <f t="shared" si="78"/>
        <v>8820.8920394723264</v>
      </c>
      <c r="L567" s="16">
        <f t="shared" si="79"/>
        <v>52.53895843778669</v>
      </c>
      <c r="M567" s="17">
        <f t="shared" si="82"/>
        <v>0.33678314703899925</v>
      </c>
      <c r="N567" s="63">
        <f t="shared" si="75"/>
        <v>0.23814164706062249</v>
      </c>
    </row>
    <row r="568" spans="4:14">
      <c r="D568" s="15">
        <f>D567+'Control Panel'!$B$28</f>
        <v>5.6600000000000594E-2</v>
      </c>
      <c r="E568" s="16">
        <f t="shared" si="83"/>
        <v>0</v>
      </c>
      <c r="F568" s="62">
        <f t="shared" si="80"/>
        <v>0.03</v>
      </c>
      <c r="G568" s="62">
        <f>IF(E568=0,Thrust!$B$20,($B$10)*($B$9/($B$9+($B$5-H568)))^($B$22))</f>
        <v>101300</v>
      </c>
      <c r="H568" s="62">
        <f t="shared" si="81"/>
        <v>0</v>
      </c>
      <c r="I568" s="62">
        <f t="shared" si="76"/>
        <v>0</v>
      </c>
      <c r="J568" s="62">
        <f t="shared" si="77"/>
        <v>0</v>
      </c>
      <c r="K568" s="62">
        <f t="shared" si="78"/>
        <v>8820.8920394723264</v>
      </c>
      <c r="L568" s="16">
        <f t="shared" si="79"/>
        <v>52.53895843778669</v>
      </c>
      <c r="M568" s="17">
        <f t="shared" si="82"/>
        <v>0.33678314703899925</v>
      </c>
      <c r="N568" s="63">
        <f t="shared" si="75"/>
        <v>0.23814164706062249</v>
      </c>
    </row>
    <row r="569" spans="4:14">
      <c r="D569" s="15">
        <f>D568+'Control Panel'!$B$28</f>
        <v>5.6700000000000597E-2</v>
      </c>
      <c r="E569" s="16">
        <f t="shared" si="83"/>
        <v>0</v>
      </c>
      <c r="F569" s="62">
        <f t="shared" si="80"/>
        <v>0.03</v>
      </c>
      <c r="G569" s="62">
        <f>IF(E569=0,Thrust!$B$20,($B$10)*($B$9/($B$9+($B$5-H569)))^($B$22))</f>
        <v>101300</v>
      </c>
      <c r="H569" s="62">
        <f t="shared" si="81"/>
        <v>0</v>
      </c>
      <c r="I569" s="62">
        <f t="shared" si="76"/>
        <v>0</v>
      </c>
      <c r="J569" s="62">
        <f t="shared" si="77"/>
        <v>0</v>
      </c>
      <c r="K569" s="62">
        <f t="shared" si="78"/>
        <v>8820.8920394723264</v>
      </c>
      <c r="L569" s="16">
        <f t="shared" si="79"/>
        <v>52.53895843778669</v>
      </c>
      <c r="M569" s="17">
        <f t="shared" si="82"/>
        <v>0.33678314703899925</v>
      </c>
      <c r="N569" s="63">
        <f t="shared" si="75"/>
        <v>0.23814164706062249</v>
      </c>
    </row>
    <row r="570" spans="4:14">
      <c r="D570" s="15">
        <f>D569+'Control Panel'!$B$28</f>
        <v>5.68000000000006E-2</v>
      </c>
      <c r="E570" s="16">
        <f t="shared" si="83"/>
        <v>0</v>
      </c>
      <c r="F570" s="62">
        <f t="shared" si="80"/>
        <v>0.03</v>
      </c>
      <c r="G570" s="62">
        <f>IF(E570=0,Thrust!$B$20,($B$10)*($B$9/($B$9+($B$5-H570)))^($B$22))</f>
        <v>101300</v>
      </c>
      <c r="H570" s="62">
        <f t="shared" si="81"/>
        <v>0</v>
      </c>
      <c r="I570" s="62">
        <f t="shared" si="76"/>
        <v>0</v>
      </c>
      <c r="J570" s="62">
        <f t="shared" si="77"/>
        <v>0</v>
      </c>
      <c r="K570" s="62">
        <f t="shared" si="78"/>
        <v>8820.8920394723264</v>
      </c>
      <c r="L570" s="16">
        <f t="shared" si="79"/>
        <v>52.53895843778669</v>
      </c>
      <c r="M570" s="17">
        <f t="shared" si="82"/>
        <v>0.33678314703899925</v>
      </c>
      <c r="N570" s="63">
        <f t="shared" si="75"/>
        <v>0.23814164706062249</v>
      </c>
    </row>
    <row r="571" spans="4:14">
      <c r="D571" s="15">
        <f>D570+'Control Panel'!$B$28</f>
        <v>5.6900000000000603E-2</v>
      </c>
      <c r="E571" s="16">
        <f t="shared" si="83"/>
        <v>0</v>
      </c>
      <c r="F571" s="62">
        <f t="shared" si="80"/>
        <v>0.03</v>
      </c>
      <c r="G571" s="62">
        <f>IF(E571=0,Thrust!$B$20,($B$10)*($B$9/($B$9+($B$5-H571)))^($B$22))</f>
        <v>101300</v>
      </c>
      <c r="H571" s="62">
        <f t="shared" si="81"/>
        <v>0</v>
      </c>
      <c r="I571" s="62">
        <f t="shared" si="76"/>
        <v>0</v>
      </c>
      <c r="J571" s="62">
        <f t="shared" si="77"/>
        <v>0</v>
      </c>
      <c r="K571" s="62">
        <f t="shared" si="78"/>
        <v>8820.8920394723264</v>
      </c>
      <c r="L571" s="16">
        <f t="shared" si="79"/>
        <v>52.53895843778669</v>
      </c>
      <c r="M571" s="17">
        <f t="shared" si="82"/>
        <v>0.33678314703899925</v>
      </c>
      <c r="N571" s="63">
        <f t="shared" si="75"/>
        <v>0.23814164706062249</v>
      </c>
    </row>
    <row r="572" spans="4:14">
      <c r="D572" s="15">
        <f>D571+'Control Panel'!$B$28</f>
        <v>5.7000000000000606E-2</v>
      </c>
      <c r="E572" s="16">
        <f t="shared" si="83"/>
        <v>0</v>
      </c>
      <c r="F572" s="62">
        <f t="shared" si="80"/>
        <v>0.03</v>
      </c>
      <c r="G572" s="62">
        <f>IF(E572=0,Thrust!$B$20,($B$10)*($B$9/($B$9+($B$5-H572)))^($B$22))</f>
        <v>101300</v>
      </c>
      <c r="H572" s="62">
        <f t="shared" si="81"/>
        <v>0</v>
      </c>
      <c r="I572" s="62">
        <f t="shared" si="76"/>
        <v>0</v>
      </c>
      <c r="J572" s="62">
        <f t="shared" si="77"/>
        <v>0</v>
      </c>
      <c r="K572" s="62">
        <f t="shared" si="78"/>
        <v>8820.8920394723264</v>
      </c>
      <c r="L572" s="16">
        <f t="shared" si="79"/>
        <v>52.53895843778669</v>
      </c>
      <c r="M572" s="17">
        <f t="shared" si="82"/>
        <v>0.33678314703899925</v>
      </c>
      <c r="N572" s="63">
        <f t="shared" si="75"/>
        <v>0.23814164706062249</v>
      </c>
    </row>
    <row r="573" spans="4:14">
      <c r="D573" s="15">
        <f>D572+'Control Panel'!$B$28</f>
        <v>5.7100000000000609E-2</v>
      </c>
      <c r="E573" s="16">
        <f t="shared" si="83"/>
        <v>0</v>
      </c>
      <c r="F573" s="62">
        <f t="shared" si="80"/>
        <v>0.03</v>
      </c>
      <c r="G573" s="62">
        <f>IF(E573=0,Thrust!$B$20,($B$10)*($B$9/($B$9+($B$5-H573)))^($B$22))</f>
        <v>101300</v>
      </c>
      <c r="H573" s="62">
        <f t="shared" si="81"/>
        <v>0</v>
      </c>
      <c r="I573" s="62">
        <f t="shared" si="76"/>
        <v>0</v>
      </c>
      <c r="J573" s="62">
        <f t="shared" si="77"/>
        <v>0</v>
      </c>
      <c r="K573" s="62">
        <f t="shared" si="78"/>
        <v>8820.8920394723264</v>
      </c>
      <c r="L573" s="16">
        <f t="shared" si="79"/>
        <v>52.53895843778669</v>
      </c>
      <c r="M573" s="17">
        <f t="shared" si="82"/>
        <v>0.33678314703899925</v>
      </c>
      <c r="N573" s="63">
        <f t="shared" si="75"/>
        <v>0.23814164706062249</v>
      </c>
    </row>
    <row r="574" spans="4:14">
      <c r="D574" s="15">
        <f>D573+'Control Panel'!$B$28</f>
        <v>5.7200000000000611E-2</v>
      </c>
      <c r="E574" s="16">
        <f t="shared" si="83"/>
        <v>0</v>
      </c>
      <c r="F574" s="62">
        <f t="shared" si="80"/>
        <v>0.03</v>
      </c>
      <c r="G574" s="62">
        <f>IF(E574=0,Thrust!$B$20,($B$10)*($B$9/($B$9+($B$5-H574)))^($B$22))</f>
        <v>101300</v>
      </c>
      <c r="H574" s="62">
        <f t="shared" si="81"/>
        <v>0</v>
      </c>
      <c r="I574" s="62">
        <f t="shared" si="76"/>
        <v>0</v>
      </c>
      <c r="J574" s="62">
        <f t="shared" si="77"/>
        <v>0</v>
      </c>
      <c r="K574" s="62">
        <f t="shared" si="78"/>
        <v>8820.8920394723264</v>
      </c>
      <c r="L574" s="16">
        <f t="shared" si="79"/>
        <v>52.53895843778669</v>
      </c>
      <c r="M574" s="17">
        <f t="shared" si="82"/>
        <v>0.33678314703899925</v>
      </c>
      <c r="N574" s="63">
        <f t="shared" si="75"/>
        <v>0.23814164706062249</v>
      </c>
    </row>
    <row r="575" spans="4:14">
      <c r="D575" s="15">
        <f>D574+'Control Panel'!$B$28</f>
        <v>5.7300000000000614E-2</v>
      </c>
      <c r="E575" s="16">
        <f t="shared" si="83"/>
        <v>0</v>
      </c>
      <c r="F575" s="62">
        <f t="shared" si="80"/>
        <v>0.03</v>
      </c>
      <c r="G575" s="62">
        <f>IF(E575=0,Thrust!$B$20,($B$10)*($B$9/($B$9+($B$5-H575)))^($B$22))</f>
        <v>101300</v>
      </c>
      <c r="H575" s="62">
        <f t="shared" si="81"/>
        <v>0</v>
      </c>
      <c r="I575" s="62">
        <f t="shared" si="76"/>
        <v>0</v>
      </c>
      <c r="J575" s="62">
        <f t="shared" si="77"/>
        <v>0</v>
      </c>
      <c r="K575" s="62">
        <f t="shared" si="78"/>
        <v>8820.8920394723264</v>
      </c>
      <c r="L575" s="16">
        <f t="shared" si="79"/>
        <v>52.53895843778669</v>
      </c>
      <c r="M575" s="17">
        <f t="shared" si="82"/>
        <v>0.33678314703899925</v>
      </c>
      <c r="N575" s="63">
        <f t="shared" si="75"/>
        <v>0.23814164706062249</v>
      </c>
    </row>
    <row r="576" spans="4:14">
      <c r="D576" s="15">
        <f>D575+'Control Panel'!$B$28</f>
        <v>5.7400000000000617E-2</v>
      </c>
      <c r="E576" s="16">
        <f t="shared" si="83"/>
        <v>0</v>
      </c>
      <c r="F576" s="62">
        <f t="shared" si="80"/>
        <v>0.03</v>
      </c>
      <c r="G576" s="62">
        <f>IF(E576=0,Thrust!$B$20,($B$10)*($B$9/($B$9+($B$5-H576)))^($B$22))</f>
        <v>101300</v>
      </c>
      <c r="H576" s="62">
        <f t="shared" si="81"/>
        <v>0</v>
      </c>
      <c r="I576" s="62">
        <f t="shared" si="76"/>
        <v>0</v>
      </c>
      <c r="J576" s="62">
        <f t="shared" si="77"/>
        <v>0</v>
      </c>
      <c r="K576" s="62">
        <f t="shared" si="78"/>
        <v>8820.8920394723264</v>
      </c>
      <c r="L576" s="16">
        <f t="shared" si="79"/>
        <v>52.53895843778669</v>
      </c>
      <c r="M576" s="17">
        <f t="shared" si="82"/>
        <v>0.33678314703899925</v>
      </c>
      <c r="N576" s="63">
        <f t="shared" si="75"/>
        <v>0.23814164706062249</v>
      </c>
    </row>
    <row r="577" spans="4:14">
      <c r="D577" s="15">
        <f>D576+'Control Panel'!$B$28</f>
        <v>5.750000000000062E-2</v>
      </c>
      <c r="E577" s="16">
        <f t="shared" si="83"/>
        <v>0</v>
      </c>
      <c r="F577" s="62">
        <f t="shared" si="80"/>
        <v>0.03</v>
      </c>
      <c r="G577" s="62">
        <f>IF(E577=0,Thrust!$B$20,($B$10)*($B$9/($B$9+($B$5-H577)))^($B$22))</f>
        <v>101300</v>
      </c>
      <c r="H577" s="62">
        <f t="shared" si="81"/>
        <v>0</v>
      </c>
      <c r="I577" s="62">
        <f t="shared" si="76"/>
        <v>0</v>
      </c>
      <c r="J577" s="62">
        <f t="shared" si="77"/>
        <v>0</v>
      </c>
      <c r="K577" s="62">
        <f t="shared" si="78"/>
        <v>8820.8920394723264</v>
      </c>
      <c r="L577" s="16">
        <f t="shared" si="79"/>
        <v>52.53895843778669</v>
      </c>
      <c r="M577" s="17">
        <f t="shared" si="82"/>
        <v>0.33678314703899925</v>
      </c>
      <c r="N577" s="63">
        <f t="shared" si="75"/>
        <v>0.23814164706062249</v>
      </c>
    </row>
    <row r="578" spans="4:14">
      <c r="D578" s="15">
        <f>D577+'Control Panel'!$B$28</f>
        <v>5.7600000000000623E-2</v>
      </c>
      <c r="E578" s="16">
        <f t="shared" si="83"/>
        <v>0</v>
      </c>
      <c r="F578" s="62">
        <f t="shared" si="80"/>
        <v>0.03</v>
      </c>
      <c r="G578" s="62">
        <f>IF(E578=0,Thrust!$B$20,($B$10)*($B$9/($B$9+($B$5-H578)))^($B$22))</f>
        <v>101300</v>
      </c>
      <c r="H578" s="62">
        <f t="shared" si="81"/>
        <v>0</v>
      </c>
      <c r="I578" s="62">
        <f t="shared" si="76"/>
        <v>0</v>
      </c>
      <c r="J578" s="62">
        <f t="shared" si="77"/>
        <v>0</v>
      </c>
      <c r="K578" s="62">
        <f t="shared" si="78"/>
        <v>8820.8920394723264</v>
      </c>
      <c r="L578" s="16">
        <f t="shared" si="79"/>
        <v>52.53895843778669</v>
      </c>
      <c r="M578" s="17">
        <f t="shared" si="82"/>
        <v>0.33678314703899925</v>
      </c>
      <c r="N578" s="63">
        <f t="shared" ref="N578:N641" si="84">IF(OR(F577&lt;=$B$6),N577,M578*SIN($B$7))</f>
        <v>0.23814164706062249</v>
      </c>
    </row>
    <row r="579" spans="4:14">
      <c r="D579" s="15">
        <f>D578+'Control Panel'!$B$28</f>
        <v>5.7700000000000626E-2</v>
      </c>
      <c r="E579" s="16">
        <f t="shared" si="83"/>
        <v>0</v>
      </c>
      <c r="F579" s="62">
        <f t="shared" si="80"/>
        <v>0.03</v>
      </c>
      <c r="G579" s="62">
        <f>IF(E579=0,Thrust!$B$20,($B$10)*($B$9/($B$9+($B$5-H579)))^($B$22))</f>
        <v>101300</v>
      </c>
      <c r="H579" s="62">
        <f t="shared" si="81"/>
        <v>0</v>
      </c>
      <c r="I579" s="62">
        <f t="shared" ref="I579:I642" si="85">-((2*(G579-$B$20)/$B$21)^0.5)</f>
        <v>0</v>
      </c>
      <c r="J579" s="62">
        <f t="shared" ref="J579:J642" si="86">PI()*$B$23^2*$B$21*(-I579)</f>
        <v>0</v>
      </c>
      <c r="K579" s="62">
        <f t="shared" ref="K579:K642" si="87">IF(J579=0,K578,(-$B$19*(L579^2)-(J579*I579))/F579)</f>
        <v>8820.8920394723264</v>
      </c>
      <c r="L579" s="16">
        <f t="shared" ref="L579:L642" si="88">IF(J578=0,L578,L578+(K578*$B$24))</f>
        <v>52.53895843778669</v>
      </c>
      <c r="M579" s="17">
        <f t="shared" si="82"/>
        <v>0.33678314703899925</v>
      </c>
      <c r="N579" s="63">
        <f t="shared" si="84"/>
        <v>0.23814164706062249</v>
      </c>
    </row>
    <row r="580" spans="4:14">
      <c r="D580" s="15">
        <f>D579+'Control Panel'!$B$28</f>
        <v>5.7800000000000629E-2</v>
      </c>
      <c r="E580" s="16">
        <f t="shared" si="83"/>
        <v>0</v>
      </c>
      <c r="F580" s="62">
        <f t="shared" ref="F580:F643" si="89">E580+$B$6</f>
        <v>0.03</v>
      </c>
      <c r="G580" s="62">
        <f>IF(E580=0,Thrust!$B$20,($B$10)*($B$9/($B$9+($B$5-H580)))^($B$22))</f>
        <v>101300</v>
      </c>
      <c r="H580" s="62">
        <f t="shared" ref="H580:H643" si="90">E580/$B$21</f>
        <v>0</v>
      </c>
      <c r="I580" s="62">
        <f t="shared" si="85"/>
        <v>0</v>
      </c>
      <c r="J580" s="62">
        <f t="shared" si="86"/>
        <v>0</v>
      </c>
      <c r="K580" s="62">
        <f t="shared" si="87"/>
        <v>8820.8920394723264</v>
      </c>
      <c r="L580" s="16">
        <f t="shared" si="88"/>
        <v>52.53895843778669</v>
      </c>
      <c r="M580" s="17">
        <f t="shared" si="82"/>
        <v>0.33678314703899925</v>
      </c>
      <c r="N580" s="63">
        <f t="shared" si="84"/>
        <v>0.23814164706062249</v>
      </c>
    </row>
    <row r="581" spans="4:14">
      <c r="D581" s="15">
        <f>D580+'Control Panel'!$B$28</f>
        <v>5.7900000000000632E-2</v>
      </c>
      <c r="E581" s="16">
        <f t="shared" si="83"/>
        <v>0</v>
      </c>
      <c r="F581" s="62">
        <f t="shared" si="89"/>
        <v>0.03</v>
      </c>
      <c r="G581" s="62">
        <f>IF(E581=0,Thrust!$B$20,($B$10)*($B$9/($B$9+($B$5-H581)))^($B$22))</f>
        <v>101300</v>
      </c>
      <c r="H581" s="62">
        <f t="shared" si="90"/>
        <v>0</v>
      </c>
      <c r="I581" s="62">
        <f t="shared" si="85"/>
        <v>0</v>
      </c>
      <c r="J581" s="62">
        <f t="shared" si="86"/>
        <v>0</v>
      </c>
      <c r="K581" s="62">
        <f t="shared" si="87"/>
        <v>8820.8920394723264</v>
      </c>
      <c r="L581" s="16">
        <f t="shared" si="88"/>
        <v>52.53895843778669</v>
      </c>
      <c r="M581" s="17">
        <f t="shared" si="82"/>
        <v>0.33678314703899925</v>
      </c>
      <c r="N581" s="63">
        <f t="shared" si="84"/>
        <v>0.23814164706062249</v>
      </c>
    </row>
    <row r="582" spans="4:14">
      <c r="D582" s="15">
        <f>D581+'Control Panel'!$B$28</f>
        <v>5.8000000000000634E-2</v>
      </c>
      <c r="E582" s="16">
        <f t="shared" si="83"/>
        <v>0</v>
      </c>
      <c r="F582" s="62">
        <f t="shared" si="89"/>
        <v>0.03</v>
      </c>
      <c r="G582" s="62">
        <f>IF(E582=0,Thrust!$B$20,($B$10)*($B$9/($B$9+($B$5-H582)))^($B$22))</f>
        <v>101300</v>
      </c>
      <c r="H582" s="62">
        <f t="shared" si="90"/>
        <v>0</v>
      </c>
      <c r="I582" s="62">
        <f t="shared" si="85"/>
        <v>0</v>
      </c>
      <c r="J582" s="62">
        <f t="shared" si="86"/>
        <v>0</v>
      </c>
      <c r="K582" s="62">
        <f t="shared" si="87"/>
        <v>8820.8920394723264</v>
      </c>
      <c r="L582" s="16">
        <f t="shared" si="88"/>
        <v>52.53895843778669</v>
      </c>
      <c r="M582" s="17">
        <f t="shared" si="82"/>
        <v>0.33678314703899925</v>
      </c>
      <c r="N582" s="63">
        <f t="shared" si="84"/>
        <v>0.23814164706062249</v>
      </c>
    </row>
    <row r="583" spans="4:14">
      <c r="D583" s="15">
        <f>D582+'Control Panel'!$B$28</f>
        <v>5.8100000000000637E-2</v>
      </c>
      <c r="E583" s="16">
        <f t="shared" si="83"/>
        <v>0</v>
      </c>
      <c r="F583" s="62">
        <f t="shared" si="89"/>
        <v>0.03</v>
      </c>
      <c r="G583" s="62">
        <f>IF(E583=0,Thrust!$B$20,($B$10)*($B$9/($B$9+($B$5-H583)))^($B$22))</f>
        <v>101300</v>
      </c>
      <c r="H583" s="62">
        <f t="shared" si="90"/>
        <v>0</v>
      </c>
      <c r="I583" s="62">
        <f t="shared" si="85"/>
        <v>0</v>
      </c>
      <c r="J583" s="62">
        <f t="shared" si="86"/>
        <v>0</v>
      </c>
      <c r="K583" s="62">
        <f t="shared" si="87"/>
        <v>8820.8920394723264</v>
      </c>
      <c r="L583" s="16">
        <f t="shared" si="88"/>
        <v>52.53895843778669</v>
      </c>
      <c r="M583" s="17">
        <f t="shared" si="82"/>
        <v>0.33678314703899925</v>
      </c>
      <c r="N583" s="63">
        <f t="shared" si="84"/>
        <v>0.23814164706062249</v>
      </c>
    </row>
    <row r="584" spans="4:14">
      <c r="D584" s="15">
        <f>D583+'Control Panel'!$B$28</f>
        <v>5.820000000000064E-2</v>
      </c>
      <c r="E584" s="16">
        <f t="shared" si="83"/>
        <v>0</v>
      </c>
      <c r="F584" s="62">
        <f t="shared" si="89"/>
        <v>0.03</v>
      </c>
      <c r="G584" s="62">
        <f>IF(E584=0,Thrust!$B$20,($B$10)*($B$9/($B$9+($B$5-H584)))^($B$22))</f>
        <v>101300</v>
      </c>
      <c r="H584" s="62">
        <f t="shared" si="90"/>
        <v>0</v>
      </c>
      <c r="I584" s="62">
        <f t="shared" si="85"/>
        <v>0</v>
      </c>
      <c r="J584" s="62">
        <f t="shared" si="86"/>
        <v>0</v>
      </c>
      <c r="K584" s="62">
        <f t="shared" si="87"/>
        <v>8820.8920394723264</v>
      </c>
      <c r="L584" s="16">
        <f t="shared" si="88"/>
        <v>52.53895843778669</v>
      </c>
      <c r="M584" s="17">
        <f t="shared" si="82"/>
        <v>0.33678314703899925</v>
      </c>
      <c r="N584" s="63">
        <f t="shared" si="84"/>
        <v>0.23814164706062249</v>
      </c>
    </row>
    <row r="585" spans="4:14">
      <c r="D585" s="15">
        <f>D584+'Control Panel'!$B$28</f>
        <v>5.8300000000000643E-2</v>
      </c>
      <c r="E585" s="16">
        <f t="shared" si="83"/>
        <v>0</v>
      </c>
      <c r="F585" s="62">
        <f t="shared" si="89"/>
        <v>0.03</v>
      </c>
      <c r="G585" s="62">
        <f>IF(E585=0,Thrust!$B$20,($B$10)*($B$9/($B$9+($B$5-H585)))^($B$22))</f>
        <v>101300</v>
      </c>
      <c r="H585" s="62">
        <f t="shared" si="90"/>
        <v>0</v>
      </c>
      <c r="I585" s="62">
        <f t="shared" si="85"/>
        <v>0</v>
      </c>
      <c r="J585" s="62">
        <f t="shared" si="86"/>
        <v>0</v>
      </c>
      <c r="K585" s="62">
        <f t="shared" si="87"/>
        <v>8820.8920394723264</v>
      </c>
      <c r="L585" s="16">
        <f t="shared" si="88"/>
        <v>52.53895843778669</v>
      </c>
      <c r="M585" s="17">
        <f t="shared" si="82"/>
        <v>0.33678314703899925</v>
      </c>
      <c r="N585" s="63">
        <f t="shared" si="84"/>
        <v>0.23814164706062249</v>
      </c>
    </row>
    <row r="586" spans="4:14">
      <c r="D586" s="15">
        <f>D585+'Control Panel'!$B$28</f>
        <v>5.8400000000000646E-2</v>
      </c>
      <c r="E586" s="16">
        <f t="shared" si="83"/>
        <v>0</v>
      </c>
      <c r="F586" s="62">
        <f t="shared" si="89"/>
        <v>0.03</v>
      </c>
      <c r="G586" s="62">
        <f>IF(E586=0,Thrust!$B$20,($B$10)*($B$9/($B$9+($B$5-H586)))^($B$22))</f>
        <v>101300</v>
      </c>
      <c r="H586" s="62">
        <f t="shared" si="90"/>
        <v>0</v>
      </c>
      <c r="I586" s="62">
        <f t="shared" si="85"/>
        <v>0</v>
      </c>
      <c r="J586" s="62">
        <f t="shared" si="86"/>
        <v>0</v>
      </c>
      <c r="K586" s="62">
        <f t="shared" si="87"/>
        <v>8820.8920394723264</v>
      </c>
      <c r="L586" s="16">
        <f t="shared" si="88"/>
        <v>52.53895843778669</v>
      </c>
      <c r="M586" s="17">
        <f t="shared" si="82"/>
        <v>0.33678314703899925</v>
      </c>
      <c r="N586" s="63">
        <f t="shared" si="84"/>
        <v>0.23814164706062249</v>
      </c>
    </row>
    <row r="587" spans="4:14">
      <c r="D587" s="15">
        <f>D586+'Control Panel'!$B$28</f>
        <v>5.8500000000000649E-2</v>
      </c>
      <c r="E587" s="16">
        <f t="shared" si="83"/>
        <v>0</v>
      </c>
      <c r="F587" s="62">
        <f t="shared" si="89"/>
        <v>0.03</v>
      </c>
      <c r="G587" s="62">
        <f>IF(E587=0,Thrust!$B$20,($B$10)*($B$9/($B$9+($B$5-H587)))^($B$22))</f>
        <v>101300</v>
      </c>
      <c r="H587" s="62">
        <f t="shared" si="90"/>
        <v>0</v>
      </c>
      <c r="I587" s="62">
        <f t="shared" si="85"/>
        <v>0</v>
      </c>
      <c r="J587" s="62">
        <f t="shared" si="86"/>
        <v>0</v>
      </c>
      <c r="K587" s="62">
        <f t="shared" si="87"/>
        <v>8820.8920394723264</v>
      </c>
      <c r="L587" s="16">
        <f t="shared" si="88"/>
        <v>52.53895843778669</v>
      </c>
      <c r="M587" s="17">
        <f t="shared" si="82"/>
        <v>0.33678314703899925</v>
      </c>
      <c r="N587" s="63">
        <f t="shared" si="84"/>
        <v>0.23814164706062249</v>
      </c>
    </row>
    <row r="588" spans="4:14">
      <c r="D588" s="15">
        <f>D587+'Control Panel'!$B$28</f>
        <v>5.8600000000000652E-2</v>
      </c>
      <c r="E588" s="16">
        <f t="shared" si="83"/>
        <v>0</v>
      </c>
      <c r="F588" s="62">
        <f t="shared" si="89"/>
        <v>0.03</v>
      </c>
      <c r="G588" s="62">
        <f>IF(E588=0,Thrust!$B$20,($B$10)*($B$9/($B$9+($B$5-H588)))^($B$22))</f>
        <v>101300</v>
      </c>
      <c r="H588" s="62">
        <f t="shared" si="90"/>
        <v>0</v>
      </c>
      <c r="I588" s="62">
        <f t="shared" si="85"/>
        <v>0</v>
      </c>
      <c r="J588" s="62">
        <f t="shared" si="86"/>
        <v>0</v>
      </c>
      <c r="K588" s="62">
        <f t="shared" si="87"/>
        <v>8820.8920394723264</v>
      </c>
      <c r="L588" s="16">
        <f t="shared" si="88"/>
        <v>52.53895843778669</v>
      </c>
      <c r="M588" s="17">
        <f t="shared" si="82"/>
        <v>0.33678314703899925</v>
      </c>
      <c r="N588" s="63">
        <f t="shared" si="84"/>
        <v>0.23814164706062249</v>
      </c>
    </row>
    <row r="589" spans="4:14">
      <c r="D589" s="15">
        <f>D588+'Control Panel'!$B$28</f>
        <v>5.8700000000000654E-2</v>
      </c>
      <c r="E589" s="16">
        <f t="shared" si="83"/>
        <v>0</v>
      </c>
      <c r="F589" s="62">
        <f t="shared" si="89"/>
        <v>0.03</v>
      </c>
      <c r="G589" s="62">
        <f>IF(E589=0,Thrust!$B$20,($B$10)*($B$9/($B$9+($B$5-H589)))^($B$22))</f>
        <v>101300</v>
      </c>
      <c r="H589" s="62">
        <f t="shared" si="90"/>
        <v>0</v>
      </c>
      <c r="I589" s="62">
        <f t="shared" si="85"/>
        <v>0</v>
      </c>
      <c r="J589" s="62">
        <f t="shared" si="86"/>
        <v>0</v>
      </c>
      <c r="K589" s="62">
        <f t="shared" si="87"/>
        <v>8820.8920394723264</v>
      </c>
      <c r="L589" s="16">
        <f t="shared" si="88"/>
        <v>52.53895843778669</v>
      </c>
      <c r="M589" s="17">
        <f t="shared" si="82"/>
        <v>0.33678314703899925</v>
      </c>
      <c r="N589" s="63">
        <f t="shared" si="84"/>
        <v>0.23814164706062249</v>
      </c>
    </row>
    <row r="590" spans="4:14">
      <c r="D590" s="15">
        <f>D589+'Control Panel'!$B$28</f>
        <v>5.8800000000000657E-2</v>
      </c>
      <c r="E590" s="16">
        <f t="shared" si="83"/>
        <v>0</v>
      </c>
      <c r="F590" s="62">
        <f t="shared" si="89"/>
        <v>0.03</v>
      </c>
      <c r="G590" s="62">
        <f>IF(E590=0,Thrust!$B$20,($B$10)*($B$9/($B$9+($B$5-H590)))^($B$22))</f>
        <v>101300</v>
      </c>
      <c r="H590" s="62">
        <f t="shared" si="90"/>
        <v>0</v>
      </c>
      <c r="I590" s="62">
        <f t="shared" si="85"/>
        <v>0</v>
      </c>
      <c r="J590" s="62">
        <f t="shared" si="86"/>
        <v>0</v>
      </c>
      <c r="K590" s="62">
        <f t="shared" si="87"/>
        <v>8820.8920394723264</v>
      </c>
      <c r="L590" s="16">
        <f t="shared" si="88"/>
        <v>52.53895843778669</v>
      </c>
      <c r="M590" s="17">
        <f t="shared" si="82"/>
        <v>0.33678314703899925</v>
      </c>
      <c r="N590" s="63">
        <f t="shared" si="84"/>
        <v>0.23814164706062249</v>
      </c>
    </row>
    <row r="591" spans="4:14">
      <c r="D591" s="15">
        <f>D590+'Control Panel'!$B$28</f>
        <v>5.890000000000066E-2</v>
      </c>
      <c r="E591" s="16">
        <f t="shared" si="83"/>
        <v>0</v>
      </c>
      <c r="F591" s="62">
        <f t="shared" si="89"/>
        <v>0.03</v>
      </c>
      <c r="G591" s="62">
        <f>IF(E591=0,Thrust!$B$20,($B$10)*($B$9/($B$9+($B$5-H591)))^($B$22))</f>
        <v>101300</v>
      </c>
      <c r="H591" s="62">
        <f t="shared" si="90"/>
        <v>0</v>
      </c>
      <c r="I591" s="62">
        <f t="shared" si="85"/>
        <v>0</v>
      </c>
      <c r="J591" s="62">
        <f t="shared" si="86"/>
        <v>0</v>
      </c>
      <c r="K591" s="62">
        <f t="shared" si="87"/>
        <v>8820.8920394723264</v>
      </c>
      <c r="L591" s="16">
        <f t="shared" si="88"/>
        <v>52.53895843778669</v>
      </c>
      <c r="M591" s="17">
        <f t="shared" si="82"/>
        <v>0.33678314703899925</v>
      </c>
      <c r="N591" s="63">
        <f t="shared" si="84"/>
        <v>0.23814164706062249</v>
      </c>
    </row>
    <row r="592" spans="4:14">
      <c r="D592" s="15">
        <f>D591+'Control Panel'!$B$28</f>
        <v>5.9000000000000663E-2</v>
      </c>
      <c r="E592" s="16">
        <f t="shared" si="83"/>
        <v>0</v>
      </c>
      <c r="F592" s="62">
        <f t="shared" si="89"/>
        <v>0.03</v>
      </c>
      <c r="G592" s="62">
        <f>IF(E592=0,Thrust!$B$20,($B$10)*($B$9/($B$9+($B$5-H592)))^($B$22))</f>
        <v>101300</v>
      </c>
      <c r="H592" s="62">
        <f t="shared" si="90"/>
        <v>0</v>
      </c>
      <c r="I592" s="62">
        <f t="shared" si="85"/>
        <v>0</v>
      </c>
      <c r="J592" s="62">
        <f t="shared" si="86"/>
        <v>0</v>
      </c>
      <c r="K592" s="62">
        <f t="shared" si="87"/>
        <v>8820.8920394723264</v>
      </c>
      <c r="L592" s="16">
        <f t="shared" si="88"/>
        <v>52.53895843778669</v>
      </c>
      <c r="M592" s="17">
        <f t="shared" si="82"/>
        <v>0.33678314703899925</v>
      </c>
      <c r="N592" s="63">
        <f t="shared" si="84"/>
        <v>0.23814164706062249</v>
      </c>
    </row>
    <row r="593" spans="4:14">
      <c r="D593" s="15">
        <f>D592+'Control Panel'!$B$28</f>
        <v>5.9100000000000666E-2</v>
      </c>
      <c r="E593" s="16">
        <f t="shared" si="83"/>
        <v>0</v>
      </c>
      <c r="F593" s="62">
        <f t="shared" si="89"/>
        <v>0.03</v>
      </c>
      <c r="G593" s="62">
        <f>IF(E593=0,Thrust!$B$20,($B$10)*($B$9/($B$9+($B$5-H593)))^($B$22))</f>
        <v>101300</v>
      </c>
      <c r="H593" s="62">
        <f t="shared" si="90"/>
        <v>0</v>
      </c>
      <c r="I593" s="62">
        <f t="shared" si="85"/>
        <v>0</v>
      </c>
      <c r="J593" s="62">
        <f t="shared" si="86"/>
        <v>0</v>
      </c>
      <c r="K593" s="62">
        <f t="shared" si="87"/>
        <v>8820.8920394723264</v>
      </c>
      <c r="L593" s="16">
        <f t="shared" si="88"/>
        <v>52.53895843778669</v>
      </c>
      <c r="M593" s="17">
        <f t="shared" si="82"/>
        <v>0.33678314703899925</v>
      </c>
      <c r="N593" s="63">
        <f t="shared" si="84"/>
        <v>0.23814164706062249</v>
      </c>
    </row>
    <row r="594" spans="4:14">
      <c r="D594" s="15">
        <f>D593+'Control Panel'!$B$28</f>
        <v>5.9200000000000669E-2</v>
      </c>
      <c r="E594" s="16">
        <f t="shared" si="83"/>
        <v>0</v>
      </c>
      <c r="F594" s="62">
        <f t="shared" si="89"/>
        <v>0.03</v>
      </c>
      <c r="G594" s="62">
        <f>IF(E594=0,Thrust!$B$20,($B$10)*($B$9/($B$9+($B$5-H594)))^($B$22))</f>
        <v>101300</v>
      </c>
      <c r="H594" s="62">
        <f t="shared" si="90"/>
        <v>0</v>
      </c>
      <c r="I594" s="62">
        <f t="shared" si="85"/>
        <v>0</v>
      </c>
      <c r="J594" s="62">
        <f t="shared" si="86"/>
        <v>0</v>
      </c>
      <c r="K594" s="62">
        <f t="shared" si="87"/>
        <v>8820.8920394723264</v>
      </c>
      <c r="L594" s="16">
        <f t="shared" si="88"/>
        <v>52.53895843778669</v>
      </c>
      <c r="M594" s="17">
        <f t="shared" si="82"/>
        <v>0.33678314703899925</v>
      </c>
      <c r="N594" s="63">
        <f t="shared" si="84"/>
        <v>0.23814164706062249</v>
      </c>
    </row>
    <row r="595" spans="4:14">
      <c r="D595" s="15">
        <f>D594+'Control Panel'!$B$28</f>
        <v>5.9300000000000672E-2</v>
      </c>
      <c r="E595" s="16">
        <f t="shared" si="83"/>
        <v>0</v>
      </c>
      <c r="F595" s="62">
        <f t="shared" si="89"/>
        <v>0.03</v>
      </c>
      <c r="G595" s="62">
        <f>IF(E595=0,Thrust!$B$20,($B$10)*($B$9/($B$9+($B$5-H595)))^($B$22))</f>
        <v>101300</v>
      </c>
      <c r="H595" s="62">
        <f t="shared" si="90"/>
        <v>0</v>
      </c>
      <c r="I595" s="62">
        <f t="shared" si="85"/>
        <v>0</v>
      </c>
      <c r="J595" s="62">
        <f t="shared" si="86"/>
        <v>0</v>
      </c>
      <c r="K595" s="62">
        <f t="shared" si="87"/>
        <v>8820.8920394723264</v>
      </c>
      <c r="L595" s="16">
        <f t="shared" si="88"/>
        <v>52.53895843778669</v>
      </c>
      <c r="M595" s="17">
        <f t="shared" si="82"/>
        <v>0.33678314703899925</v>
      </c>
      <c r="N595" s="63">
        <f t="shared" si="84"/>
        <v>0.23814164706062249</v>
      </c>
    </row>
    <row r="596" spans="4:14">
      <c r="D596" s="15">
        <f>D595+'Control Panel'!$B$28</f>
        <v>5.9400000000000674E-2</v>
      </c>
      <c r="E596" s="16">
        <f t="shared" si="83"/>
        <v>0</v>
      </c>
      <c r="F596" s="62">
        <f t="shared" si="89"/>
        <v>0.03</v>
      </c>
      <c r="G596" s="62">
        <f>IF(E596=0,Thrust!$B$20,($B$10)*($B$9/($B$9+($B$5-H596)))^($B$22))</f>
        <v>101300</v>
      </c>
      <c r="H596" s="62">
        <f t="shared" si="90"/>
        <v>0</v>
      </c>
      <c r="I596" s="62">
        <f t="shared" si="85"/>
        <v>0</v>
      </c>
      <c r="J596" s="62">
        <f t="shared" si="86"/>
        <v>0</v>
      </c>
      <c r="K596" s="62">
        <f t="shared" si="87"/>
        <v>8820.8920394723264</v>
      </c>
      <c r="L596" s="16">
        <f t="shared" si="88"/>
        <v>52.53895843778669</v>
      </c>
      <c r="M596" s="17">
        <f t="shared" si="82"/>
        <v>0.33678314703899925</v>
      </c>
      <c r="N596" s="63">
        <f t="shared" si="84"/>
        <v>0.23814164706062249</v>
      </c>
    </row>
    <row r="597" spans="4:14">
      <c r="D597" s="15">
        <f>D596+'Control Panel'!$B$28</f>
        <v>5.9500000000000677E-2</v>
      </c>
      <c r="E597" s="16">
        <f t="shared" si="83"/>
        <v>0</v>
      </c>
      <c r="F597" s="62">
        <f t="shared" si="89"/>
        <v>0.03</v>
      </c>
      <c r="G597" s="62">
        <f>IF(E597=0,Thrust!$B$20,($B$10)*($B$9/($B$9+($B$5-H597)))^($B$22))</f>
        <v>101300</v>
      </c>
      <c r="H597" s="62">
        <f t="shared" si="90"/>
        <v>0</v>
      </c>
      <c r="I597" s="62">
        <f t="shared" si="85"/>
        <v>0</v>
      </c>
      <c r="J597" s="62">
        <f t="shared" si="86"/>
        <v>0</v>
      </c>
      <c r="K597" s="62">
        <f t="shared" si="87"/>
        <v>8820.8920394723264</v>
      </c>
      <c r="L597" s="16">
        <f t="shared" si="88"/>
        <v>52.53895843778669</v>
      </c>
      <c r="M597" s="17">
        <f t="shared" si="82"/>
        <v>0.33678314703899925</v>
      </c>
      <c r="N597" s="63">
        <f t="shared" si="84"/>
        <v>0.23814164706062249</v>
      </c>
    </row>
    <row r="598" spans="4:14">
      <c r="D598" s="15">
        <f>D597+'Control Panel'!$B$28</f>
        <v>5.960000000000068E-2</v>
      </c>
      <c r="E598" s="16">
        <f t="shared" si="83"/>
        <v>0</v>
      </c>
      <c r="F598" s="62">
        <f t="shared" si="89"/>
        <v>0.03</v>
      </c>
      <c r="G598" s="62">
        <f>IF(E598=0,Thrust!$B$20,($B$10)*($B$9/($B$9+($B$5-H598)))^($B$22))</f>
        <v>101300</v>
      </c>
      <c r="H598" s="62">
        <f t="shared" si="90"/>
        <v>0</v>
      </c>
      <c r="I598" s="62">
        <f t="shared" si="85"/>
        <v>0</v>
      </c>
      <c r="J598" s="62">
        <f t="shared" si="86"/>
        <v>0</v>
      </c>
      <c r="K598" s="62">
        <f t="shared" si="87"/>
        <v>8820.8920394723264</v>
      </c>
      <c r="L598" s="16">
        <f t="shared" si="88"/>
        <v>52.53895843778669</v>
      </c>
      <c r="M598" s="17">
        <f t="shared" si="82"/>
        <v>0.33678314703899925</v>
      </c>
      <c r="N598" s="63">
        <f t="shared" si="84"/>
        <v>0.23814164706062249</v>
      </c>
    </row>
    <row r="599" spans="4:14">
      <c r="D599" s="15">
        <f>D598+'Control Panel'!$B$28</f>
        <v>5.9700000000000683E-2</v>
      </c>
      <c r="E599" s="16">
        <f t="shared" si="83"/>
        <v>0</v>
      </c>
      <c r="F599" s="62">
        <f t="shared" si="89"/>
        <v>0.03</v>
      </c>
      <c r="G599" s="62">
        <f>IF(E599=0,Thrust!$B$20,($B$10)*($B$9/($B$9+($B$5-H599)))^($B$22))</f>
        <v>101300</v>
      </c>
      <c r="H599" s="62">
        <f t="shared" si="90"/>
        <v>0</v>
      </c>
      <c r="I599" s="62">
        <f t="shared" si="85"/>
        <v>0</v>
      </c>
      <c r="J599" s="62">
        <f t="shared" si="86"/>
        <v>0</v>
      </c>
      <c r="K599" s="62">
        <f t="shared" si="87"/>
        <v>8820.8920394723264</v>
      </c>
      <c r="L599" s="16">
        <f t="shared" si="88"/>
        <v>52.53895843778669</v>
      </c>
      <c r="M599" s="17">
        <f t="shared" si="82"/>
        <v>0.33678314703899925</v>
      </c>
      <c r="N599" s="63">
        <f t="shared" si="84"/>
        <v>0.23814164706062249</v>
      </c>
    </row>
    <row r="600" spans="4:14">
      <c r="D600" s="15">
        <f>D599+'Control Panel'!$B$28</f>
        <v>5.9800000000000686E-2</v>
      </c>
      <c r="E600" s="16">
        <f t="shared" si="83"/>
        <v>0</v>
      </c>
      <c r="F600" s="62">
        <f t="shared" si="89"/>
        <v>0.03</v>
      </c>
      <c r="G600" s="62">
        <f>IF(E600=0,Thrust!$B$20,($B$10)*($B$9/($B$9+($B$5-H600)))^($B$22))</f>
        <v>101300</v>
      </c>
      <c r="H600" s="62">
        <f t="shared" si="90"/>
        <v>0</v>
      </c>
      <c r="I600" s="62">
        <f t="shared" si="85"/>
        <v>0</v>
      </c>
      <c r="J600" s="62">
        <f t="shared" si="86"/>
        <v>0</v>
      </c>
      <c r="K600" s="62">
        <f t="shared" si="87"/>
        <v>8820.8920394723264</v>
      </c>
      <c r="L600" s="16">
        <f t="shared" si="88"/>
        <v>52.53895843778669</v>
      </c>
      <c r="M600" s="17">
        <f t="shared" si="82"/>
        <v>0.33678314703899925</v>
      </c>
      <c r="N600" s="63">
        <f t="shared" si="84"/>
        <v>0.23814164706062249</v>
      </c>
    </row>
    <row r="601" spans="4:14">
      <c r="D601" s="15">
        <f>D600+'Control Panel'!$B$28</f>
        <v>5.9900000000000689E-2</v>
      </c>
      <c r="E601" s="16">
        <f t="shared" si="83"/>
        <v>0</v>
      </c>
      <c r="F601" s="62">
        <f t="shared" si="89"/>
        <v>0.03</v>
      </c>
      <c r="G601" s="62">
        <f>IF(E601=0,Thrust!$B$20,($B$10)*($B$9/($B$9+($B$5-H601)))^($B$22))</f>
        <v>101300</v>
      </c>
      <c r="H601" s="62">
        <f t="shared" si="90"/>
        <v>0</v>
      </c>
      <c r="I601" s="62">
        <f t="shared" si="85"/>
        <v>0</v>
      </c>
      <c r="J601" s="62">
        <f t="shared" si="86"/>
        <v>0</v>
      </c>
      <c r="K601" s="62">
        <f t="shared" si="87"/>
        <v>8820.8920394723264</v>
      </c>
      <c r="L601" s="16">
        <f t="shared" si="88"/>
        <v>52.53895843778669</v>
      </c>
      <c r="M601" s="17">
        <f t="shared" si="82"/>
        <v>0.33678314703899925</v>
      </c>
      <c r="N601" s="63">
        <f t="shared" si="84"/>
        <v>0.23814164706062249</v>
      </c>
    </row>
    <row r="602" spans="4:14">
      <c r="D602" s="15">
        <f>D601+'Control Panel'!$B$28</f>
        <v>6.0000000000000692E-2</v>
      </c>
      <c r="E602" s="16">
        <f t="shared" si="83"/>
        <v>0</v>
      </c>
      <c r="F602" s="62">
        <f t="shared" si="89"/>
        <v>0.03</v>
      </c>
      <c r="G602" s="62">
        <f>IF(E602=0,Thrust!$B$20,($B$10)*($B$9/($B$9+($B$5-H602)))^($B$22))</f>
        <v>101300</v>
      </c>
      <c r="H602" s="62">
        <f t="shared" si="90"/>
        <v>0</v>
      </c>
      <c r="I602" s="62">
        <f t="shared" si="85"/>
        <v>0</v>
      </c>
      <c r="J602" s="62">
        <f t="shared" si="86"/>
        <v>0</v>
      </c>
      <c r="K602" s="62">
        <f t="shared" si="87"/>
        <v>8820.8920394723264</v>
      </c>
      <c r="L602" s="16">
        <f t="shared" si="88"/>
        <v>52.53895843778669</v>
      </c>
      <c r="M602" s="17">
        <f t="shared" si="82"/>
        <v>0.33678314703899925</v>
      </c>
      <c r="N602" s="63">
        <f t="shared" si="84"/>
        <v>0.23814164706062249</v>
      </c>
    </row>
    <row r="603" spans="4:14">
      <c r="D603" s="15">
        <f>D602+'Control Panel'!$B$28</f>
        <v>6.0100000000000695E-2</v>
      </c>
      <c r="E603" s="16">
        <f t="shared" si="83"/>
        <v>0</v>
      </c>
      <c r="F603" s="62">
        <f t="shared" si="89"/>
        <v>0.03</v>
      </c>
      <c r="G603" s="62">
        <f>IF(E603=0,Thrust!$B$20,($B$10)*($B$9/($B$9+($B$5-H603)))^($B$22))</f>
        <v>101300</v>
      </c>
      <c r="H603" s="62">
        <f t="shared" si="90"/>
        <v>0</v>
      </c>
      <c r="I603" s="62">
        <f t="shared" si="85"/>
        <v>0</v>
      </c>
      <c r="J603" s="62">
        <f t="shared" si="86"/>
        <v>0</v>
      </c>
      <c r="K603" s="62">
        <f t="shared" si="87"/>
        <v>8820.8920394723264</v>
      </c>
      <c r="L603" s="16">
        <f t="shared" si="88"/>
        <v>52.53895843778669</v>
      </c>
      <c r="M603" s="17">
        <f t="shared" si="82"/>
        <v>0.33678314703899925</v>
      </c>
      <c r="N603" s="63">
        <f t="shared" si="84"/>
        <v>0.23814164706062249</v>
      </c>
    </row>
    <row r="604" spans="4:14">
      <c r="D604" s="15">
        <f>D603+'Control Panel'!$B$28</f>
        <v>6.0200000000000697E-2</v>
      </c>
      <c r="E604" s="16">
        <f t="shared" si="83"/>
        <v>0</v>
      </c>
      <c r="F604" s="62">
        <f t="shared" si="89"/>
        <v>0.03</v>
      </c>
      <c r="G604" s="62">
        <f>IF(E604=0,Thrust!$B$20,($B$10)*($B$9/($B$9+($B$5-H604)))^($B$22))</f>
        <v>101300</v>
      </c>
      <c r="H604" s="62">
        <f t="shared" si="90"/>
        <v>0</v>
      </c>
      <c r="I604" s="62">
        <f t="shared" si="85"/>
        <v>0</v>
      </c>
      <c r="J604" s="62">
        <f t="shared" si="86"/>
        <v>0</v>
      </c>
      <c r="K604" s="62">
        <f t="shared" si="87"/>
        <v>8820.8920394723264</v>
      </c>
      <c r="L604" s="16">
        <f t="shared" si="88"/>
        <v>52.53895843778669</v>
      </c>
      <c r="M604" s="17">
        <f t="shared" si="82"/>
        <v>0.33678314703899925</v>
      </c>
      <c r="N604" s="63">
        <f t="shared" si="84"/>
        <v>0.23814164706062249</v>
      </c>
    </row>
    <row r="605" spans="4:14">
      <c r="D605" s="15">
        <f>D604+'Control Panel'!$B$28</f>
        <v>6.03000000000007E-2</v>
      </c>
      <c r="E605" s="16">
        <f t="shared" si="83"/>
        <v>0</v>
      </c>
      <c r="F605" s="62">
        <f t="shared" si="89"/>
        <v>0.03</v>
      </c>
      <c r="G605" s="62">
        <f>IF(E605=0,Thrust!$B$20,($B$10)*($B$9/($B$9+($B$5-H605)))^($B$22))</f>
        <v>101300</v>
      </c>
      <c r="H605" s="62">
        <f t="shared" si="90"/>
        <v>0</v>
      </c>
      <c r="I605" s="62">
        <f t="shared" si="85"/>
        <v>0</v>
      </c>
      <c r="J605" s="62">
        <f t="shared" si="86"/>
        <v>0</v>
      </c>
      <c r="K605" s="62">
        <f t="shared" si="87"/>
        <v>8820.8920394723264</v>
      </c>
      <c r="L605" s="16">
        <f t="shared" si="88"/>
        <v>52.53895843778669</v>
      </c>
      <c r="M605" s="17">
        <f t="shared" si="82"/>
        <v>0.33678314703899925</v>
      </c>
      <c r="N605" s="63">
        <f t="shared" si="84"/>
        <v>0.23814164706062249</v>
      </c>
    </row>
    <row r="606" spans="4:14">
      <c r="D606" s="15">
        <f>D605+'Control Panel'!$B$28</f>
        <v>6.0400000000000703E-2</v>
      </c>
      <c r="E606" s="16">
        <f t="shared" si="83"/>
        <v>0</v>
      </c>
      <c r="F606" s="62">
        <f t="shared" si="89"/>
        <v>0.03</v>
      </c>
      <c r="G606" s="62">
        <f>IF(E606=0,Thrust!$B$20,($B$10)*($B$9/($B$9+($B$5-H606)))^($B$22))</f>
        <v>101300</v>
      </c>
      <c r="H606" s="62">
        <f t="shared" si="90"/>
        <v>0</v>
      </c>
      <c r="I606" s="62">
        <f t="shared" si="85"/>
        <v>0</v>
      </c>
      <c r="J606" s="62">
        <f t="shared" si="86"/>
        <v>0</v>
      </c>
      <c r="K606" s="62">
        <f t="shared" si="87"/>
        <v>8820.8920394723264</v>
      </c>
      <c r="L606" s="16">
        <f t="shared" si="88"/>
        <v>52.53895843778669</v>
      </c>
      <c r="M606" s="17">
        <f t="shared" si="82"/>
        <v>0.33678314703899925</v>
      </c>
      <c r="N606" s="63">
        <f t="shared" si="84"/>
        <v>0.23814164706062249</v>
      </c>
    </row>
    <row r="607" spans="4:14">
      <c r="D607" s="15">
        <f>D606+'Control Panel'!$B$28</f>
        <v>6.0500000000000706E-2</v>
      </c>
      <c r="E607" s="16">
        <f t="shared" si="83"/>
        <v>0</v>
      </c>
      <c r="F607" s="62">
        <f t="shared" si="89"/>
        <v>0.03</v>
      </c>
      <c r="G607" s="62">
        <f>IF(E607=0,Thrust!$B$20,($B$10)*($B$9/($B$9+($B$5-H607)))^($B$22))</f>
        <v>101300</v>
      </c>
      <c r="H607" s="62">
        <f t="shared" si="90"/>
        <v>0</v>
      </c>
      <c r="I607" s="62">
        <f t="shared" si="85"/>
        <v>0</v>
      </c>
      <c r="J607" s="62">
        <f t="shared" si="86"/>
        <v>0</v>
      </c>
      <c r="K607" s="62">
        <f t="shared" si="87"/>
        <v>8820.8920394723264</v>
      </c>
      <c r="L607" s="16">
        <f t="shared" si="88"/>
        <v>52.53895843778669</v>
      </c>
      <c r="M607" s="17">
        <f t="shared" si="82"/>
        <v>0.33678314703899925</v>
      </c>
      <c r="N607" s="63">
        <f t="shared" si="84"/>
        <v>0.23814164706062249</v>
      </c>
    </row>
    <row r="608" spans="4:14">
      <c r="D608" s="15">
        <f>D607+'Control Panel'!$B$28</f>
        <v>6.0600000000000709E-2</v>
      </c>
      <c r="E608" s="16">
        <f t="shared" si="83"/>
        <v>0</v>
      </c>
      <c r="F608" s="62">
        <f t="shared" si="89"/>
        <v>0.03</v>
      </c>
      <c r="G608" s="62">
        <f>IF(E608=0,Thrust!$B$20,($B$10)*($B$9/($B$9+($B$5-H608)))^($B$22))</f>
        <v>101300</v>
      </c>
      <c r="H608" s="62">
        <f t="shared" si="90"/>
        <v>0</v>
      </c>
      <c r="I608" s="62">
        <f t="shared" si="85"/>
        <v>0</v>
      </c>
      <c r="J608" s="62">
        <f t="shared" si="86"/>
        <v>0</v>
      </c>
      <c r="K608" s="62">
        <f t="shared" si="87"/>
        <v>8820.8920394723264</v>
      </c>
      <c r="L608" s="16">
        <f t="shared" si="88"/>
        <v>52.53895843778669</v>
      </c>
      <c r="M608" s="17">
        <f t="shared" si="82"/>
        <v>0.33678314703899925</v>
      </c>
      <c r="N608" s="63">
        <f t="shared" si="84"/>
        <v>0.23814164706062249</v>
      </c>
    </row>
    <row r="609" spans="4:14">
      <c r="D609" s="15">
        <f>D608+'Control Panel'!$B$28</f>
        <v>6.0700000000000712E-2</v>
      </c>
      <c r="E609" s="16">
        <f t="shared" si="83"/>
        <v>0</v>
      </c>
      <c r="F609" s="62">
        <f t="shared" si="89"/>
        <v>0.03</v>
      </c>
      <c r="G609" s="62">
        <f>IF(E609=0,Thrust!$B$20,($B$10)*($B$9/($B$9+($B$5-H609)))^($B$22))</f>
        <v>101300</v>
      </c>
      <c r="H609" s="62">
        <f t="shared" si="90"/>
        <v>0</v>
      </c>
      <c r="I609" s="62">
        <f t="shared" si="85"/>
        <v>0</v>
      </c>
      <c r="J609" s="62">
        <f t="shared" si="86"/>
        <v>0</v>
      </c>
      <c r="K609" s="62">
        <f t="shared" si="87"/>
        <v>8820.8920394723264</v>
      </c>
      <c r="L609" s="16">
        <f t="shared" si="88"/>
        <v>52.53895843778669</v>
      </c>
      <c r="M609" s="17">
        <f t="shared" si="82"/>
        <v>0.33678314703899925</v>
      </c>
      <c r="N609" s="63">
        <f t="shared" si="84"/>
        <v>0.23814164706062249</v>
      </c>
    </row>
    <row r="610" spans="4:14">
      <c r="D610" s="15">
        <f>D609+'Control Panel'!$B$28</f>
        <v>6.0800000000000715E-2</v>
      </c>
      <c r="E610" s="16">
        <f t="shared" si="83"/>
        <v>0</v>
      </c>
      <c r="F610" s="62">
        <f t="shared" si="89"/>
        <v>0.03</v>
      </c>
      <c r="G610" s="62">
        <f>IF(E610=0,Thrust!$B$20,($B$10)*($B$9/($B$9+($B$5-H610)))^($B$22))</f>
        <v>101300</v>
      </c>
      <c r="H610" s="62">
        <f t="shared" si="90"/>
        <v>0</v>
      </c>
      <c r="I610" s="62">
        <f t="shared" si="85"/>
        <v>0</v>
      </c>
      <c r="J610" s="62">
        <f t="shared" si="86"/>
        <v>0</v>
      </c>
      <c r="K610" s="62">
        <f t="shared" si="87"/>
        <v>8820.8920394723264</v>
      </c>
      <c r="L610" s="16">
        <f t="shared" si="88"/>
        <v>52.53895843778669</v>
      </c>
      <c r="M610" s="17">
        <f t="shared" si="82"/>
        <v>0.33678314703899925</v>
      </c>
      <c r="N610" s="63">
        <f t="shared" si="84"/>
        <v>0.23814164706062249</v>
      </c>
    </row>
    <row r="611" spans="4:14">
      <c r="D611" s="15">
        <f>D610+'Control Panel'!$B$28</f>
        <v>6.0900000000000717E-2</v>
      </c>
      <c r="E611" s="16">
        <f t="shared" si="83"/>
        <v>0</v>
      </c>
      <c r="F611" s="62">
        <f t="shared" si="89"/>
        <v>0.03</v>
      </c>
      <c r="G611" s="62">
        <f>IF(E611=0,Thrust!$B$20,($B$10)*($B$9/($B$9+($B$5-H611)))^($B$22))</f>
        <v>101300</v>
      </c>
      <c r="H611" s="62">
        <f t="shared" si="90"/>
        <v>0</v>
      </c>
      <c r="I611" s="62">
        <f t="shared" si="85"/>
        <v>0</v>
      </c>
      <c r="J611" s="62">
        <f t="shared" si="86"/>
        <v>0</v>
      </c>
      <c r="K611" s="62">
        <f t="shared" si="87"/>
        <v>8820.8920394723264</v>
      </c>
      <c r="L611" s="16">
        <f t="shared" si="88"/>
        <v>52.53895843778669</v>
      </c>
      <c r="M611" s="17">
        <f t="shared" si="82"/>
        <v>0.33678314703899925</v>
      </c>
      <c r="N611" s="63">
        <f t="shared" si="84"/>
        <v>0.23814164706062249</v>
      </c>
    </row>
    <row r="612" spans="4:14">
      <c r="D612" s="15">
        <f>D611+'Control Panel'!$B$28</f>
        <v>6.100000000000072E-2</v>
      </c>
      <c r="E612" s="16">
        <f t="shared" si="83"/>
        <v>0</v>
      </c>
      <c r="F612" s="62">
        <f t="shared" si="89"/>
        <v>0.03</v>
      </c>
      <c r="G612" s="62">
        <f>IF(E612=0,Thrust!$B$20,($B$10)*($B$9/($B$9+($B$5-H612)))^($B$22))</f>
        <v>101300</v>
      </c>
      <c r="H612" s="62">
        <f t="shared" si="90"/>
        <v>0</v>
      </c>
      <c r="I612" s="62">
        <f t="shared" si="85"/>
        <v>0</v>
      </c>
      <c r="J612" s="62">
        <f t="shared" si="86"/>
        <v>0</v>
      </c>
      <c r="K612" s="62">
        <f t="shared" si="87"/>
        <v>8820.8920394723264</v>
      </c>
      <c r="L612" s="16">
        <f t="shared" si="88"/>
        <v>52.53895843778669</v>
      </c>
      <c r="M612" s="17">
        <f t="shared" si="82"/>
        <v>0.33678314703899925</v>
      </c>
      <c r="N612" s="63">
        <f t="shared" si="84"/>
        <v>0.23814164706062249</v>
      </c>
    </row>
    <row r="613" spans="4:14">
      <c r="D613" s="15">
        <f>D612+'Control Panel'!$B$28</f>
        <v>6.1100000000000723E-2</v>
      </c>
      <c r="E613" s="16">
        <f t="shared" si="83"/>
        <v>0</v>
      </c>
      <c r="F613" s="62">
        <f t="shared" si="89"/>
        <v>0.03</v>
      </c>
      <c r="G613" s="62">
        <f>IF(E613=0,Thrust!$B$20,($B$10)*($B$9/($B$9+($B$5-H613)))^($B$22))</f>
        <v>101300</v>
      </c>
      <c r="H613" s="62">
        <f t="shared" si="90"/>
        <v>0</v>
      </c>
      <c r="I613" s="62">
        <f t="shared" si="85"/>
        <v>0</v>
      </c>
      <c r="J613" s="62">
        <f t="shared" si="86"/>
        <v>0</v>
      </c>
      <c r="K613" s="62">
        <f t="shared" si="87"/>
        <v>8820.8920394723264</v>
      </c>
      <c r="L613" s="16">
        <f t="shared" si="88"/>
        <v>52.53895843778669</v>
      </c>
      <c r="M613" s="17">
        <f t="shared" si="82"/>
        <v>0.33678314703899925</v>
      </c>
      <c r="N613" s="63">
        <f t="shared" si="84"/>
        <v>0.23814164706062249</v>
      </c>
    </row>
    <row r="614" spans="4:14">
      <c r="D614" s="15">
        <f>D613+'Control Panel'!$B$28</f>
        <v>6.1200000000000726E-2</v>
      </c>
      <c r="E614" s="16">
        <f t="shared" si="83"/>
        <v>0</v>
      </c>
      <c r="F614" s="62">
        <f t="shared" si="89"/>
        <v>0.03</v>
      </c>
      <c r="G614" s="62">
        <f>IF(E614=0,Thrust!$B$20,($B$10)*($B$9/($B$9+($B$5-H614)))^($B$22))</f>
        <v>101300</v>
      </c>
      <c r="H614" s="62">
        <f t="shared" si="90"/>
        <v>0</v>
      </c>
      <c r="I614" s="62">
        <f t="shared" si="85"/>
        <v>0</v>
      </c>
      <c r="J614" s="62">
        <f t="shared" si="86"/>
        <v>0</v>
      </c>
      <c r="K614" s="62">
        <f t="shared" si="87"/>
        <v>8820.8920394723264</v>
      </c>
      <c r="L614" s="16">
        <f t="shared" si="88"/>
        <v>52.53895843778669</v>
      </c>
      <c r="M614" s="17">
        <f t="shared" si="82"/>
        <v>0.33678314703899925</v>
      </c>
      <c r="N614" s="63">
        <f t="shared" si="84"/>
        <v>0.23814164706062249</v>
      </c>
    </row>
    <row r="615" spans="4:14">
      <c r="D615" s="15">
        <f>D614+'Control Panel'!$B$28</f>
        <v>6.1300000000000729E-2</v>
      </c>
      <c r="E615" s="16">
        <f t="shared" si="83"/>
        <v>0</v>
      </c>
      <c r="F615" s="62">
        <f t="shared" si="89"/>
        <v>0.03</v>
      </c>
      <c r="G615" s="62">
        <f>IF(E615=0,Thrust!$B$20,($B$10)*($B$9/($B$9+($B$5-H615)))^($B$22))</f>
        <v>101300</v>
      </c>
      <c r="H615" s="62">
        <f t="shared" si="90"/>
        <v>0</v>
      </c>
      <c r="I615" s="62">
        <f t="shared" si="85"/>
        <v>0</v>
      </c>
      <c r="J615" s="62">
        <f t="shared" si="86"/>
        <v>0</v>
      </c>
      <c r="K615" s="62">
        <f t="shared" si="87"/>
        <v>8820.8920394723264</v>
      </c>
      <c r="L615" s="16">
        <f t="shared" si="88"/>
        <v>52.53895843778669</v>
      </c>
      <c r="M615" s="17">
        <f t="shared" si="82"/>
        <v>0.33678314703899925</v>
      </c>
      <c r="N615" s="63">
        <f t="shared" si="84"/>
        <v>0.23814164706062249</v>
      </c>
    </row>
    <row r="616" spans="4:14">
      <c r="D616" s="15">
        <f>D615+'Control Panel'!$B$28</f>
        <v>6.1400000000000732E-2</v>
      </c>
      <c r="E616" s="16">
        <f t="shared" si="83"/>
        <v>0</v>
      </c>
      <c r="F616" s="62">
        <f t="shared" si="89"/>
        <v>0.03</v>
      </c>
      <c r="G616" s="62">
        <f>IF(E616=0,Thrust!$B$20,($B$10)*($B$9/($B$9+($B$5-H616)))^($B$22))</f>
        <v>101300</v>
      </c>
      <c r="H616" s="62">
        <f t="shared" si="90"/>
        <v>0</v>
      </c>
      <c r="I616" s="62">
        <f t="shared" si="85"/>
        <v>0</v>
      </c>
      <c r="J616" s="62">
        <f t="shared" si="86"/>
        <v>0</v>
      </c>
      <c r="K616" s="62">
        <f t="shared" si="87"/>
        <v>8820.8920394723264</v>
      </c>
      <c r="L616" s="16">
        <f t="shared" si="88"/>
        <v>52.53895843778669</v>
      </c>
      <c r="M616" s="17">
        <f t="shared" si="82"/>
        <v>0.33678314703899925</v>
      </c>
      <c r="N616" s="63">
        <f t="shared" si="84"/>
        <v>0.23814164706062249</v>
      </c>
    </row>
    <row r="617" spans="4:14">
      <c r="D617" s="15">
        <f>D616+'Control Panel'!$B$28</f>
        <v>6.1500000000000735E-2</v>
      </c>
      <c r="E617" s="16">
        <f t="shared" si="83"/>
        <v>0</v>
      </c>
      <c r="F617" s="62">
        <f t="shared" si="89"/>
        <v>0.03</v>
      </c>
      <c r="G617" s="62">
        <f>IF(E617=0,Thrust!$B$20,($B$10)*($B$9/($B$9+($B$5-H617)))^($B$22))</f>
        <v>101300</v>
      </c>
      <c r="H617" s="62">
        <f t="shared" si="90"/>
        <v>0</v>
      </c>
      <c r="I617" s="62">
        <f t="shared" si="85"/>
        <v>0</v>
      </c>
      <c r="J617" s="62">
        <f t="shared" si="86"/>
        <v>0</v>
      </c>
      <c r="K617" s="62">
        <f t="shared" si="87"/>
        <v>8820.8920394723264</v>
      </c>
      <c r="L617" s="16">
        <f t="shared" si="88"/>
        <v>52.53895843778669</v>
      </c>
      <c r="M617" s="17">
        <f t="shared" si="82"/>
        <v>0.33678314703899925</v>
      </c>
      <c r="N617" s="63">
        <f t="shared" si="84"/>
        <v>0.23814164706062249</v>
      </c>
    </row>
    <row r="618" spans="4:14">
      <c r="D618" s="15">
        <f>D617+'Control Panel'!$B$28</f>
        <v>6.1600000000000737E-2</v>
      </c>
      <c r="E618" s="16">
        <f t="shared" si="83"/>
        <v>0</v>
      </c>
      <c r="F618" s="62">
        <f t="shared" si="89"/>
        <v>0.03</v>
      </c>
      <c r="G618" s="62">
        <f>IF(E618=0,Thrust!$B$20,($B$10)*($B$9/($B$9+($B$5-H618)))^($B$22))</f>
        <v>101300</v>
      </c>
      <c r="H618" s="62">
        <f t="shared" si="90"/>
        <v>0</v>
      </c>
      <c r="I618" s="62">
        <f t="shared" si="85"/>
        <v>0</v>
      </c>
      <c r="J618" s="62">
        <f t="shared" si="86"/>
        <v>0</v>
      </c>
      <c r="K618" s="62">
        <f t="shared" si="87"/>
        <v>8820.8920394723264</v>
      </c>
      <c r="L618" s="16">
        <f t="shared" si="88"/>
        <v>52.53895843778669</v>
      </c>
      <c r="M618" s="17">
        <f t="shared" si="82"/>
        <v>0.33678314703899925</v>
      </c>
      <c r="N618" s="63">
        <f t="shared" si="84"/>
        <v>0.23814164706062249</v>
      </c>
    </row>
    <row r="619" spans="4:14">
      <c r="D619" s="15">
        <f>D618+'Control Panel'!$B$28</f>
        <v>6.170000000000074E-2</v>
      </c>
      <c r="E619" s="16">
        <f t="shared" si="83"/>
        <v>0</v>
      </c>
      <c r="F619" s="62">
        <f t="shared" si="89"/>
        <v>0.03</v>
      </c>
      <c r="G619" s="62">
        <f>IF(E619=0,Thrust!$B$20,($B$10)*($B$9/($B$9+($B$5-H619)))^($B$22))</f>
        <v>101300</v>
      </c>
      <c r="H619" s="62">
        <f t="shared" si="90"/>
        <v>0</v>
      </c>
      <c r="I619" s="62">
        <f t="shared" si="85"/>
        <v>0</v>
      </c>
      <c r="J619" s="62">
        <f t="shared" si="86"/>
        <v>0</v>
      </c>
      <c r="K619" s="62">
        <f t="shared" si="87"/>
        <v>8820.8920394723264</v>
      </c>
      <c r="L619" s="16">
        <f t="shared" si="88"/>
        <v>52.53895843778669</v>
      </c>
      <c r="M619" s="17">
        <f t="shared" si="82"/>
        <v>0.33678314703899925</v>
      </c>
      <c r="N619" s="63">
        <f t="shared" si="84"/>
        <v>0.23814164706062249</v>
      </c>
    </row>
    <row r="620" spans="4:14">
      <c r="D620" s="15">
        <f>D619+'Control Panel'!$B$28</f>
        <v>6.1800000000000743E-2</v>
      </c>
      <c r="E620" s="16">
        <f t="shared" si="83"/>
        <v>0</v>
      </c>
      <c r="F620" s="62">
        <f t="shared" si="89"/>
        <v>0.03</v>
      </c>
      <c r="G620" s="62">
        <f>IF(E620=0,Thrust!$B$20,($B$10)*($B$9/($B$9+($B$5-H620)))^($B$22))</f>
        <v>101300</v>
      </c>
      <c r="H620" s="62">
        <f t="shared" si="90"/>
        <v>0</v>
      </c>
      <c r="I620" s="62">
        <f t="shared" si="85"/>
        <v>0</v>
      </c>
      <c r="J620" s="62">
        <f t="shared" si="86"/>
        <v>0</v>
      </c>
      <c r="K620" s="62">
        <f t="shared" si="87"/>
        <v>8820.8920394723264</v>
      </c>
      <c r="L620" s="16">
        <f t="shared" si="88"/>
        <v>52.53895843778669</v>
      </c>
      <c r="M620" s="17">
        <f t="shared" si="82"/>
        <v>0.33678314703899925</v>
      </c>
      <c r="N620" s="63">
        <f t="shared" si="84"/>
        <v>0.23814164706062249</v>
      </c>
    </row>
    <row r="621" spans="4:14">
      <c r="D621" s="15">
        <f>D620+'Control Panel'!$B$28</f>
        <v>6.1900000000000746E-2</v>
      </c>
      <c r="E621" s="16">
        <f t="shared" si="83"/>
        <v>0</v>
      </c>
      <c r="F621" s="62">
        <f t="shared" si="89"/>
        <v>0.03</v>
      </c>
      <c r="G621" s="62">
        <f>IF(E621=0,Thrust!$B$20,($B$10)*($B$9/($B$9+($B$5-H621)))^($B$22))</f>
        <v>101300</v>
      </c>
      <c r="H621" s="62">
        <f t="shared" si="90"/>
        <v>0</v>
      </c>
      <c r="I621" s="62">
        <f t="shared" si="85"/>
        <v>0</v>
      </c>
      <c r="J621" s="62">
        <f t="shared" si="86"/>
        <v>0</v>
      </c>
      <c r="K621" s="62">
        <f t="shared" si="87"/>
        <v>8820.8920394723264</v>
      </c>
      <c r="L621" s="16">
        <f t="shared" si="88"/>
        <v>52.53895843778669</v>
      </c>
      <c r="M621" s="17">
        <f t="shared" si="82"/>
        <v>0.33678314703899925</v>
      </c>
      <c r="N621" s="63">
        <f t="shared" si="84"/>
        <v>0.23814164706062249</v>
      </c>
    </row>
    <row r="622" spans="4:14">
      <c r="D622" s="15">
        <f>D621+'Control Panel'!$B$28</f>
        <v>6.2000000000000749E-2</v>
      </c>
      <c r="E622" s="16">
        <f t="shared" si="83"/>
        <v>0</v>
      </c>
      <c r="F622" s="62">
        <f t="shared" si="89"/>
        <v>0.03</v>
      </c>
      <c r="G622" s="62">
        <f>IF(E622=0,Thrust!$B$20,($B$10)*($B$9/($B$9+($B$5-H622)))^($B$22))</f>
        <v>101300</v>
      </c>
      <c r="H622" s="62">
        <f t="shared" si="90"/>
        <v>0</v>
      </c>
      <c r="I622" s="62">
        <f t="shared" si="85"/>
        <v>0</v>
      </c>
      <c r="J622" s="62">
        <f t="shared" si="86"/>
        <v>0</v>
      </c>
      <c r="K622" s="62">
        <f t="shared" si="87"/>
        <v>8820.8920394723264</v>
      </c>
      <c r="L622" s="16">
        <f t="shared" si="88"/>
        <v>52.53895843778669</v>
      </c>
      <c r="M622" s="17">
        <f t="shared" si="82"/>
        <v>0.33678314703899925</v>
      </c>
      <c r="N622" s="63">
        <f t="shared" si="84"/>
        <v>0.23814164706062249</v>
      </c>
    </row>
    <row r="623" spans="4:14">
      <c r="D623" s="15">
        <f>D622+'Control Panel'!$B$28</f>
        <v>6.2100000000000752E-2</v>
      </c>
      <c r="E623" s="16">
        <f t="shared" si="83"/>
        <v>0</v>
      </c>
      <c r="F623" s="62">
        <f t="shared" si="89"/>
        <v>0.03</v>
      </c>
      <c r="G623" s="62">
        <f>IF(E623=0,Thrust!$B$20,($B$10)*($B$9/($B$9+($B$5-H623)))^($B$22))</f>
        <v>101300</v>
      </c>
      <c r="H623" s="62">
        <f t="shared" si="90"/>
        <v>0</v>
      </c>
      <c r="I623" s="62">
        <f t="shared" si="85"/>
        <v>0</v>
      </c>
      <c r="J623" s="62">
        <f t="shared" si="86"/>
        <v>0</v>
      </c>
      <c r="K623" s="62">
        <f t="shared" si="87"/>
        <v>8820.8920394723264</v>
      </c>
      <c r="L623" s="16">
        <f t="shared" si="88"/>
        <v>52.53895843778669</v>
      </c>
      <c r="M623" s="17">
        <f t="shared" si="82"/>
        <v>0.33678314703899925</v>
      </c>
      <c r="N623" s="63">
        <f t="shared" si="84"/>
        <v>0.23814164706062249</v>
      </c>
    </row>
    <row r="624" spans="4:14">
      <c r="D624" s="15">
        <f>D623+'Control Panel'!$B$28</f>
        <v>6.2200000000000755E-2</v>
      </c>
      <c r="E624" s="16">
        <f t="shared" si="83"/>
        <v>0</v>
      </c>
      <c r="F624" s="62">
        <f t="shared" si="89"/>
        <v>0.03</v>
      </c>
      <c r="G624" s="62">
        <f>IF(E624=0,Thrust!$B$20,($B$10)*($B$9/($B$9+($B$5-H624)))^($B$22))</f>
        <v>101300</v>
      </c>
      <c r="H624" s="62">
        <f t="shared" si="90"/>
        <v>0</v>
      </c>
      <c r="I624" s="62">
        <f t="shared" si="85"/>
        <v>0</v>
      </c>
      <c r="J624" s="62">
        <f t="shared" si="86"/>
        <v>0</v>
      </c>
      <c r="K624" s="62">
        <f t="shared" si="87"/>
        <v>8820.8920394723264</v>
      </c>
      <c r="L624" s="16">
        <f t="shared" si="88"/>
        <v>52.53895843778669</v>
      </c>
      <c r="M624" s="17">
        <f t="shared" si="82"/>
        <v>0.33678314703899925</v>
      </c>
      <c r="N624" s="63">
        <f t="shared" si="84"/>
        <v>0.23814164706062249</v>
      </c>
    </row>
    <row r="625" spans="4:14">
      <c r="D625" s="15">
        <f>D624+'Control Panel'!$B$28</f>
        <v>6.2300000000000758E-2</v>
      </c>
      <c r="E625" s="16">
        <f t="shared" si="83"/>
        <v>0</v>
      </c>
      <c r="F625" s="62">
        <f t="shared" si="89"/>
        <v>0.03</v>
      </c>
      <c r="G625" s="62">
        <f>IF(E625=0,Thrust!$B$20,($B$10)*($B$9/($B$9+($B$5-H625)))^($B$22))</f>
        <v>101300</v>
      </c>
      <c r="H625" s="62">
        <f t="shared" si="90"/>
        <v>0</v>
      </c>
      <c r="I625" s="62">
        <f t="shared" si="85"/>
        <v>0</v>
      </c>
      <c r="J625" s="62">
        <f t="shared" si="86"/>
        <v>0</v>
      </c>
      <c r="K625" s="62">
        <f t="shared" si="87"/>
        <v>8820.8920394723264</v>
      </c>
      <c r="L625" s="16">
        <f t="shared" si="88"/>
        <v>52.53895843778669</v>
      </c>
      <c r="M625" s="17">
        <f t="shared" si="82"/>
        <v>0.33678314703899925</v>
      </c>
      <c r="N625" s="63">
        <f t="shared" si="84"/>
        <v>0.23814164706062249</v>
      </c>
    </row>
    <row r="626" spans="4:14">
      <c r="D626" s="15">
        <f>D625+'Control Panel'!$B$28</f>
        <v>6.240000000000076E-2</v>
      </c>
      <c r="E626" s="16">
        <f t="shared" si="83"/>
        <v>0</v>
      </c>
      <c r="F626" s="62">
        <f t="shared" si="89"/>
        <v>0.03</v>
      </c>
      <c r="G626" s="62">
        <f>IF(E626=0,Thrust!$B$20,($B$10)*($B$9/($B$9+($B$5-H626)))^($B$22))</f>
        <v>101300</v>
      </c>
      <c r="H626" s="62">
        <f t="shared" si="90"/>
        <v>0</v>
      </c>
      <c r="I626" s="62">
        <f t="shared" si="85"/>
        <v>0</v>
      </c>
      <c r="J626" s="62">
        <f t="shared" si="86"/>
        <v>0</v>
      </c>
      <c r="K626" s="62">
        <f t="shared" si="87"/>
        <v>8820.8920394723264</v>
      </c>
      <c r="L626" s="16">
        <f t="shared" si="88"/>
        <v>52.53895843778669</v>
      </c>
      <c r="M626" s="17">
        <f t="shared" ref="M626:M689" si="91">IF(E626=0,M625,M625+L625*$B$24)</f>
        <v>0.33678314703899925</v>
      </c>
      <c r="N626" s="63">
        <f t="shared" si="84"/>
        <v>0.23814164706062249</v>
      </c>
    </row>
    <row r="627" spans="4:14">
      <c r="D627" s="15">
        <f>D626+'Control Panel'!$B$28</f>
        <v>6.2500000000000763E-2</v>
      </c>
      <c r="E627" s="16">
        <f t="shared" ref="E627:E690" si="92">IF(E626-(J626*$B$24)&lt;0,0,(E626-(J626*$B$24)))</f>
        <v>0</v>
      </c>
      <c r="F627" s="62">
        <f t="shared" si="89"/>
        <v>0.03</v>
      </c>
      <c r="G627" s="62">
        <f>IF(E627=0,Thrust!$B$20,($B$10)*($B$9/($B$9+($B$5-H627)))^($B$22))</f>
        <v>101300</v>
      </c>
      <c r="H627" s="62">
        <f t="shared" si="90"/>
        <v>0</v>
      </c>
      <c r="I627" s="62">
        <f t="shared" si="85"/>
        <v>0</v>
      </c>
      <c r="J627" s="62">
        <f t="shared" si="86"/>
        <v>0</v>
      </c>
      <c r="K627" s="62">
        <f t="shared" si="87"/>
        <v>8820.8920394723264</v>
      </c>
      <c r="L627" s="16">
        <f t="shared" si="88"/>
        <v>52.53895843778669</v>
      </c>
      <c r="M627" s="17">
        <f t="shared" si="91"/>
        <v>0.33678314703899925</v>
      </c>
      <c r="N627" s="63">
        <f t="shared" si="84"/>
        <v>0.23814164706062249</v>
      </c>
    </row>
    <row r="628" spans="4:14">
      <c r="D628" s="15">
        <f>D627+'Control Panel'!$B$28</f>
        <v>6.2600000000000766E-2</v>
      </c>
      <c r="E628" s="16">
        <f t="shared" si="92"/>
        <v>0</v>
      </c>
      <c r="F628" s="62">
        <f t="shared" si="89"/>
        <v>0.03</v>
      </c>
      <c r="G628" s="62">
        <f>IF(E628=0,Thrust!$B$20,($B$10)*($B$9/($B$9+($B$5-H628)))^($B$22))</f>
        <v>101300</v>
      </c>
      <c r="H628" s="62">
        <f t="shared" si="90"/>
        <v>0</v>
      </c>
      <c r="I628" s="62">
        <f t="shared" si="85"/>
        <v>0</v>
      </c>
      <c r="J628" s="62">
        <f t="shared" si="86"/>
        <v>0</v>
      </c>
      <c r="K628" s="62">
        <f t="shared" si="87"/>
        <v>8820.8920394723264</v>
      </c>
      <c r="L628" s="16">
        <f t="shared" si="88"/>
        <v>52.53895843778669</v>
      </c>
      <c r="M628" s="17">
        <f t="shared" si="91"/>
        <v>0.33678314703899925</v>
      </c>
      <c r="N628" s="63">
        <f t="shared" si="84"/>
        <v>0.23814164706062249</v>
      </c>
    </row>
    <row r="629" spans="4:14">
      <c r="D629" s="15">
        <f>D628+'Control Panel'!$B$28</f>
        <v>6.2700000000000769E-2</v>
      </c>
      <c r="E629" s="16">
        <f t="shared" si="92"/>
        <v>0</v>
      </c>
      <c r="F629" s="62">
        <f t="shared" si="89"/>
        <v>0.03</v>
      </c>
      <c r="G629" s="62">
        <f>IF(E629=0,Thrust!$B$20,($B$10)*($B$9/($B$9+($B$5-H629)))^($B$22))</f>
        <v>101300</v>
      </c>
      <c r="H629" s="62">
        <f t="shared" si="90"/>
        <v>0</v>
      </c>
      <c r="I629" s="62">
        <f t="shared" si="85"/>
        <v>0</v>
      </c>
      <c r="J629" s="62">
        <f t="shared" si="86"/>
        <v>0</v>
      </c>
      <c r="K629" s="62">
        <f t="shared" si="87"/>
        <v>8820.8920394723264</v>
      </c>
      <c r="L629" s="16">
        <f t="shared" si="88"/>
        <v>52.53895843778669</v>
      </c>
      <c r="M629" s="17">
        <f t="shared" si="91"/>
        <v>0.33678314703899925</v>
      </c>
      <c r="N629" s="63">
        <f t="shared" si="84"/>
        <v>0.23814164706062249</v>
      </c>
    </row>
    <row r="630" spans="4:14">
      <c r="D630" s="15">
        <f>D629+'Control Panel'!$B$28</f>
        <v>6.2800000000000772E-2</v>
      </c>
      <c r="E630" s="16">
        <f t="shared" si="92"/>
        <v>0</v>
      </c>
      <c r="F630" s="62">
        <f t="shared" si="89"/>
        <v>0.03</v>
      </c>
      <c r="G630" s="62">
        <f>IF(E630=0,Thrust!$B$20,($B$10)*($B$9/($B$9+($B$5-H630)))^($B$22))</f>
        <v>101300</v>
      </c>
      <c r="H630" s="62">
        <f t="shared" si="90"/>
        <v>0</v>
      </c>
      <c r="I630" s="62">
        <f t="shared" si="85"/>
        <v>0</v>
      </c>
      <c r="J630" s="62">
        <f t="shared" si="86"/>
        <v>0</v>
      </c>
      <c r="K630" s="62">
        <f t="shared" si="87"/>
        <v>8820.8920394723264</v>
      </c>
      <c r="L630" s="16">
        <f t="shared" si="88"/>
        <v>52.53895843778669</v>
      </c>
      <c r="M630" s="17">
        <f t="shared" si="91"/>
        <v>0.33678314703899925</v>
      </c>
      <c r="N630" s="63">
        <f t="shared" si="84"/>
        <v>0.23814164706062249</v>
      </c>
    </row>
    <row r="631" spans="4:14">
      <c r="D631" s="15">
        <f>D630+'Control Panel'!$B$28</f>
        <v>6.2900000000000775E-2</v>
      </c>
      <c r="E631" s="16">
        <f t="shared" si="92"/>
        <v>0</v>
      </c>
      <c r="F631" s="62">
        <f t="shared" si="89"/>
        <v>0.03</v>
      </c>
      <c r="G631" s="62">
        <f>IF(E631=0,Thrust!$B$20,($B$10)*($B$9/($B$9+($B$5-H631)))^($B$22))</f>
        <v>101300</v>
      </c>
      <c r="H631" s="62">
        <f t="shared" si="90"/>
        <v>0</v>
      </c>
      <c r="I631" s="62">
        <f t="shared" si="85"/>
        <v>0</v>
      </c>
      <c r="J631" s="62">
        <f t="shared" si="86"/>
        <v>0</v>
      </c>
      <c r="K631" s="62">
        <f t="shared" si="87"/>
        <v>8820.8920394723264</v>
      </c>
      <c r="L631" s="16">
        <f t="shared" si="88"/>
        <v>52.53895843778669</v>
      </c>
      <c r="M631" s="17">
        <f t="shared" si="91"/>
        <v>0.33678314703899925</v>
      </c>
      <c r="N631" s="63">
        <f t="shared" si="84"/>
        <v>0.23814164706062249</v>
      </c>
    </row>
    <row r="632" spans="4:14">
      <c r="D632" s="15">
        <f>D631+'Control Panel'!$B$28</f>
        <v>6.3000000000000778E-2</v>
      </c>
      <c r="E632" s="16">
        <f t="shared" si="92"/>
        <v>0</v>
      </c>
      <c r="F632" s="62">
        <f t="shared" si="89"/>
        <v>0.03</v>
      </c>
      <c r="G632" s="62">
        <f>IF(E632=0,Thrust!$B$20,($B$10)*($B$9/($B$9+($B$5-H632)))^($B$22))</f>
        <v>101300</v>
      </c>
      <c r="H632" s="62">
        <f t="shared" si="90"/>
        <v>0</v>
      </c>
      <c r="I632" s="62">
        <f t="shared" si="85"/>
        <v>0</v>
      </c>
      <c r="J632" s="62">
        <f t="shared" si="86"/>
        <v>0</v>
      </c>
      <c r="K632" s="62">
        <f t="shared" si="87"/>
        <v>8820.8920394723264</v>
      </c>
      <c r="L632" s="16">
        <f t="shared" si="88"/>
        <v>52.53895843778669</v>
      </c>
      <c r="M632" s="17">
        <f t="shared" si="91"/>
        <v>0.33678314703899925</v>
      </c>
      <c r="N632" s="63">
        <f t="shared" si="84"/>
        <v>0.23814164706062249</v>
      </c>
    </row>
    <row r="633" spans="4:14">
      <c r="D633" s="15">
        <f>D632+'Control Panel'!$B$28</f>
        <v>6.310000000000078E-2</v>
      </c>
      <c r="E633" s="16">
        <f t="shared" si="92"/>
        <v>0</v>
      </c>
      <c r="F633" s="62">
        <f t="shared" si="89"/>
        <v>0.03</v>
      </c>
      <c r="G633" s="62">
        <f>IF(E633=0,Thrust!$B$20,($B$10)*($B$9/($B$9+($B$5-H633)))^($B$22))</f>
        <v>101300</v>
      </c>
      <c r="H633" s="62">
        <f t="shared" si="90"/>
        <v>0</v>
      </c>
      <c r="I633" s="62">
        <f t="shared" si="85"/>
        <v>0</v>
      </c>
      <c r="J633" s="62">
        <f t="shared" si="86"/>
        <v>0</v>
      </c>
      <c r="K633" s="62">
        <f t="shared" si="87"/>
        <v>8820.8920394723264</v>
      </c>
      <c r="L633" s="16">
        <f t="shared" si="88"/>
        <v>52.53895843778669</v>
      </c>
      <c r="M633" s="17">
        <f t="shared" si="91"/>
        <v>0.33678314703899925</v>
      </c>
      <c r="N633" s="63">
        <f t="shared" si="84"/>
        <v>0.23814164706062249</v>
      </c>
    </row>
    <row r="634" spans="4:14">
      <c r="D634" s="15">
        <f>D633+'Control Panel'!$B$28</f>
        <v>6.3200000000000783E-2</v>
      </c>
      <c r="E634" s="16">
        <f t="shared" si="92"/>
        <v>0</v>
      </c>
      <c r="F634" s="62">
        <f t="shared" si="89"/>
        <v>0.03</v>
      </c>
      <c r="G634" s="62">
        <f>IF(E634=0,Thrust!$B$20,($B$10)*($B$9/($B$9+($B$5-H634)))^($B$22))</f>
        <v>101300</v>
      </c>
      <c r="H634" s="62">
        <f t="shared" si="90"/>
        <v>0</v>
      </c>
      <c r="I634" s="62">
        <f t="shared" si="85"/>
        <v>0</v>
      </c>
      <c r="J634" s="62">
        <f t="shared" si="86"/>
        <v>0</v>
      </c>
      <c r="K634" s="62">
        <f t="shared" si="87"/>
        <v>8820.8920394723264</v>
      </c>
      <c r="L634" s="16">
        <f t="shared" si="88"/>
        <v>52.53895843778669</v>
      </c>
      <c r="M634" s="17">
        <f t="shared" si="91"/>
        <v>0.33678314703899925</v>
      </c>
      <c r="N634" s="63">
        <f t="shared" si="84"/>
        <v>0.23814164706062249</v>
      </c>
    </row>
    <row r="635" spans="4:14">
      <c r="D635" s="15">
        <f>D634+'Control Panel'!$B$28</f>
        <v>6.3300000000000786E-2</v>
      </c>
      <c r="E635" s="16">
        <f t="shared" si="92"/>
        <v>0</v>
      </c>
      <c r="F635" s="62">
        <f t="shared" si="89"/>
        <v>0.03</v>
      </c>
      <c r="G635" s="62">
        <f>IF(E635=0,Thrust!$B$20,($B$10)*($B$9/($B$9+($B$5-H635)))^($B$22))</f>
        <v>101300</v>
      </c>
      <c r="H635" s="62">
        <f t="shared" si="90"/>
        <v>0</v>
      </c>
      <c r="I635" s="62">
        <f t="shared" si="85"/>
        <v>0</v>
      </c>
      <c r="J635" s="62">
        <f t="shared" si="86"/>
        <v>0</v>
      </c>
      <c r="K635" s="62">
        <f t="shared" si="87"/>
        <v>8820.8920394723264</v>
      </c>
      <c r="L635" s="16">
        <f t="shared" si="88"/>
        <v>52.53895843778669</v>
      </c>
      <c r="M635" s="17">
        <f t="shared" si="91"/>
        <v>0.33678314703899925</v>
      </c>
      <c r="N635" s="63">
        <f t="shared" si="84"/>
        <v>0.23814164706062249</v>
      </c>
    </row>
    <row r="636" spans="4:14">
      <c r="D636" s="15">
        <f>D635+'Control Panel'!$B$28</f>
        <v>6.3400000000000789E-2</v>
      </c>
      <c r="E636" s="16">
        <f t="shared" si="92"/>
        <v>0</v>
      </c>
      <c r="F636" s="62">
        <f t="shared" si="89"/>
        <v>0.03</v>
      </c>
      <c r="G636" s="62">
        <f>IF(E636=0,Thrust!$B$20,($B$10)*($B$9/($B$9+($B$5-H636)))^($B$22))</f>
        <v>101300</v>
      </c>
      <c r="H636" s="62">
        <f t="shared" si="90"/>
        <v>0</v>
      </c>
      <c r="I636" s="62">
        <f t="shared" si="85"/>
        <v>0</v>
      </c>
      <c r="J636" s="62">
        <f t="shared" si="86"/>
        <v>0</v>
      </c>
      <c r="K636" s="62">
        <f t="shared" si="87"/>
        <v>8820.8920394723264</v>
      </c>
      <c r="L636" s="16">
        <f t="shared" si="88"/>
        <v>52.53895843778669</v>
      </c>
      <c r="M636" s="17">
        <f t="shared" si="91"/>
        <v>0.33678314703899925</v>
      </c>
      <c r="N636" s="63">
        <f t="shared" si="84"/>
        <v>0.23814164706062249</v>
      </c>
    </row>
    <row r="637" spans="4:14">
      <c r="D637" s="15">
        <f>D636+'Control Panel'!$B$28</f>
        <v>6.3500000000000792E-2</v>
      </c>
      <c r="E637" s="16">
        <f t="shared" si="92"/>
        <v>0</v>
      </c>
      <c r="F637" s="62">
        <f t="shared" si="89"/>
        <v>0.03</v>
      </c>
      <c r="G637" s="62">
        <f>IF(E637=0,Thrust!$B$20,($B$10)*($B$9/($B$9+($B$5-H637)))^($B$22))</f>
        <v>101300</v>
      </c>
      <c r="H637" s="62">
        <f t="shared" si="90"/>
        <v>0</v>
      </c>
      <c r="I637" s="62">
        <f t="shared" si="85"/>
        <v>0</v>
      </c>
      <c r="J637" s="62">
        <f t="shared" si="86"/>
        <v>0</v>
      </c>
      <c r="K637" s="62">
        <f t="shared" si="87"/>
        <v>8820.8920394723264</v>
      </c>
      <c r="L637" s="16">
        <f t="shared" si="88"/>
        <v>52.53895843778669</v>
      </c>
      <c r="M637" s="17">
        <f t="shared" si="91"/>
        <v>0.33678314703899925</v>
      </c>
      <c r="N637" s="63">
        <f t="shared" si="84"/>
        <v>0.23814164706062249</v>
      </c>
    </row>
    <row r="638" spans="4:14">
      <c r="D638" s="15">
        <f>D637+'Control Panel'!$B$28</f>
        <v>6.3600000000000795E-2</v>
      </c>
      <c r="E638" s="16">
        <f t="shared" si="92"/>
        <v>0</v>
      </c>
      <c r="F638" s="62">
        <f t="shared" si="89"/>
        <v>0.03</v>
      </c>
      <c r="G638" s="62">
        <f>IF(E638=0,Thrust!$B$20,($B$10)*($B$9/($B$9+($B$5-H638)))^($B$22))</f>
        <v>101300</v>
      </c>
      <c r="H638" s="62">
        <f t="shared" si="90"/>
        <v>0</v>
      </c>
      <c r="I638" s="62">
        <f t="shared" si="85"/>
        <v>0</v>
      </c>
      <c r="J638" s="62">
        <f t="shared" si="86"/>
        <v>0</v>
      </c>
      <c r="K638" s="62">
        <f t="shared" si="87"/>
        <v>8820.8920394723264</v>
      </c>
      <c r="L638" s="16">
        <f t="shared" si="88"/>
        <v>52.53895843778669</v>
      </c>
      <c r="M638" s="17">
        <f t="shared" si="91"/>
        <v>0.33678314703899925</v>
      </c>
      <c r="N638" s="63">
        <f t="shared" si="84"/>
        <v>0.23814164706062249</v>
      </c>
    </row>
    <row r="639" spans="4:14">
      <c r="D639" s="15">
        <f>D638+'Control Panel'!$B$28</f>
        <v>6.3700000000000798E-2</v>
      </c>
      <c r="E639" s="16">
        <f t="shared" si="92"/>
        <v>0</v>
      </c>
      <c r="F639" s="62">
        <f t="shared" si="89"/>
        <v>0.03</v>
      </c>
      <c r="G639" s="62">
        <f>IF(E639=0,Thrust!$B$20,($B$10)*($B$9/($B$9+($B$5-H639)))^($B$22))</f>
        <v>101300</v>
      </c>
      <c r="H639" s="62">
        <f t="shared" si="90"/>
        <v>0</v>
      </c>
      <c r="I639" s="62">
        <f t="shared" si="85"/>
        <v>0</v>
      </c>
      <c r="J639" s="62">
        <f t="shared" si="86"/>
        <v>0</v>
      </c>
      <c r="K639" s="62">
        <f t="shared" si="87"/>
        <v>8820.8920394723264</v>
      </c>
      <c r="L639" s="16">
        <f t="shared" si="88"/>
        <v>52.53895843778669</v>
      </c>
      <c r="M639" s="17">
        <f t="shared" si="91"/>
        <v>0.33678314703899925</v>
      </c>
      <c r="N639" s="63">
        <f t="shared" si="84"/>
        <v>0.23814164706062249</v>
      </c>
    </row>
    <row r="640" spans="4:14">
      <c r="D640" s="15">
        <f>D639+'Control Panel'!$B$28</f>
        <v>6.3800000000000801E-2</v>
      </c>
      <c r="E640" s="16">
        <f t="shared" si="92"/>
        <v>0</v>
      </c>
      <c r="F640" s="62">
        <f t="shared" si="89"/>
        <v>0.03</v>
      </c>
      <c r="G640" s="62">
        <f>IF(E640=0,Thrust!$B$20,($B$10)*($B$9/($B$9+($B$5-H640)))^($B$22))</f>
        <v>101300</v>
      </c>
      <c r="H640" s="62">
        <f t="shared" si="90"/>
        <v>0</v>
      </c>
      <c r="I640" s="62">
        <f t="shared" si="85"/>
        <v>0</v>
      </c>
      <c r="J640" s="62">
        <f t="shared" si="86"/>
        <v>0</v>
      </c>
      <c r="K640" s="62">
        <f t="shared" si="87"/>
        <v>8820.8920394723264</v>
      </c>
      <c r="L640" s="16">
        <f t="shared" si="88"/>
        <v>52.53895843778669</v>
      </c>
      <c r="M640" s="17">
        <f t="shared" si="91"/>
        <v>0.33678314703899925</v>
      </c>
      <c r="N640" s="63">
        <f t="shared" si="84"/>
        <v>0.23814164706062249</v>
      </c>
    </row>
    <row r="641" spans="4:14">
      <c r="D641" s="15">
        <f>D640+'Control Panel'!$B$28</f>
        <v>6.3900000000000803E-2</v>
      </c>
      <c r="E641" s="16">
        <f t="shared" si="92"/>
        <v>0</v>
      </c>
      <c r="F641" s="62">
        <f t="shared" si="89"/>
        <v>0.03</v>
      </c>
      <c r="G641" s="62">
        <f>IF(E641=0,Thrust!$B$20,($B$10)*($B$9/($B$9+($B$5-H641)))^($B$22))</f>
        <v>101300</v>
      </c>
      <c r="H641" s="62">
        <f t="shared" si="90"/>
        <v>0</v>
      </c>
      <c r="I641" s="62">
        <f t="shared" si="85"/>
        <v>0</v>
      </c>
      <c r="J641" s="62">
        <f t="shared" si="86"/>
        <v>0</v>
      </c>
      <c r="K641" s="62">
        <f t="shared" si="87"/>
        <v>8820.8920394723264</v>
      </c>
      <c r="L641" s="16">
        <f t="shared" si="88"/>
        <v>52.53895843778669</v>
      </c>
      <c r="M641" s="17">
        <f t="shared" si="91"/>
        <v>0.33678314703899925</v>
      </c>
      <c r="N641" s="63">
        <f t="shared" si="84"/>
        <v>0.23814164706062249</v>
      </c>
    </row>
    <row r="642" spans="4:14">
      <c r="D642" s="15">
        <f>D641+'Control Panel'!$B$28</f>
        <v>6.4000000000000806E-2</v>
      </c>
      <c r="E642" s="16">
        <f t="shared" si="92"/>
        <v>0</v>
      </c>
      <c r="F642" s="62">
        <f t="shared" si="89"/>
        <v>0.03</v>
      </c>
      <c r="G642" s="62">
        <f>IF(E642=0,Thrust!$B$20,($B$10)*($B$9/($B$9+($B$5-H642)))^($B$22))</f>
        <v>101300</v>
      </c>
      <c r="H642" s="62">
        <f t="shared" si="90"/>
        <v>0</v>
      </c>
      <c r="I642" s="62">
        <f t="shared" si="85"/>
        <v>0</v>
      </c>
      <c r="J642" s="62">
        <f t="shared" si="86"/>
        <v>0</v>
      </c>
      <c r="K642" s="62">
        <f t="shared" si="87"/>
        <v>8820.8920394723264</v>
      </c>
      <c r="L642" s="16">
        <f t="shared" si="88"/>
        <v>52.53895843778669</v>
      </c>
      <c r="M642" s="17">
        <f t="shared" si="91"/>
        <v>0.33678314703899925</v>
      </c>
      <c r="N642" s="63">
        <f t="shared" ref="N642:N705" si="93">IF(OR(F641&lt;=$B$6),N641,M642*SIN($B$7))</f>
        <v>0.23814164706062249</v>
      </c>
    </row>
    <row r="643" spans="4:14">
      <c r="D643" s="15">
        <f>D642+'Control Panel'!$B$28</f>
        <v>6.4100000000000809E-2</v>
      </c>
      <c r="E643" s="16">
        <f t="shared" si="92"/>
        <v>0</v>
      </c>
      <c r="F643" s="62">
        <f t="shared" si="89"/>
        <v>0.03</v>
      </c>
      <c r="G643" s="62">
        <f>IF(E643=0,Thrust!$B$20,($B$10)*($B$9/($B$9+($B$5-H643)))^($B$22))</f>
        <v>101300</v>
      </c>
      <c r="H643" s="62">
        <f t="shared" si="90"/>
        <v>0</v>
      </c>
      <c r="I643" s="62">
        <f t="shared" ref="I643:I706" si="94">-((2*(G643-$B$20)/$B$21)^0.5)</f>
        <v>0</v>
      </c>
      <c r="J643" s="62">
        <f t="shared" ref="J643:J706" si="95">PI()*$B$23^2*$B$21*(-I643)</f>
        <v>0</v>
      </c>
      <c r="K643" s="62">
        <f t="shared" ref="K643:K706" si="96">IF(J643=0,K642,(-$B$19*(L643^2)-(J643*I643))/F643)</f>
        <v>8820.8920394723264</v>
      </c>
      <c r="L643" s="16">
        <f t="shared" ref="L643:L706" si="97">IF(J642=0,L642,L642+(K642*$B$24))</f>
        <v>52.53895843778669</v>
      </c>
      <c r="M643" s="17">
        <f t="shared" si="91"/>
        <v>0.33678314703899925</v>
      </c>
      <c r="N643" s="63">
        <f t="shared" si="93"/>
        <v>0.23814164706062249</v>
      </c>
    </row>
    <row r="644" spans="4:14">
      <c r="D644" s="15">
        <f>D643+'Control Panel'!$B$28</f>
        <v>6.4200000000000812E-2</v>
      </c>
      <c r="E644" s="16">
        <f t="shared" si="92"/>
        <v>0</v>
      </c>
      <c r="F644" s="62">
        <f t="shared" ref="F644:F707" si="98">E644+$B$6</f>
        <v>0.03</v>
      </c>
      <c r="G644" s="62">
        <f>IF(E644=0,Thrust!$B$20,($B$10)*($B$9/($B$9+($B$5-H644)))^($B$22))</f>
        <v>101300</v>
      </c>
      <c r="H644" s="62">
        <f t="shared" ref="H644:H707" si="99">E644/$B$21</f>
        <v>0</v>
      </c>
      <c r="I644" s="62">
        <f t="shared" si="94"/>
        <v>0</v>
      </c>
      <c r="J644" s="62">
        <f t="shared" si="95"/>
        <v>0</v>
      </c>
      <c r="K644" s="62">
        <f t="shared" si="96"/>
        <v>8820.8920394723264</v>
      </c>
      <c r="L644" s="16">
        <f t="shared" si="97"/>
        <v>52.53895843778669</v>
      </c>
      <c r="M644" s="17">
        <f t="shared" si="91"/>
        <v>0.33678314703899925</v>
      </c>
      <c r="N644" s="63">
        <f t="shared" si="93"/>
        <v>0.23814164706062249</v>
      </c>
    </row>
    <row r="645" spans="4:14">
      <c r="D645" s="15">
        <f>D644+'Control Panel'!$B$28</f>
        <v>6.4300000000000815E-2</v>
      </c>
      <c r="E645" s="16">
        <f t="shared" si="92"/>
        <v>0</v>
      </c>
      <c r="F645" s="62">
        <f t="shared" si="98"/>
        <v>0.03</v>
      </c>
      <c r="G645" s="62">
        <f>IF(E645=0,Thrust!$B$20,($B$10)*($B$9/($B$9+($B$5-H645)))^($B$22))</f>
        <v>101300</v>
      </c>
      <c r="H645" s="62">
        <f t="shared" si="99"/>
        <v>0</v>
      </c>
      <c r="I645" s="62">
        <f t="shared" si="94"/>
        <v>0</v>
      </c>
      <c r="J645" s="62">
        <f t="shared" si="95"/>
        <v>0</v>
      </c>
      <c r="K645" s="62">
        <f t="shared" si="96"/>
        <v>8820.8920394723264</v>
      </c>
      <c r="L645" s="16">
        <f t="shared" si="97"/>
        <v>52.53895843778669</v>
      </c>
      <c r="M645" s="17">
        <f t="shared" si="91"/>
        <v>0.33678314703899925</v>
      </c>
      <c r="N645" s="63">
        <f t="shared" si="93"/>
        <v>0.23814164706062249</v>
      </c>
    </row>
    <row r="646" spans="4:14">
      <c r="D646" s="15">
        <f>D645+'Control Panel'!$B$28</f>
        <v>6.4400000000000818E-2</v>
      </c>
      <c r="E646" s="16">
        <f t="shared" si="92"/>
        <v>0</v>
      </c>
      <c r="F646" s="62">
        <f t="shared" si="98"/>
        <v>0.03</v>
      </c>
      <c r="G646" s="62">
        <f>IF(E646=0,Thrust!$B$20,($B$10)*($B$9/($B$9+($B$5-H646)))^($B$22))</f>
        <v>101300</v>
      </c>
      <c r="H646" s="62">
        <f t="shared" si="99"/>
        <v>0</v>
      </c>
      <c r="I646" s="62">
        <f t="shared" si="94"/>
        <v>0</v>
      </c>
      <c r="J646" s="62">
        <f t="shared" si="95"/>
        <v>0</v>
      </c>
      <c r="K646" s="62">
        <f t="shared" si="96"/>
        <v>8820.8920394723264</v>
      </c>
      <c r="L646" s="16">
        <f t="shared" si="97"/>
        <v>52.53895843778669</v>
      </c>
      <c r="M646" s="17">
        <f t="shared" si="91"/>
        <v>0.33678314703899925</v>
      </c>
      <c r="N646" s="63">
        <f t="shared" si="93"/>
        <v>0.23814164706062249</v>
      </c>
    </row>
    <row r="647" spans="4:14">
      <c r="D647" s="15">
        <f>D646+'Control Panel'!$B$28</f>
        <v>6.4500000000000821E-2</v>
      </c>
      <c r="E647" s="16">
        <f t="shared" si="92"/>
        <v>0</v>
      </c>
      <c r="F647" s="62">
        <f t="shared" si="98"/>
        <v>0.03</v>
      </c>
      <c r="G647" s="62">
        <f>IF(E647=0,Thrust!$B$20,($B$10)*($B$9/($B$9+($B$5-H647)))^($B$22))</f>
        <v>101300</v>
      </c>
      <c r="H647" s="62">
        <f t="shared" si="99"/>
        <v>0</v>
      </c>
      <c r="I647" s="62">
        <f t="shared" si="94"/>
        <v>0</v>
      </c>
      <c r="J647" s="62">
        <f t="shared" si="95"/>
        <v>0</v>
      </c>
      <c r="K647" s="62">
        <f t="shared" si="96"/>
        <v>8820.8920394723264</v>
      </c>
      <c r="L647" s="16">
        <f t="shared" si="97"/>
        <v>52.53895843778669</v>
      </c>
      <c r="M647" s="17">
        <f t="shared" si="91"/>
        <v>0.33678314703899925</v>
      </c>
      <c r="N647" s="63">
        <f t="shared" si="93"/>
        <v>0.23814164706062249</v>
      </c>
    </row>
    <row r="648" spans="4:14">
      <c r="D648" s="15">
        <f>D647+'Control Panel'!$B$28</f>
        <v>6.4600000000000823E-2</v>
      </c>
      <c r="E648" s="16">
        <f t="shared" si="92"/>
        <v>0</v>
      </c>
      <c r="F648" s="62">
        <f t="shared" si="98"/>
        <v>0.03</v>
      </c>
      <c r="G648" s="62">
        <f>IF(E648=0,Thrust!$B$20,($B$10)*($B$9/($B$9+($B$5-H648)))^($B$22))</f>
        <v>101300</v>
      </c>
      <c r="H648" s="62">
        <f t="shared" si="99"/>
        <v>0</v>
      </c>
      <c r="I648" s="62">
        <f t="shared" si="94"/>
        <v>0</v>
      </c>
      <c r="J648" s="62">
        <f t="shared" si="95"/>
        <v>0</v>
      </c>
      <c r="K648" s="62">
        <f t="shared" si="96"/>
        <v>8820.8920394723264</v>
      </c>
      <c r="L648" s="16">
        <f t="shared" si="97"/>
        <v>52.53895843778669</v>
      </c>
      <c r="M648" s="17">
        <f t="shared" si="91"/>
        <v>0.33678314703899925</v>
      </c>
      <c r="N648" s="63">
        <f t="shared" si="93"/>
        <v>0.23814164706062249</v>
      </c>
    </row>
    <row r="649" spans="4:14">
      <c r="D649" s="15">
        <f>D648+'Control Panel'!$B$28</f>
        <v>6.4700000000000826E-2</v>
      </c>
      <c r="E649" s="16">
        <f t="shared" si="92"/>
        <v>0</v>
      </c>
      <c r="F649" s="62">
        <f t="shared" si="98"/>
        <v>0.03</v>
      </c>
      <c r="G649" s="62">
        <f>IF(E649=0,Thrust!$B$20,($B$10)*($B$9/($B$9+($B$5-H649)))^($B$22))</f>
        <v>101300</v>
      </c>
      <c r="H649" s="62">
        <f t="shared" si="99"/>
        <v>0</v>
      </c>
      <c r="I649" s="62">
        <f t="shared" si="94"/>
        <v>0</v>
      </c>
      <c r="J649" s="62">
        <f t="shared" si="95"/>
        <v>0</v>
      </c>
      <c r="K649" s="62">
        <f t="shared" si="96"/>
        <v>8820.8920394723264</v>
      </c>
      <c r="L649" s="16">
        <f t="shared" si="97"/>
        <v>52.53895843778669</v>
      </c>
      <c r="M649" s="17">
        <f t="shared" si="91"/>
        <v>0.33678314703899925</v>
      </c>
      <c r="N649" s="63">
        <f t="shared" si="93"/>
        <v>0.23814164706062249</v>
      </c>
    </row>
    <row r="650" spans="4:14">
      <c r="D650" s="15">
        <f>D649+'Control Panel'!$B$28</f>
        <v>6.4800000000000829E-2</v>
      </c>
      <c r="E650" s="16">
        <f t="shared" si="92"/>
        <v>0</v>
      </c>
      <c r="F650" s="62">
        <f t="shared" si="98"/>
        <v>0.03</v>
      </c>
      <c r="G650" s="62">
        <f>IF(E650=0,Thrust!$B$20,($B$10)*($B$9/($B$9+($B$5-H650)))^($B$22))</f>
        <v>101300</v>
      </c>
      <c r="H650" s="62">
        <f t="shared" si="99"/>
        <v>0</v>
      </c>
      <c r="I650" s="62">
        <f t="shared" si="94"/>
        <v>0</v>
      </c>
      <c r="J650" s="62">
        <f t="shared" si="95"/>
        <v>0</v>
      </c>
      <c r="K650" s="62">
        <f t="shared" si="96"/>
        <v>8820.8920394723264</v>
      </c>
      <c r="L650" s="16">
        <f t="shared" si="97"/>
        <v>52.53895843778669</v>
      </c>
      <c r="M650" s="17">
        <f t="shared" si="91"/>
        <v>0.33678314703899925</v>
      </c>
      <c r="N650" s="63">
        <f t="shared" si="93"/>
        <v>0.23814164706062249</v>
      </c>
    </row>
    <row r="651" spans="4:14">
      <c r="D651" s="15">
        <f>D650+'Control Panel'!$B$28</f>
        <v>6.4900000000000832E-2</v>
      </c>
      <c r="E651" s="16">
        <f t="shared" si="92"/>
        <v>0</v>
      </c>
      <c r="F651" s="62">
        <f t="shared" si="98"/>
        <v>0.03</v>
      </c>
      <c r="G651" s="62">
        <f>IF(E651=0,Thrust!$B$20,($B$10)*($B$9/($B$9+($B$5-H651)))^($B$22))</f>
        <v>101300</v>
      </c>
      <c r="H651" s="62">
        <f t="shared" si="99"/>
        <v>0</v>
      </c>
      <c r="I651" s="62">
        <f t="shared" si="94"/>
        <v>0</v>
      </c>
      <c r="J651" s="62">
        <f t="shared" si="95"/>
        <v>0</v>
      </c>
      <c r="K651" s="62">
        <f t="shared" si="96"/>
        <v>8820.8920394723264</v>
      </c>
      <c r="L651" s="16">
        <f t="shared" si="97"/>
        <v>52.53895843778669</v>
      </c>
      <c r="M651" s="17">
        <f t="shared" si="91"/>
        <v>0.33678314703899925</v>
      </c>
      <c r="N651" s="63">
        <f t="shared" si="93"/>
        <v>0.23814164706062249</v>
      </c>
    </row>
    <row r="652" spans="4:14">
      <c r="D652" s="15">
        <f>D651+'Control Panel'!$B$28</f>
        <v>6.5000000000000835E-2</v>
      </c>
      <c r="E652" s="16">
        <f t="shared" si="92"/>
        <v>0</v>
      </c>
      <c r="F652" s="62">
        <f t="shared" si="98"/>
        <v>0.03</v>
      </c>
      <c r="G652" s="62">
        <f>IF(E652=0,Thrust!$B$20,($B$10)*($B$9/($B$9+($B$5-H652)))^($B$22))</f>
        <v>101300</v>
      </c>
      <c r="H652" s="62">
        <f t="shared" si="99"/>
        <v>0</v>
      </c>
      <c r="I652" s="62">
        <f t="shared" si="94"/>
        <v>0</v>
      </c>
      <c r="J652" s="62">
        <f t="shared" si="95"/>
        <v>0</v>
      </c>
      <c r="K652" s="62">
        <f t="shared" si="96"/>
        <v>8820.8920394723264</v>
      </c>
      <c r="L652" s="16">
        <f t="shared" si="97"/>
        <v>52.53895843778669</v>
      </c>
      <c r="M652" s="17">
        <f t="shared" si="91"/>
        <v>0.33678314703899925</v>
      </c>
      <c r="N652" s="63">
        <f t="shared" si="93"/>
        <v>0.23814164706062249</v>
      </c>
    </row>
    <row r="653" spans="4:14">
      <c r="D653" s="15">
        <f>D652+'Control Panel'!$B$28</f>
        <v>6.5100000000000838E-2</v>
      </c>
      <c r="E653" s="16">
        <f t="shared" si="92"/>
        <v>0</v>
      </c>
      <c r="F653" s="62">
        <f t="shared" si="98"/>
        <v>0.03</v>
      </c>
      <c r="G653" s="62">
        <f>IF(E653=0,Thrust!$B$20,($B$10)*($B$9/($B$9+($B$5-H653)))^($B$22))</f>
        <v>101300</v>
      </c>
      <c r="H653" s="62">
        <f t="shared" si="99"/>
        <v>0</v>
      </c>
      <c r="I653" s="62">
        <f t="shared" si="94"/>
        <v>0</v>
      </c>
      <c r="J653" s="62">
        <f t="shared" si="95"/>
        <v>0</v>
      </c>
      <c r="K653" s="62">
        <f t="shared" si="96"/>
        <v>8820.8920394723264</v>
      </c>
      <c r="L653" s="16">
        <f t="shared" si="97"/>
        <v>52.53895843778669</v>
      </c>
      <c r="M653" s="17">
        <f t="shared" si="91"/>
        <v>0.33678314703899925</v>
      </c>
      <c r="N653" s="63">
        <f t="shared" si="93"/>
        <v>0.23814164706062249</v>
      </c>
    </row>
    <row r="654" spans="4:14">
      <c r="D654" s="15">
        <f>D653+'Control Panel'!$B$28</f>
        <v>6.5200000000000841E-2</v>
      </c>
      <c r="E654" s="16">
        <f t="shared" si="92"/>
        <v>0</v>
      </c>
      <c r="F654" s="62">
        <f t="shared" si="98"/>
        <v>0.03</v>
      </c>
      <c r="G654" s="62">
        <f>IF(E654=0,Thrust!$B$20,($B$10)*($B$9/($B$9+($B$5-H654)))^($B$22))</f>
        <v>101300</v>
      </c>
      <c r="H654" s="62">
        <f t="shared" si="99"/>
        <v>0</v>
      </c>
      <c r="I654" s="62">
        <f t="shared" si="94"/>
        <v>0</v>
      </c>
      <c r="J654" s="62">
        <f t="shared" si="95"/>
        <v>0</v>
      </c>
      <c r="K654" s="62">
        <f t="shared" si="96"/>
        <v>8820.8920394723264</v>
      </c>
      <c r="L654" s="16">
        <f t="shared" si="97"/>
        <v>52.53895843778669</v>
      </c>
      <c r="M654" s="17">
        <f t="shared" si="91"/>
        <v>0.33678314703899925</v>
      </c>
      <c r="N654" s="63">
        <f t="shared" si="93"/>
        <v>0.23814164706062249</v>
      </c>
    </row>
    <row r="655" spans="4:14">
      <c r="D655" s="15">
        <f>D654+'Control Panel'!$B$28</f>
        <v>6.5300000000000843E-2</v>
      </c>
      <c r="E655" s="16">
        <f t="shared" si="92"/>
        <v>0</v>
      </c>
      <c r="F655" s="62">
        <f t="shared" si="98"/>
        <v>0.03</v>
      </c>
      <c r="G655" s="62">
        <f>IF(E655=0,Thrust!$B$20,($B$10)*($B$9/($B$9+($B$5-H655)))^($B$22))</f>
        <v>101300</v>
      </c>
      <c r="H655" s="62">
        <f t="shared" si="99"/>
        <v>0</v>
      </c>
      <c r="I655" s="62">
        <f t="shared" si="94"/>
        <v>0</v>
      </c>
      <c r="J655" s="62">
        <f t="shared" si="95"/>
        <v>0</v>
      </c>
      <c r="K655" s="62">
        <f t="shared" si="96"/>
        <v>8820.8920394723264</v>
      </c>
      <c r="L655" s="16">
        <f t="shared" si="97"/>
        <v>52.53895843778669</v>
      </c>
      <c r="M655" s="17">
        <f t="shared" si="91"/>
        <v>0.33678314703899925</v>
      </c>
      <c r="N655" s="63">
        <f t="shared" si="93"/>
        <v>0.23814164706062249</v>
      </c>
    </row>
    <row r="656" spans="4:14">
      <c r="D656" s="15">
        <f>D655+'Control Panel'!$B$28</f>
        <v>6.5400000000000846E-2</v>
      </c>
      <c r="E656" s="16">
        <f t="shared" si="92"/>
        <v>0</v>
      </c>
      <c r="F656" s="62">
        <f t="shared" si="98"/>
        <v>0.03</v>
      </c>
      <c r="G656" s="62">
        <f>IF(E656=0,Thrust!$B$20,($B$10)*($B$9/($B$9+($B$5-H656)))^($B$22))</f>
        <v>101300</v>
      </c>
      <c r="H656" s="62">
        <f t="shared" si="99"/>
        <v>0</v>
      </c>
      <c r="I656" s="62">
        <f t="shared" si="94"/>
        <v>0</v>
      </c>
      <c r="J656" s="62">
        <f t="shared" si="95"/>
        <v>0</v>
      </c>
      <c r="K656" s="62">
        <f t="shared" si="96"/>
        <v>8820.8920394723264</v>
      </c>
      <c r="L656" s="16">
        <f t="shared" si="97"/>
        <v>52.53895843778669</v>
      </c>
      <c r="M656" s="17">
        <f t="shared" si="91"/>
        <v>0.33678314703899925</v>
      </c>
      <c r="N656" s="63">
        <f t="shared" si="93"/>
        <v>0.23814164706062249</v>
      </c>
    </row>
    <row r="657" spans="4:14">
      <c r="D657" s="15">
        <f>D656+'Control Panel'!$B$28</f>
        <v>6.5500000000000849E-2</v>
      </c>
      <c r="E657" s="16">
        <f t="shared" si="92"/>
        <v>0</v>
      </c>
      <c r="F657" s="62">
        <f t="shared" si="98"/>
        <v>0.03</v>
      </c>
      <c r="G657" s="62">
        <f>IF(E657=0,Thrust!$B$20,($B$10)*($B$9/($B$9+($B$5-H657)))^($B$22))</f>
        <v>101300</v>
      </c>
      <c r="H657" s="62">
        <f t="shared" si="99"/>
        <v>0</v>
      </c>
      <c r="I657" s="62">
        <f t="shared" si="94"/>
        <v>0</v>
      </c>
      <c r="J657" s="62">
        <f t="shared" si="95"/>
        <v>0</v>
      </c>
      <c r="K657" s="62">
        <f t="shared" si="96"/>
        <v>8820.8920394723264</v>
      </c>
      <c r="L657" s="16">
        <f t="shared" si="97"/>
        <v>52.53895843778669</v>
      </c>
      <c r="M657" s="17">
        <f t="shared" si="91"/>
        <v>0.33678314703899925</v>
      </c>
      <c r="N657" s="63">
        <f t="shared" si="93"/>
        <v>0.23814164706062249</v>
      </c>
    </row>
    <row r="658" spans="4:14">
      <c r="D658" s="15">
        <f>D657+'Control Panel'!$B$28</f>
        <v>6.5600000000000852E-2</v>
      </c>
      <c r="E658" s="16">
        <f t="shared" si="92"/>
        <v>0</v>
      </c>
      <c r="F658" s="62">
        <f t="shared" si="98"/>
        <v>0.03</v>
      </c>
      <c r="G658" s="62">
        <f>IF(E658=0,Thrust!$B$20,($B$10)*($B$9/($B$9+($B$5-H658)))^($B$22))</f>
        <v>101300</v>
      </c>
      <c r="H658" s="62">
        <f t="shared" si="99"/>
        <v>0</v>
      </c>
      <c r="I658" s="62">
        <f t="shared" si="94"/>
        <v>0</v>
      </c>
      <c r="J658" s="62">
        <f t="shared" si="95"/>
        <v>0</v>
      </c>
      <c r="K658" s="62">
        <f t="shared" si="96"/>
        <v>8820.8920394723264</v>
      </c>
      <c r="L658" s="16">
        <f t="shared" si="97"/>
        <v>52.53895843778669</v>
      </c>
      <c r="M658" s="17">
        <f t="shared" si="91"/>
        <v>0.33678314703899925</v>
      </c>
      <c r="N658" s="63">
        <f t="shared" si="93"/>
        <v>0.23814164706062249</v>
      </c>
    </row>
    <row r="659" spans="4:14">
      <c r="D659" s="15">
        <f>D658+'Control Panel'!$B$28</f>
        <v>6.5700000000000855E-2</v>
      </c>
      <c r="E659" s="16">
        <f t="shared" si="92"/>
        <v>0</v>
      </c>
      <c r="F659" s="62">
        <f t="shared" si="98"/>
        <v>0.03</v>
      </c>
      <c r="G659" s="62">
        <f>IF(E659=0,Thrust!$B$20,($B$10)*($B$9/($B$9+($B$5-H659)))^($B$22))</f>
        <v>101300</v>
      </c>
      <c r="H659" s="62">
        <f t="shared" si="99"/>
        <v>0</v>
      </c>
      <c r="I659" s="62">
        <f t="shared" si="94"/>
        <v>0</v>
      </c>
      <c r="J659" s="62">
        <f t="shared" si="95"/>
        <v>0</v>
      </c>
      <c r="K659" s="62">
        <f t="shared" si="96"/>
        <v>8820.8920394723264</v>
      </c>
      <c r="L659" s="16">
        <f t="shared" si="97"/>
        <v>52.53895843778669</v>
      </c>
      <c r="M659" s="17">
        <f t="shared" si="91"/>
        <v>0.33678314703899925</v>
      </c>
      <c r="N659" s="63">
        <f t="shared" si="93"/>
        <v>0.23814164706062249</v>
      </c>
    </row>
    <row r="660" spans="4:14">
      <c r="D660" s="15">
        <f>D659+'Control Panel'!$B$28</f>
        <v>6.5800000000000858E-2</v>
      </c>
      <c r="E660" s="16">
        <f t="shared" si="92"/>
        <v>0</v>
      </c>
      <c r="F660" s="62">
        <f t="shared" si="98"/>
        <v>0.03</v>
      </c>
      <c r="G660" s="62">
        <f>IF(E660=0,Thrust!$B$20,($B$10)*($B$9/($B$9+($B$5-H660)))^($B$22))</f>
        <v>101300</v>
      </c>
      <c r="H660" s="62">
        <f t="shared" si="99"/>
        <v>0</v>
      </c>
      <c r="I660" s="62">
        <f t="shared" si="94"/>
        <v>0</v>
      </c>
      <c r="J660" s="62">
        <f t="shared" si="95"/>
        <v>0</v>
      </c>
      <c r="K660" s="62">
        <f t="shared" si="96"/>
        <v>8820.8920394723264</v>
      </c>
      <c r="L660" s="16">
        <f t="shared" si="97"/>
        <v>52.53895843778669</v>
      </c>
      <c r="M660" s="17">
        <f t="shared" si="91"/>
        <v>0.33678314703899925</v>
      </c>
      <c r="N660" s="63">
        <f t="shared" si="93"/>
        <v>0.23814164706062249</v>
      </c>
    </row>
    <row r="661" spans="4:14">
      <c r="D661" s="15">
        <f>D660+'Control Panel'!$B$28</f>
        <v>6.5900000000000861E-2</v>
      </c>
      <c r="E661" s="16">
        <f t="shared" si="92"/>
        <v>0</v>
      </c>
      <c r="F661" s="62">
        <f t="shared" si="98"/>
        <v>0.03</v>
      </c>
      <c r="G661" s="62">
        <f>IF(E661=0,Thrust!$B$20,($B$10)*($B$9/($B$9+($B$5-H661)))^($B$22))</f>
        <v>101300</v>
      </c>
      <c r="H661" s="62">
        <f t="shared" si="99"/>
        <v>0</v>
      </c>
      <c r="I661" s="62">
        <f t="shared" si="94"/>
        <v>0</v>
      </c>
      <c r="J661" s="62">
        <f t="shared" si="95"/>
        <v>0</v>
      </c>
      <c r="K661" s="62">
        <f t="shared" si="96"/>
        <v>8820.8920394723264</v>
      </c>
      <c r="L661" s="16">
        <f t="shared" si="97"/>
        <v>52.53895843778669</v>
      </c>
      <c r="M661" s="17">
        <f t="shared" si="91"/>
        <v>0.33678314703899925</v>
      </c>
      <c r="N661" s="63">
        <f t="shared" si="93"/>
        <v>0.23814164706062249</v>
      </c>
    </row>
    <row r="662" spans="4:14">
      <c r="D662" s="15">
        <f>D661+'Control Panel'!$B$28</f>
        <v>6.6000000000000864E-2</v>
      </c>
      <c r="E662" s="16">
        <f t="shared" si="92"/>
        <v>0</v>
      </c>
      <c r="F662" s="62">
        <f t="shared" si="98"/>
        <v>0.03</v>
      </c>
      <c r="G662" s="62">
        <f>IF(E662=0,Thrust!$B$20,($B$10)*($B$9/($B$9+($B$5-H662)))^($B$22))</f>
        <v>101300</v>
      </c>
      <c r="H662" s="62">
        <f t="shared" si="99"/>
        <v>0</v>
      </c>
      <c r="I662" s="62">
        <f t="shared" si="94"/>
        <v>0</v>
      </c>
      <c r="J662" s="62">
        <f t="shared" si="95"/>
        <v>0</v>
      </c>
      <c r="K662" s="62">
        <f t="shared" si="96"/>
        <v>8820.8920394723264</v>
      </c>
      <c r="L662" s="16">
        <f t="shared" si="97"/>
        <v>52.53895843778669</v>
      </c>
      <c r="M662" s="17">
        <f t="shared" si="91"/>
        <v>0.33678314703899925</v>
      </c>
      <c r="N662" s="63">
        <f t="shared" si="93"/>
        <v>0.23814164706062249</v>
      </c>
    </row>
    <row r="663" spans="4:14">
      <c r="D663" s="15">
        <f>D662+'Control Panel'!$B$28</f>
        <v>6.6100000000000866E-2</v>
      </c>
      <c r="E663" s="16">
        <f t="shared" si="92"/>
        <v>0</v>
      </c>
      <c r="F663" s="62">
        <f t="shared" si="98"/>
        <v>0.03</v>
      </c>
      <c r="G663" s="62">
        <f>IF(E663=0,Thrust!$B$20,($B$10)*($B$9/($B$9+($B$5-H663)))^($B$22))</f>
        <v>101300</v>
      </c>
      <c r="H663" s="62">
        <f t="shared" si="99"/>
        <v>0</v>
      </c>
      <c r="I663" s="62">
        <f t="shared" si="94"/>
        <v>0</v>
      </c>
      <c r="J663" s="62">
        <f t="shared" si="95"/>
        <v>0</v>
      </c>
      <c r="K663" s="62">
        <f t="shared" si="96"/>
        <v>8820.8920394723264</v>
      </c>
      <c r="L663" s="16">
        <f t="shared" si="97"/>
        <v>52.53895843778669</v>
      </c>
      <c r="M663" s="17">
        <f t="shared" si="91"/>
        <v>0.33678314703899925</v>
      </c>
      <c r="N663" s="63">
        <f t="shared" si="93"/>
        <v>0.23814164706062249</v>
      </c>
    </row>
    <row r="664" spans="4:14">
      <c r="D664" s="15">
        <f>D663+'Control Panel'!$B$28</f>
        <v>6.6200000000000869E-2</v>
      </c>
      <c r="E664" s="16">
        <f t="shared" si="92"/>
        <v>0</v>
      </c>
      <c r="F664" s="62">
        <f t="shared" si="98"/>
        <v>0.03</v>
      </c>
      <c r="G664" s="62">
        <f>IF(E664=0,Thrust!$B$20,($B$10)*($B$9/($B$9+($B$5-H664)))^($B$22))</f>
        <v>101300</v>
      </c>
      <c r="H664" s="62">
        <f t="shared" si="99"/>
        <v>0</v>
      </c>
      <c r="I664" s="62">
        <f t="shared" si="94"/>
        <v>0</v>
      </c>
      <c r="J664" s="62">
        <f t="shared" si="95"/>
        <v>0</v>
      </c>
      <c r="K664" s="62">
        <f t="shared" si="96"/>
        <v>8820.8920394723264</v>
      </c>
      <c r="L664" s="16">
        <f t="shared" si="97"/>
        <v>52.53895843778669</v>
      </c>
      <c r="M664" s="17">
        <f t="shared" si="91"/>
        <v>0.33678314703899925</v>
      </c>
      <c r="N664" s="63">
        <f t="shared" si="93"/>
        <v>0.23814164706062249</v>
      </c>
    </row>
    <row r="665" spans="4:14">
      <c r="D665" s="15">
        <f>D664+'Control Panel'!$B$28</f>
        <v>6.6300000000000872E-2</v>
      </c>
      <c r="E665" s="16">
        <f t="shared" si="92"/>
        <v>0</v>
      </c>
      <c r="F665" s="62">
        <f t="shared" si="98"/>
        <v>0.03</v>
      </c>
      <c r="G665" s="62">
        <f>IF(E665=0,Thrust!$B$20,($B$10)*($B$9/($B$9+($B$5-H665)))^($B$22))</f>
        <v>101300</v>
      </c>
      <c r="H665" s="62">
        <f t="shared" si="99"/>
        <v>0</v>
      </c>
      <c r="I665" s="62">
        <f t="shared" si="94"/>
        <v>0</v>
      </c>
      <c r="J665" s="62">
        <f t="shared" si="95"/>
        <v>0</v>
      </c>
      <c r="K665" s="62">
        <f t="shared" si="96"/>
        <v>8820.8920394723264</v>
      </c>
      <c r="L665" s="16">
        <f t="shared" si="97"/>
        <v>52.53895843778669</v>
      </c>
      <c r="M665" s="17">
        <f t="shared" si="91"/>
        <v>0.33678314703899925</v>
      </c>
      <c r="N665" s="63">
        <f t="shared" si="93"/>
        <v>0.23814164706062249</v>
      </c>
    </row>
    <row r="666" spans="4:14">
      <c r="D666" s="15">
        <f>D665+'Control Panel'!$B$28</f>
        <v>6.6400000000000875E-2</v>
      </c>
      <c r="E666" s="16">
        <f t="shared" si="92"/>
        <v>0</v>
      </c>
      <c r="F666" s="62">
        <f t="shared" si="98"/>
        <v>0.03</v>
      </c>
      <c r="G666" s="62">
        <f>IF(E666=0,Thrust!$B$20,($B$10)*($B$9/($B$9+($B$5-H666)))^($B$22))</f>
        <v>101300</v>
      </c>
      <c r="H666" s="62">
        <f t="shared" si="99"/>
        <v>0</v>
      </c>
      <c r="I666" s="62">
        <f t="shared" si="94"/>
        <v>0</v>
      </c>
      <c r="J666" s="62">
        <f t="shared" si="95"/>
        <v>0</v>
      </c>
      <c r="K666" s="62">
        <f t="shared" si="96"/>
        <v>8820.8920394723264</v>
      </c>
      <c r="L666" s="16">
        <f t="shared" si="97"/>
        <v>52.53895843778669</v>
      </c>
      <c r="M666" s="17">
        <f t="shared" si="91"/>
        <v>0.33678314703899925</v>
      </c>
      <c r="N666" s="63">
        <f t="shared" si="93"/>
        <v>0.23814164706062249</v>
      </c>
    </row>
    <row r="667" spans="4:14">
      <c r="D667" s="15">
        <f>D666+'Control Panel'!$B$28</f>
        <v>6.6500000000000878E-2</v>
      </c>
      <c r="E667" s="16">
        <f t="shared" si="92"/>
        <v>0</v>
      </c>
      <c r="F667" s="62">
        <f t="shared" si="98"/>
        <v>0.03</v>
      </c>
      <c r="G667" s="62">
        <f>IF(E667=0,Thrust!$B$20,($B$10)*($B$9/($B$9+($B$5-H667)))^($B$22))</f>
        <v>101300</v>
      </c>
      <c r="H667" s="62">
        <f t="shared" si="99"/>
        <v>0</v>
      </c>
      <c r="I667" s="62">
        <f t="shared" si="94"/>
        <v>0</v>
      </c>
      <c r="J667" s="62">
        <f t="shared" si="95"/>
        <v>0</v>
      </c>
      <c r="K667" s="62">
        <f t="shared" si="96"/>
        <v>8820.8920394723264</v>
      </c>
      <c r="L667" s="16">
        <f t="shared" si="97"/>
        <v>52.53895843778669</v>
      </c>
      <c r="M667" s="17">
        <f t="shared" si="91"/>
        <v>0.33678314703899925</v>
      </c>
      <c r="N667" s="63">
        <f t="shared" si="93"/>
        <v>0.23814164706062249</v>
      </c>
    </row>
    <row r="668" spans="4:14">
      <c r="D668" s="15">
        <f>D667+'Control Panel'!$B$28</f>
        <v>6.6600000000000881E-2</v>
      </c>
      <c r="E668" s="16">
        <f t="shared" si="92"/>
        <v>0</v>
      </c>
      <c r="F668" s="62">
        <f t="shared" si="98"/>
        <v>0.03</v>
      </c>
      <c r="G668" s="62">
        <f>IF(E668=0,Thrust!$B$20,($B$10)*($B$9/($B$9+($B$5-H668)))^($B$22))</f>
        <v>101300</v>
      </c>
      <c r="H668" s="62">
        <f t="shared" si="99"/>
        <v>0</v>
      </c>
      <c r="I668" s="62">
        <f t="shared" si="94"/>
        <v>0</v>
      </c>
      <c r="J668" s="62">
        <f t="shared" si="95"/>
        <v>0</v>
      </c>
      <c r="K668" s="62">
        <f t="shared" si="96"/>
        <v>8820.8920394723264</v>
      </c>
      <c r="L668" s="16">
        <f t="shared" si="97"/>
        <v>52.53895843778669</v>
      </c>
      <c r="M668" s="17">
        <f t="shared" si="91"/>
        <v>0.33678314703899925</v>
      </c>
      <c r="N668" s="63">
        <f t="shared" si="93"/>
        <v>0.23814164706062249</v>
      </c>
    </row>
    <row r="669" spans="4:14">
      <c r="D669" s="15">
        <f>D668+'Control Panel'!$B$28</f>
        <v>6.6700000000000884E-2</v>
      </c>
      <c r="E669" s="16">
        <f t="shared" si="92"/>
        <v>0</v>
      </c>
      <c r="F669" s="62">
        <f t="shared" si="98"/>
        <v>0.03</v>
      </c>
      <c r="G669" s="62">
        <f>IF(E669=0,Thrust!$B$20,($B$10)*($B$9/($B$9+($B$5-H669)))^($B$22))</f>
        <v>101300</v>
      </c>
      <c r="H669" s="62">
        <f t="shared" si="99"/>
        <v>0</v>
      </c>
      <c r="I669" s="62">
        <f t="shared" si="94"/>
        <v>0</v>
      </c>
      <c r="J669" s="62">
        <f t="shared" si="95"/>
        <v>0</v>
      </c>
      <c r="K669" s="62">
        <f t="shared" si="96"/>
        <v>8820.8920394723264</v>
      </c>
      <c r="L669" s="16">
        <f t="shared" si="97"/>
        <v>52.53895843778669</v>
      </c>
      <c r="M669" s="17">
        <f t="shared" si="91"/>
        <v>0.33678314703899925</v>
      </c>
      <c r="N669" s="63">
        <f t="shared" si="93"/>
        <v>0.23814164706062249</v>
      </c>
    </row>
    <row r="670" spans="4:14">
      <c r="D670" s="15">
        <f>D669+'Control Panel'!$B$28</f>
        <v>6.6800000000000886E-2</v>
      </c>
      <c r="E670" s="16">
        <f t="shared" si="92"/>
        <v>0</v>
      </c>
      <c r="F670" s="62">
        <f t="shared" si="98"/>
        <v>0.03</v>
      </c>
      <c r="G670" s="62">
        <f>IF(E670=0,Thrust!$B$20,($B$10)*($B$9/($B$9+($B$5-H670)))^($B$22))</f>
        <v>101300</v>
      </c>
      <c r="H670" s="62">
        <f t="shared" si="99"/>
        <v>0</v>
      </c>
      <c r="I670" s="62">
        <f t="shared" si="94"/>
        <v>0</v>
      </c>
      <c r="J670" s="62">
        <f t="shared" si="95"/>
        <v>0</v>
      </c>
      <c r="K670" s="62">
        <f t="shared" si="96"/>
        <v>8820.8920394723264</v>
      </c>
      <c r="L670" s="16">
        <f t="shared" si="97"/>
        <v>52.53895843778669</v>
      </c>
      <c r="M670" s="17">
        <f t="shared" si="91"/>
        <v>0.33678314703899925</v>
      </c>
      <c r="N670" s="63">
        <f t="shared" si="93"/>
        <v>0.23814164706062249</v>
      </c>
    </row>
    <row r="671" spans="4:14">
      <c r="D671" s="15">
        <f>D670+'Control Panel'!$B$28</f>
        <v>6.6900000000000889E-2</v>
      </c>
      <c r="E671" s="16">
        <f t="shared" si="92"/>
        <v>0</v>
      </c>
      <c r="F671" s="62">
        <f t="shared" si="98"/>
        <v>0.03</v>
      </c>
      <c r="G671" s="62">
        <f>IF(E671=0,Thrust!$B$20,($B$10)*($B$9/($B$9+($B$5-H671)))^($B$22))</f>
        <v>101300</v>
      </c>
      <c r="H671" s="62">
        <f t="shared" si="99"/>
        <v>0</v>
      </c>
      <c r="I671" s="62">
        <f t="shared" si="94"/>
        <v>0</v>
      </c>
      <c r="J671" s="62">
        <f t="shared" si="95"/>
        <v>0</v>
      </c>
      <c r="K671" s="62">
        <f t="shared" si="96"/>
        <v>8820.8920394723264</v>
      </c>
      <c r="L671" s="16">
        <f t="shared" si="97"/>
        <v>52.53895843778669</v>
      </c>
      <c r="M671" s="17">
        <f t="shared" si="91"/>
        <v>0.33678314703899925</v>
      </c>
      <c r="N671" s="63">
        <f t="shared" si="93"/>
        <v>0.23814164706062249</v>
      </c>
    </row>
    <row r="672" spans="4:14">
      <c r="D672" s="15">
        <f>D671+'Control Panel'!$B$28</f>
        <v>6.7000000000000892E-2</v>
      </c>
      <c r="E672" s="16">
        <f t="shared" si="92"/>
        <v>0</v>
      </c>
      <c r="F672" s="62">
        <f t="shared" si="98"/>
        <v>0.03</v>
      </c>
      <c r="G672" s="62">
        <f>IF(E672=0,Thrust!$B$20,($B$10)*($B$9/($B$9+($B$5-H672)))^($B$22))</f>
        <v>101300</v>
      </c>
      <c r="H672" s="62">
        <f t="shared" si="99"/>
        <v>0</v>
      </c>
      <c r="I672" s="62">
        <f t="shared" si="94"/>
        <v>0</v>
      </c>
      <c r="J672" s="62">
        <f t="shared" si="95"/>
        <v>0</v>
      </c>
      <c r="K672" s="62">
        <f t="shared" si="96"/>
        <v>8820.8920394723264</v>
      </c>
      <c r="L672" s="16">
        <f t="shared" si="97"/>
        <v>52.53895843778669</v>
      </c>
      <c r="M672" s="17">
        <f t="shared" si="91"/>
        <v>0.33678314703899925</v>
      </c>
      <c r="N672" s="63">
        <f t="shared" si="93"/>
        <v>0.23814164706062249</v>
      </c>
    </row>
    <row r="673" spans="4:14">
      <c r="D673" s="15">
        <f>D672+'Control Panel'!$B$28</f>
        <v>6.7100000000000895E-2</v>
      </c>
      <c r="E673" s="16">
        <f t="shared" si="92"/>
        <v>0</v>
      </c>
      <c r="F673" s="62">
        <f t="shared" si="98"/>
        <v>0.03</v>
      </c>
      <c r="G673" s="62">
        <f>IF(E673=0,Thrust!$B$20,($B$10)*($B$9/($B$9+($B$5-H673)))^($B$22))</f>
        <v>101300</v>
      </c>
      <c r="H673" s="62">
        <f t="shared" si="99"/>
        <v>0</v>
      </c>
      <c r="I673" s="62">
        <f t="shared" si="94"/>
        <v>0</v>
      </c>
      <c r="J673" s="62">
        <f t="shared" si="95"/>
        <v>0</v>
      </c>
      <c r="K673" s="62">
        <f t="shared" si="96"/>
        <v>8820.8920394723264</v>
      </c>
      <c r="L673" s="16">
        <f t="shared" si="97"/>
        <v>52.53895843778669</v>
      </c>
      <c r="M673" s="17">
        <f t="shared" si="91"/>
        <v>0.33678314703899925</v>
      </c>
      <c r="N673" s="63">
        <f t="shared" si="93"/>
        <v>0.23814164706062249</v>
      </c>
    </row>
    <row r="674" spans="4:14">
      <c r="D674" s="15">
        <f>D673+'Control Panel'!$B$28</f>
        <v>6.7200000000000898E-2</v>
      </c>
      <c r="E674" s="16">
        <f t="shared" si="92"/>
        <v>0</v>
      </c>
      <c r="F674" s="62">
        <f t="shared" si="98"/>
        <v>0.03</v>
      </c>
      <c r="G674" s="62">
        <f>IF(E674=0,Thrust!$B$20,($B$10)*($B$9/($B$9+($B$5-H674)))^($B$22))</f>
        <v>101300</v>
      </c>
      <c r="H674" s="62">
        <f t="shared" si="99"/>
        <v>0</v>
      </c>
      <c r="I674" s="62">
        <f t="shared" si="94"/>
        <v>0</v>
      </c>
      <c r="J674" s="62">
        <f t="shared" si="95"/>
        <v>0</v>
      </c>
      <c r="K674" s="62">
        <f t="shared" si="96"/>
        <v>8820.8920394723264</v>
      </c>
      <c r="L674" s="16">
        <f t="shared" si="97"/>
        <v>52.53895843778669</v>
      </c>
      <c r="M674" s="17">
        <f t="shared" si="91"/>
        <v>0.33678314703899925</v>
      </c>
      <c r="N674" s="63">
        <f t="shared" si="93"/>
        <v>0.23814164706062249</v>
      </c>
    </row>
    <row r="675" spans="4:14">
      <c r="D675" s="15">
        <f>D674+'Control Panel'!$B$28</f>
        <v>6.7300000000000901E-2</v>
      </c>
      <c r="E675" s="16">
        <f t="shared" si="92"/>
        <v>0</v>
      </c>
      <c r="F675" s="62">
        <f t="shared" si="98"/>
        <v>0.03</v>
      </c>
      <c r="G675" s="62">
        <f>IF(E675=0,Thrust!$B$20,($B$10)*($B$9/($B$9+($B$5-H675)))^($B$22))</f>
        <v>101300</v>
      </c>
      <c r="H675" s="62">
        <f t="shared" si="99"/>
        <v>0</v>
      </c>
      <c r="I675" s="62">
        <f t="shared" si="94"/>
        <v>0</v>
      </c>
      <c r="J675" s="62">
        <f t="shared" si="95"/>
        <v>0</v>
      </c>
      <c r="K675" s="62">
        <f t="shared" si="96"/>
        <v>8820.8920394723264</v>
      </c>
      <c r="L675" s="16">
        <f t="shared" si="97"/>
        <v>52.53895843778669</v>
      </c>
      <c r="M675" s="17">
        <f t="shared" si="91"/>
        <v>0.33678314703899925</v>
      </c>
      <c r="N675" s="63">
        <f t="shared" si="93"/>
        <v>0.23814164706062249</v>
      </c>
    </row>
    <row r="676" spans="4:14">
      <c r="D676" s="15">
        <f>D675+'Control Panel'!$B$28</f>
        <v>6.7400000000000904E-2</v>
      </c>
      <c r="E676" s="16">
        <f t="shared" si="92"/>
        <v>0</v>
      </c>
      <c r="F676" s="62">
        <f t="shared" si="98"/>
        <v>0.03</v>
      </c>
      <c r="G676" s="62">
        <f>IF(E676=0,Thrust!$B$20,($B$10)*($B$9/($B$9+($B$5-H676)))^($B$22))</f>
        <v>101300</v>
      </c>
      <c r="H676" s="62">
        <f t="shared" si="99"/>
        <v>0</v>
      </c>
      <c r="I676" s="62">
        <f t="shared" si="94"/>
        <v>0</v>
      </c>
      <c r="J676" s="62">
        <f t="shared" si="95"/>
        <v>0</v>
      </c>
      <c r="K676" s="62">
        <f t="shared" si="96"/>
        <v>8820.8920394723264</v>
      </c>
      <c r="L676" s="16">
        <f t="shared" si="97"/>
        <v>52.53895843778669</v>
      </c>
      <c r="M676" s="17">
        <f t="shared" si="91"/>
        <v>0.33678314703899925</v>
      </c>
      <c r="N676" s="63">
        <f t="shared" si="93"/>
        <v>0.23814164706062249</v>
      </c>
    </row>
    <row r="677" spans="4:14">
      <c r="D677" s="15">
        <f>D676+'Control Panel'!$B$28</f>
        <v>6.7500000000000906E-2</v>
      </c>
      <c r="E677" s="16">
        <f t="shared" si="92"/>
        <v>0</v>
      </c>
      <c r="F677" s="62">
        <f t="shared" si="98"/>
        <v>0.03</v>
      </c>
      <c r="G677" s="62">
        <f>IF(E677=0,Thrust!$B$20,($B$10)*($B$9/($B$9+($B$5-H677)))^($B$22))</f>
        <v>101300</v>
      </c>
      <c r="H677" s="62">
        <f t="shared" si="99"/>
        <v>0</v>
      </c>
      <c r="I677" s="62">
        <f t="shared" si="94"/>
        <v>0</v>
      </c>
      <c r="J677" s="62">
        <f t="shared" si="95"/>
        <v>0</v>
      </c>
      <c r="K677" s="62">
        <f t="shared" si="96"/>
        <v>8820.8920394723264</v>
      </c>
      <c r="L677" s="16">
        <f t="shared" si="97"/>
        <v>52.53895843778669</v>
      </c>
      <c r="M677" s="17">
        <f t="shared" si="91"/>
        <v>0.33678314703899925</v>
      </c>
      <c r="N677" s="63">
        <f t="shared" si="93"/>
        <v>0.23814164706062249</v>
      </c>
    </row>
    <row r="678" spans="4:14">
      <c r="D678" s="15">
        <f>D677+'Control Panel'!$B$28</f>
        <v>6.7600000000000909E-2</v>
      </c>
      <c r="E678" s="16">
        <f t="shared" si="92"/>
        <v>0</v>
      </c>
      <c r="F678" s="62">
        <f t="shared" si="98"/>
        <v>0.03</v>
      </c>
      <c r="G678" s="62">
        <f>IF(E678=0,Thrust!$B$20,($B$10)*($B$9/($B$9+($B$5-H678)))^($B$22))</f>
        <v>101300</v>
      </c>
      <c r="H678" s="62">
        <f t="shared" si="99"/>
        <v>0</v>
      </c>
      <c r="I678" s="62">
        <f t="shared" si="94"/>
        <v>0</v>
      </c>
      <c r="J678" s="62">
        <f t="shared" si="95"/>
        <v>0</v>
      </c>
      <c r="K678" s="62">
        <f t="shared" si="96"/>
        <v>8820.8920394723264</v>
      </c>
      <c r="L678" s="16">
        <f t="shared" si="97"/>
        <v>52.53895843778669</v>
      </c>
      <c r="M678" s="17">
        <f t="shared" si="91"/>
        <v>0.33678314703899925</v>
      </c>
      <c r="N678" s="63">
        <f t="shared" si="93"/>
        <v>0.23814164706062249</v>
      </c>
    </row>
    <row r="679" spans="4:14">
      <c r="D679" s="15">
        <f>D678+'Control Panel'!$B$28</f>
        <v>6.7700000000000912E-2</v>
      </c>
      <c r="E679" s="16">
        <f t="shared" si="92"/>
        <v>0</v>
      </c>
      <c r="F679" s="62">
        <f t="shared" si="98"/>
        <v>0.03</v>
      </c>
      <c r="G679" s="62">
        <f>IF(E679=0,Thrust!$B$20,($B$10)*($B$9/($B$9+($B$5-H679)))^($B$22))</f>
        <v>101300</v>
      </c>
      <c r="H679" s="62">
        <f t="shared" si="99"/>
        <v>0</v>
      </c>
      <c r="I679" s="62">
        <f t="shared" si="94"/>
        <v>0</v>
      </c>
      <c r="J679" s="62">
        <f t="shared" si="95"/>
        <v>0</v>
      </c>
      <c r="K679" s="62">
        <f t="shared" si="96"/>
        <v>8820.8920394723264</v>
      </c>
      <c r="L679" s="16">
        <f t="shared" si="97"/>
        <v>52.53895843778669</v>
      </c>
      <c r="M679" s="17">
        <f t="shared" si="91"/>
        <v>0.33678314703899925</v>
      </c>
      <c r="N679" s="63">
        <f t="shared" si="93"/>
        <v>0.23814164706062249</v>
      </c>
    </row>
    <row r="680" spans="4:14">
      <c r="D680" s="15">
        <f>D679+'Control Panel'!$B$28</f>
        <v>6.7800000000000915E-2</v>
      </c>
      <c r="E680" s="16">
        <f t="shared" si="92"/>
        <v>0</v>
      </c>
      <c r="F680" s="62">
        <f t="shared" si="98"/>
        <v>0.03</v>
      </c>
      <c r="G680" s="62">
        <f>IF(E680=0,Thrust!$B$20,($B$10)*($B$9/($B$9+($B$5-H680)))^($B$22))</f>
        <v>101300</v>
      </c>
      <c r="H680" s="62">
        <f t="shared" si="99"/>
        <v>0</v>
      </c>
      <c r="I680" s="62">
        <f t="shared" si="94"/>
        <v>0</v>
      </c>
      <c r="J680" s="62">
        <f t="shared" si="95"/>
        <v>0</v>
      </c>
      <c r="K680" s="62">
        <f t="shared" si="96"/>
        <v>8820.8920394723264</v>
      </c>
      <c r="L680" s="16">
        <f t="shared" si="97"/>
        <v>52.53895843778669</v>
      </c>
      <c r="M680" s="17">
        <f t="shared" si="91"/>
        <v>0.33678314703899925</v>
      </c>
      <c r="N680" s="63">
        <f t="shared" si="93"/>
        <v>0.23814164706062249</v>
      </c>
    </row>
    <row r="681" spans="4:14">
      <c r="D681" s="15">
        <f>D680+'Control Panel'!$B$28</f>
        <v>6.7900000000000918E-2</v>
      </c>
      <c r="E681" s="16">
        <f t="shared" si="92"/>
        <v>0</v>
      </c>
      <c r="F681" s="62">
        <f t="shared" si="98"/>
        <v>0.03</v>
      </c>
      <c r="G681" s="62">
        <f>IF(E681=0,Thrust!$B$20,($B$10)*($B$9/($B$9+($B$5-H681)))^($B$22))</f>
        <v>101300</v>
      </c>
      <c r="H681" s="62">
        <f t="shared" si="99"/>
        <v>0</v>
      </c>
      <c r="I681" s="62">
        <f t="shared" si="94"/>
        <v>0</v>
      </c>
      <c r="J681" s="62">
        <f t="shared" si="95"/>
        <v>0</v>
      </c>
      <c r="K681" s="62">
        <f t="shared" si="96"/>
        <v>8820.8920394723264</v>
      </c>
      <c r="L681" s="16">
        <f t="shared" si="97"/>
        <v>52.53895843778669</v>
      </c>
      <c r="M681" s="17">
        <f t="shared" si="91"/>
        <v>0.33678314703899925</v>
      </c>
      <c r="N681" s="63">
        <f t="shared" si="93"/>
        <v>0.23814164706062249</v>
      </c>
    </row>
    <row r="682" spans="4:14">
      <c r="D682" s="15">
        <f>D681+'Control Panel'!$B$28</f>
        <v>6.8000000000000921E-2</v>
      </c>
      <c r="E682" s="16">
        <f t="shared" si="92"/>
        <v>0</v>
      </c>
      <c r="F682" s="62">
        <f t="shared" si="98"/>
        <v>0.03</v>
      </c>
      <c r="G682" s="62">
        <f>IF(E682=0,Thrust!$B$20,($B$10)*($B$9/($B$9+($B$5-H682)))^($B$22))</f>
        <v>101300</v>
      </c>
      <c r="H682" s="62">
        <f t="shared" si="99"/>
        <v>0</v>
      </c>
      <c r="I682" s="62">
        <f t="shared" si="94"/>
        <v>0</v>
      </c>
      <c r="J682" s="62">
        <f t="shared" si="95"/>
        <v>0</v>
      </c>
      <c r="K682" s="62">
        <f t="shared" si="96"/>
        <v>8820.8920394723264</v>
      </c>
      <c r="L682" s="16">
        <f t="shared" si="97"/>
        <v>52.53895843778669</v>
      </c>
      <c r="M682" s="17">
        <f t="shared" si="91"/>
        <v>0.33678314703899925</v>
      </c>
      <c r="N682" s="63">
        <f t="shared" si="93"/>
        <v>0.23814164706062249</v>
      </c>
    </row>
    <row r="683" spans="4:14">
      <c r="D683" s="15">
        <f>D682+'Control Panel'!$B$28</f>
        <v>6.8100000000000924E-2</v>
      </c>
      <c r="E683" s="16">
        <f t="shared" si="92"/>
        <v>0</v>
      </c>
      <c r="F683" s="62">
        <f t="shared" si="98"/>
        <v>0.03</v>
      </c>
      <c r="G683" s="62">
        <f>IF(E683=0,Thrust!$B$20,($B$10)*($B$9/($B$9+($B$5-H683)))^($B$22))</f>
        <v>101300</v>
      </c>
      <c r="H683" s="62">
        <f t="shared" si="99"/>
        <v>0</v>
      </c>
      <c r="I683" s="62">
        <f t="shared" si="94"/>
        <v>0</v>
      </c>
      <c r="J683" s="62">
        <f t="shared" si="95"/>
        <v>0</v>
      </c>
      <c r="K683" s="62">
        <f t="shared" si="96"/>
        <v>8820.8920394723264</v>
      </c>
      <c r="L683" s="16">
        <f t="shared" si="97"/>
        <v>52.53895843778669</v>
      </c>
      <c r="M683" s="17">
        <f t="shared" si="91"/>
        <v>0.33678314703899925</v>
      </c>
      <c r="N683" s="63">
        <f t="shared" si="93"/>
        <v>0.23814164706062249</v>
      </c>
    </row>
    <row r="684" spans="4:14">
      <c r="D684" s="15">
        <f>D683+'Control Panel'!$B$28</f>
        <v>6.8200000000000927E-2</v>
      </c>
      <c r="E684" s="16">
        <f t="shared" si="92"/>
        <v>0</v>
      </c>
      <c r="F684" s="62">
        <f t="shared" si="98"/>
        <v>0.03</v>
      </c>
      <c r="G684" s="62">
        <f>IF(E684=0,Thrust!$B$20,($B$10)*($B$9/($B$9+($B$5-H684)))^($B$22))</f>
        <v>101300</v>
      </c>
      <c r="H684" s="62">
        <f t="shared" si="99"/>
        <v>0</v>
      </c>
      <c r="I684" s="62">
        <f t="shared" si="94"/>
        <v>0</v>
      </c>
      <c r="J684" s="62">
        <f t="shared" si="95"/>
        <v>0</v>
      </c>
      <c r="K684" s="62">
        <f t="shared" si="96"/>
        <v>8820.8920394723264</v>
      </c>
      <c r="L684" s="16">
        <f t="shared" si="97"/>
        <v>52.53895843778669</v>
      </c>
      <c r="M684" s="17">
        <f t="shared" si="91"/>
        <v>0.33678314703899925</v>
      </c>
      <c r="N684" s="63">
        <f t="shared" si="93"/>
        <v>0.23814164706062249</v>
      </c>
    </row>
    <row r="685" spans="4:14">
      <c r="D685" s="15">
        <f>D684+'Control Panel'!$B$28</f>
        <v>6.8300000000000929E-2</v>
      </c>
      <c r="E685" s="16">
        <f t="shared" si="92"/>
        <v>0</v>
      </c>
      <c r="F685" s="62">
        <f t="shared" si="98"/>
        <v>0.03</v>
      </c>
      <c r="G685" s="62">
        <f>IF(E685=0,Thrust!$B$20,($B$10)*($B$9/($B$9+($B$5-H685)))^($B$22))</f>
        <v>101300</v>
      </c>
      <c r="H685" s="62">
        <f t="shared" si="99"/>
        <v>0</v>
      </c>
      <c r="I685" s="62">
        <f t="shared" si="94"/>
        <v>0</v>
      </c>
      <c r="J685" s="62">
        <f t="shared" si="95"/>
        <v>0</v>
      </c>
      <c r="K685" s="62">
        <f t="shared" si="96"/>
        <v>8820.8920394723264</v>
      </c>
      <c r="L685" s="16">
        <f t="shared" si="97"/>
        <v>52.53895843778669</v>
      </c>
      <c r="M685" s="17">
        <f t="shared" si="91"/>
        <v>0.33678314703899925</v>
      </c>
      <c r="N685" s="63">
        <f t="shared" si="93"/>
        <v>0.23814164706062249</v>
      </c>
    </row>
    <row r="686" spans="4:14">
      <c r="D686" s="15">
        <f>D685+'Control Panel'!$B$28</f>
        <v>6.8400000000000932E-2</v>
      </c>
      <c r="E686" s="16">
        <f t="shared" si="92"/>
        <v>0</v>
      </c>
      <c r="F686" s="62">
        <f t="shared" si="98"/>
        <v>0.03</v>
      </c>
      <c r="G686" s="62">
        <f>IF(E686=0,Thrust!$B$20,($B$10)*($B$9/($B$9+($B$5-H686)))^($B$22))</f>
        <v>101300</v>
      </c>
      <c r="H686" s="62">
        <f t="shared" si="99"/>
        <v>0</v>
      </c>
      <c r="I686" s="62">
        <f t="shared" si="94"/>
        <v>0</v>
      </c>
      <c r="J686" s="62">
        <f t="shared" si="95"/>
        <v>0</v>
      </c>
      <c r="K686" s="62">
        <f t="shared" si="96"/>
        <v>8820.8920394723264</v>
      </c>
      <c r="L686" s="16">
        <f t="shared" si="97"/>
        <v>52.53895843778669</v>
      </c>
      <c r="M686" s="17">
        <f t="shared" si="91"/>
        <v>0.33678314703899925</v>
      </c>
      <c r="N686" s="63">
        <f t="shared" si="93"/>
        <v>0.23814164706062249</v>
      </c>
    </row>
    <row r="687" spans="4:14">
      <c r="D687" s="15">
        <f>D686+'Control Panel'!$B$28</f>
        <v>6.8500000000000935E-2</v>
      </c>
      <c r="E687" s="16">
        <f t="shared" si="92"/>
        <v>0</v>
      </c>
      <c r="F687" s="62">
        <f t="shared" si="98"/>
        <v>0.03</v>
      </c>
      <c r="G687" s="62">
        <f>IF(E687=0,Thrust!$B$20,($B$10)*($B$9/($B$9+($B$5-H687)))^($B$22))</f>
        <v>101300</v>
      </c>
      <c r="H687" s="62">
        <f t="shared" si="99"/>
        <v>0</v>
      </c>
      <c r="I687" s="62">
        <f t="shared" si="94"/>
        <v>0</v>
      </c>
      <c r="J687" s="62">
        <f t="shared" si="95"/>
        <v>0</v>
      </c>
      <c r="K687" s="62">
        <f t="shared" si="96"/>
        <v>8820.8920394723264</v>
      </c>
      <c r="L687" s="16">
        <f t="shared" si="97"/>
        <v>52.53895843778669</v>
      </c>
      <c r="M687" s="17">
        <f t="shared" si="91"/>
        <v>0.33678314703899925</v>
      </c>
      <c r="N687" s="63">
        <f t="shared" si="93"/>
        <v>0.23814164706062249</v>
      </c>
    </row>
    <row r="688" spans="4:14">
      <c r="D688" s="15">
        <f>D687+'Control Panel'!$B$28</f>
        <v>6.8600000000000938E-2</v>
      </c>
      <c r="E688" s="16">
        <f t="shared" si="92"/>
        <v>0</v>
      </c>
      <c r="F688" s="62">
        <f t="shared" si="98"/>
        <v>0.03</v>
      </c>
      <c r="G688" s="62">
        <f>IF(E688=0,Thrust!$B$20,($B$10)*($B$9/($B$9+($B$5-H688)))^($B$22))</f>
        <v>101300</v>
      </c>
      <c r="H688" s="62">
        <f t="shared" si="99"/>
        <v>0</v>
      </c>
      <c r="I688" s="62">
        <f t="shared" si="94"/>
        <v>0</v>
      </c>
      <c r="J688" s="62">
        <f t="shared" si="95"/>
        <v>0</v>
      </c>
      <c r="K688" s="62">
        <f t="shared" si="96"/>
        <v>8820.8920394723264</v>
      </c>
      <c r="L688" s="16">
        <f t="shared" si="97"/>
        <v>52.53895843778669</v>
      </c>
      <c r="M688" s="17">
        <f t="shared" si="91"/>
        <v>0.33678314703899925</v>
      </c>
      <c r="N688" s="63">
        <f t="shared" si="93"/>
        <v>0.23814164706062249</v>
      </c>
    </row>
    <row r="689" spans="4:14">
      <c r="D689" s="15">
        <f>D688+'Control Panel'!$B$28</f>
        <v>6.8700000000000941E-2</v>
      </c>
      <c r="E689" s="16">
        <f t="shared" si="92"/>
        <v>0</v>
      </c>
      <c r="F689" s="62">
        <f t="shared" si="98"/>
        <v>0.03</v>
      </c>
      <c r="G689" s="62">
        <f>IF(E689=0,Thrust!$B$20,($B$10)*($B$9/($B$9+($B$5-H689)))^($B$22))</f>
        <v>101300</v>
      </c>
      <c r="H689" s="62">
        <f t="shared" si="99"/>
        <v>0</v>
      </c>
      <c r="I689" s="62">
        <f t="shared" si="94"/>
        <v>0</v>
      </c>
      <c r="J689" s="62">
        <f t="shared" si="95"/>
        <v>0</v>
      </c>
      <c r="K689" s="62">
        <f t="shared" si="96"/>
        <v>8820.8920394723264</v>
      </c>
      <c r="L689" s="16">
        <f t="shared" si="97"/>
        <v>52.53895843778669</v>
      </c>
      <c r="M689" s="17">
        <f t="shared" si="91"/>
        <v>0.33678314703899925</v>
      </c>
      <c r="N689" s="63">
        <f t="shared" si="93"/>
        <v>0.23814164706062249</v>
      </c>
    </row>
    <row r="690" spans="4:14">
      <c r="D690" s="15">
        <f>D689+'Control Panel'!$B$28</f>
        <v>6.8800000000000944E-2</v>
      </c>
      <c r="E690" s="16">
        <f t="shared" si="92"/>
        <v>0</v>
      </c>
      <c r="F690" s="62">
        <f t="shared" si="98"/>
        <v>0.03</v>
      </c>
      <c r="G690" s="62">
        <f>IF(E690=0,Thrust!$B$20,($B$10)*($B$9/($B$9+($B$5-H690)))^($B$22))</f>
        <v>101300</v>
      </c>
      <c r="H690" s="62">
        <f t="shared" si="99"/>
        <v>0</v>
      </c>
      <c r="I690" s="62">
        <f t="shared" si="94"/>
        <v>0</v>
      </c>
      <c r="J690" s="62">
        <f t="shared" si="95"/>
        <v>0</v>
      </c>
      <c r="K690" s="62">
        <f t="shared" si="96"/>
        <v>8820.8920394723264</v>
      </c>
      <c r="L690" s="16">
        <f t="shared" si="97"/>
        <v>52.53895843778669</v>
      </c>
      <c r="M690" s="17">
        <f t="shared" ref="M690:M753" si="100">IF(E690=0,M689,M689+L689*$B$24)</f>
        <v>0.33678314703899925</v>
      </c>
      <c r="N690" s="63">
        <f t="shared" si="93"/>
        <v>0.23814164706062249</v>
      </c>
    </row>
    <row r="691" spans="4:14">
      <c r="D691" s="15">
        <f>D690+'Control Panel'!$B$28</f>
        <v>6.8900000000000947E-2</v>
      </c>
      <c r="E691" s="16">
        <f t="shared" ref="E691:E754" si="101">IF(E690-(J690*$B$24)&lt;0,0,(E690-(J690*$B$24)))</f>
        <v>0</v>
      </c>
      <c r="F691" s="62">
        <f t="shared" si="98"/>
        <v>0.03</v>
      </c>
      <c r="G691" s="62">
        <f>IF(E691=0,Thrust!$B$20,($B$10)*($B$9/($B$9+($B$5-H691)))^($B$22))</f>
        <v>101300</v>
      </c>
      <c r="H691" s="62">
        <f t="shared" si="99"/>
        <v>0</v>
      </c>
      <c r="I691" s="62">
        <f t="shared" si="94"/>
        <v>0</v>
      </c>
      <c r="J691" s="62">
        <f t="shared" si="95"/>
        <v>0</v>
      </c>
      <c r="K691" s="62">
        <f t="shared" si="96"/>
        <v>8820.8920394723264</v>
      </c>
      <c r="L691" s="16">
        <f t="shared" si="97"/>
        <v>52.53895843778669</v>
      </c>
      <c r="M691" s="17">
        <f t="shared" si="100"/>
        <v>0.33678314703899925</v>
      </c>
      <c r="N691" s="63">
        <f t="shared" si="93"/>
        <v>0.23814164706062249</v>
      </c>
    </row>
    <row r="692" spans="4:14">
      <c r="D692" s="15">
        <f>D691+'Control Panel'!$B$28</f>
        <v>6.9000000000000949E-2</v>
      </c>
      <c r="E692" s="16">
        <f t="shared" si="101"/>
        <v>0</v>
      </c>
      <c r="F692" s="62">
        <f t="shared" si="98"/>
        <v>0.03</v>
      </c>
      <c r="G692" s="62">
        <f>IF(E692=0,Thrust!$B$20,($B$10)*($B$9/($B$9+($B$5-H692)))^($B$22))</f>
        <v>101300</v>
      </c>
      <c r="H692" s="62">
        <f t="shared" si="99"/>
        <v>0</v>
      </c>
      <c r="I692" s="62">
        <f t="shared" si="94"/>
        <v>0</v>
      </c>
      <c r="J692" s="62">
        <f t="shared" si="95"/>
        <v>0</v>
      </c>
      <c r="K692" s="62">
        <f t="shared" si="96"/>
        <v>8820.8920394723264</v>
      </c>
      <c r="L692" s="16">
        <f t="shared" si="97"/>
        <v>52.53895843778669</v>
      </c>
      <c r="M692" s="17">
        <f t="shared" si="100"/>
        <v>0.33678314703899925</v>
      </c>
      <c r="N692" s="63">
        <f t="shared" si="93"/>
        <v>0.23814164706062249</v>
      </c>
    </row>
    <row r="693" spans="4:14">
      <c r="D693" s="15">
        <f>D692+'Control Panel'!$B$28</f>
        <v>6.9100000000000952E-2</v>
      </c>
      <c r="E693" s="16">
        <f t="shared" si="101"/>
        <v>0</v>
      </c>
      <c r="F693" s="62">
        <f t="shared" si="98"/>
        <v>0.03</v>
      </c>
      <c r="G693" s="62">
        <f>IF(E693=0,Thrust!$B$20,($B$10)*($B$9/($B$9+($B$5-H693)))^($B$22))</f>
        <v>101300</v>
      </c>
      <c r="H693" s="62">
        <f t="shared" si="99"/>
        <v>0</v>
      </c>
      <c r="I693" s="62">
        <f t="shared" si="94"/>
        <v>0</v>
      </c>
      <c r="J693" s="62">
        <f t="shared" si="95"/>
        <v>0</v>
      </c>
      <c r="K693" s="62">
        <f t="shared" si="96"/>
        <v>8820.8920394723264</v>
      </c>
      <c r="L693" s="16">
        <f t="shared" si="97"/>
        <v>52.53895843778669</v>
      </c>
      <c r="M693" s="17">
        <f t="shared" si="100"/>
        <v>0.33678314703899925</v>
      </c>
      <c r="N693" s="63">
        <f t="shared" si="93"/>
        <v>0.23814164706062249</v>
      </c>
    </row>
    <row r="694" spans="4:14">
      <c r="D694" s="15">
        <f>D693+'Control Panel'!$B$28</f>
        <v>6.9200000000000955E-2</v>
      </c>
      <c r="E694" s="16">
        <f t="shared" si="101"/>
        <v>0</v>
      </c>
      <c r="F694" s="62">
        <f t="shared" si="98"/>
        <v>0.03</v>
      </c>
      <c r="G694" s="62">
        <f>IF(E694=0,Thrust!$B$20,($B$10)*($B$9/($B$9+($B$5-H694)))^($B$22))</f>
        <v>101300</v>
      </c>
      <c r="H694" s="62">
        <f t="shared" si="99"/>
        <v>0</v>
      </c>
      <c r="I694" s="62">
        <f t="shared" si="94"/>
        <v>0</v>
      </c>
      <c r="J694" s="62">
        <f t="shared" si="95"/>
        <v>0</v>
      </c>
      <c r="K694" s="62">
        <f t="shared" si="96"/>
        <v>8820.8920394723264</v>
      </c>
      <c r="L694" s="16">
        <f t="shared" si="97"/>
        <v>52.53895843778669</v>
      </c>
      <c r="M694" s="17">
        <f t="shared" si="100"/>
        <v>0.33678314703899925</v>
      </c>
      <c r="N694" s="63">
        <f t="shared" si="93"/>
        <v>0.23814164706062249</v>
      </c>
    </row>
    <row r="695" spans="4:14">
      <c r="D695" s="15">
        <f>D694+'Control Panel'!$B$28</f>
        <v>6.9300000000000958E-2</v>
      </c>
      <c r="E695" s="16">
        <f t="shared" si="101"/>
        <v>0</v>
      </c>
      <c r="F695" s="62">
        <f t="shared" si="98"/>
        <v>0.03</v>
      </c>
      <c r="G695" s="62">
        <f>IF(E695=0,Thrust!$B$20,($B$10)*($B$9/($B$9+($B$5-H695)))^($B$22))</f>
        <v>101300</v>
      </c>
      <c r="H695" s="62">
        <f t="shared" si="99"/>
        <v>0</v>
      </c>
      <c r="I695" s="62">
        <f t="shared" si="94"/>
        <v>0</v>
      </c>
      <c r="J695" s="62">
        <f t="shared" si="95"/>
        <v>0</v>
      </c>
      <c r="K695" s="62">
        <f t="shared" si="96"/>
        <v>8820.8920394723264</v>
      </c>
      <c r="L695" s="16">
        <f t="shared" si="97"/>
        <v>52.53895843778669</v>
      </c>
      <c r="M695" s="17">
        <f t="shared" si="100"/>
        <v>0.33678314703899925</v>
      </c>
      <c r="N695" s="63">
        <f t="shared" si="93"/>
        <v>0.23814164706062249</v>
      </c>
    </row>
    <row r="696" spans="4:14">
      <c r="D696" s="15">
        <f>D695+'Control Panel'!$B$28</f>
        <v>6.9400000000000961E-2</v>
      </c>
      <c r="E696" s="16">
        <f t="shared" si="101"/>
        <v>0</v>
      </c>
      <c r="F696" s="62">
        <f t="shared" si="98"/>
        <v>0.03</v>
      </c>
      <c r="G696" s="62">
        <f>IF(E696=0,Thrust!$B$20,($B$10)*($B$9/($B$9+($B$5-H696)))^($B$22))</f>
        <v>101300</v>
      </c>
      <c r="H696" s="62">
        <f t="shared" si="99"/>
        <v>0</v>
      </c>
      <c r="I696" s="62">
        <f t="shared" si="94"/>
        <v>0</v>
      </c>
      <c r="J696" s="62">
        <f t="shared" si="95"/>
        <v>0</v>
      </c>
      <c r="K696" s="62">
        <f t="shared" si="96"/>
        <v>8820.8920394723264</v>
      </c>
      <c r="L696" s="16">
        <f t="shared" si="97"/>
        <v>52.53895843778669</v>
      </c>
      <c r="M696" s="17">
        <f t="shared" si="100"/>
        <v>0.33678314703899925</v>
      </c>
      <c r="N696" s="63">
        <f t="shared" si="93"/>
        <v>0.23814164706062249</v>
      </c>
    </row>
    <row r="697" spans="4:14">
      <c r="D697" s="15">
        <f>D696+'Control Panel'!$B$28</f>
        <v>6.9500000000000964E-2</v>
      </c>
      <c r="E697" s="16">
        <f t="shared" si="101"/>
        <v>0</v>
      </c>
      <c r="F697" s="62">
        <f t="shared" si="98"/>
        <v>0.03</v>
      </c>
      <c r="G697" s="62">
        <f>IF(E697=0,Thrust!$B$20,($B$10)*($B$9/($B$9+($B$5-H697)))^($B$22))</f>
        <v>101300</v>
      </c>
      <c r="H697" s="62">
        <f t="shared" si="99"/>
        <v>0</v>
      </c>
      <c r="I697" s="62">
        <f t="shared" si="94"/>
        <v>0</v>
      </c>
      <c r="J697" s="62">
        <f t="shared" si="95"/>
        <v>0</v>
      </c>
      <c r="K697" s="62">
        <f t="shared" si="96"/>
        <v>8820.8920394723264</v>
      </c>
      <c r="L697" s="16">
        <f t="shared" si="97"/>
        <v>52.53895843778669</v>
      </c>
      <c r="M697" s="17">
        <f t="shared" si="100"/>
        <v>0.33678314703899925</v>
      </c>
      <c r="N697" s="63">
        <f t="shared" si="93"/>
        <v>0.23814164706062249</v>
      </c>
    </row>
    <row r="698" spans="4:14">
      <c r="D698" s="15">
        <f>D697+'Control Panel'!$B$28</f>
        <v>6.9600000000000967E-2</v>
      </c>
      <c r="E698" s="16">
        <f t="shared" si="101"/>
        <v>0</v>
      </c>
      <c r="F698" s="62">
        <f t="shared" si="98"/>
        <v>0.03</v>
      </c>
      <c r="G698" s="62">
        <f>IF(E698=0,Thrust!$B$20,($B$10)*($B$9/($B$9+($B$5-H698)))^($B$22))</f>
        <v>101300</v>
      </c>
      <c r="H698" s="62">
        <f t="shared" si="99"/>
        <v>0</v>
      </c>
      <c r="I698" s="62">
        <f t="shared" si="94"/>
        <v>0</v>
      </c>
      <c r="J698" s="62">
        <f t="shared" si="95"/>
        <v>0</v>
      </c>
      <c r="K698" s="62">
        <f t="shared" si="96"/>
        <v>8820.8920394723264</v>
      </c>
      <c r="L698" s="16">
        <f t="shared" si="97"/>
        <v>52.53895843778669</v>
      </c>
      <c r="M698" s="17">
        <f t="shared" si="100"/>
        <v>0.33678314703899925</v>
      </c>
      <c r="N698" s="63">
        <f t="shared" si="93"/>
        <v>0.23814164706062249</v>
      </c>
    </row>
    <row r="699" spans="4:14">
      <c r="D699" s="15">
        <f>D698+'Control Panel'!$B$28</f>
        <v>6.970000000000097E-2</v>
      </c>
      <c r="E699" s="16">
        <f t="shared" si="101"/>
        <v>0</v>
      </c>
      <c r="F699" s="62">
        <f t="shared" si="98"/>
        <v>0.03</v>
      </c>
      <c r="G699" s="62">
        <f>IF(E699=0,Thrust!$B$20,($B$10)*($B$9/($B$9+($B$5-H699)))^($B$22))</f>
        <v>101300</v>
      </c>
      <c r="H699" s="62">
        <f t="shared" si="99"/>
        <v>0</v>
      </c>
      <c r="I699" s="62">
        <f t="shared" si="94"/>
        <v>0</v>
      </c>
      <c r="J699" s="62">
        <f t="shared" si="95"/>
        <v>0</v>
      </c>
      <c r="K699" s="62">
        <f t="shared" si="96"/>
        <v>8820.8920394723264</v>
      </c>
      <c r="L699" s="16">
        <f t="shared" si="97"/>
        <v>52.53895843778669</v>
      </c>
      <c r="M699" s="17">
        <f t="shared" si="100"/>
        <v>0.33678314703899925</v>
      </c>
      <c r="N699" s="63">
        <f t="shared" si="93"/>
        <v>0.23814164706062249</v>
      </c>
    </row>
    <row r="700" spans="4:14">
      <c r="D700" s="15">
        <f>D699+'Control Panel'!$B$28</f>
        <v>6.9800000000000972E-2</v>
      </c>
      <c r="E700" s="16">
        <f t="shared" si="101"/>
        <v>0</v>
      </c>
      <c r="F700" s="62">
        <f t="shared" si="98"/>
        <v>0.03</v>
      </c>
      <c r="G700" s="62">
        <f>IF(E700=0,Thrust!$B$20,($B$10)*($B$9/($B$9+($B$5-H700)))^($B$22))</f>
        <v>101300</v>
      </c>
      <c r="H700" s="62">
        <f t="shared" si="99"/>
        <v>0</v>
      </c>
      <c r="I700" s="62">
        <f t="shared" si="94"/>
        <v>0</v>
      </c>
      <c r="J700" s="62">
        <f t="shared" si="95"/>
        <v>0</v>
      </c>
      <c r="K700" s="62">
        <f t="shared" si="96"/>
        <v>8820.8920394723264</v>
      </c>
      <c r="L700" s="16">
        <f t="shared" si="97"/>
        <v>52.53895843778669</v>
      </c>
      <c r="M700" s="17">
        <f t="shared" si="100"/>
        <v>0.33678314703899925</v>
      </c>
      <c r="N700" s="63">
        <f t="shared" si="93"/>
        <v>0.23814164706062249</v>
      </c>
    </row>
    <row r="701" spans="4:14">
      <c r="D701" s="15">
        <f>D700+'Control Panel'!$B$28</f>
        <v>6.9900000000000975E-2</v>
      </c>
      <c r="E701" s="16">
        <f t="shared" si="101"/>
        <v>0</v>
      </c>
      <c r="F701" s="62">
        <f t="shared" si="98"/>
        <v>0.03</v>
      </c>
      <c r="G701" s="62">
        <f>IF(E701=0,Thrust!$B$20,($B$10)*($B$9/($B$9+($B$5-H701)))^($B$22))</f>
        <v>101300</v>
      </c>
      <c r="H701" s="62">
        <f t="shared" si="99"/>
        <v>0</v>
      </c>
      <c r="I701" s="62">
        <f t="shared" si="94"/>
        <v>0</v>
      </c>
      <c r="J701" s="62">
        <f t="shared" si="95"/>
        <v>0</v>
      </c>
      <c r="K701" s="62">
        <f t="shared" si="96"/>
        <v>8820.8920394723264</v>
      </c>
      <c r="L701" s="16">
        <f t="shared" si="97"/>
        <v>52.53895843778669</v>
      </c>
      <c r="M701" s="17">
        <f t="shared" si="100"/>
        <v>0.33678314703899925</v>
      </c>
      <c r="N701" s="63">
        <f t="shared" si="93"/>
        <v>0.23814164706062249</v>
      </c>
    </row>
    <row r="702" spans="4:14">
      <c r="D702" s="15">
        <f>D701+'Control Panel'!$B$28</f>
        <v>7.0000000000000978E-2</v>
      </c>
      <c r="E702" s="16">
        <f t="shared" si="101"/>
        <v>0</v>
      </c>
      <c r="F702" s="62">
        <f t="shared" si="98"/>
        <v>0.03</v>
      </c>
      <c r="G702" s="62">
        <f>IF(E702=0,Thrust!$B$20,($B$10)*($B$9/($B$9+($B$5-H702)))^($B$22))</f>
        <v>101300</v>
      </c>
      <c r="H702" s="62">
        <f t="shared" si="99"/>
        <v>0</v>
      </c>
      <c r="I702" s="62">
        <f t="shared" si="94"/>
        <v>0</v>
      </c>
      <c r="J702" s="62">
        <f t="shared" si="95"/>
        <v>0</v>
      </c>
      <c r="K702" s="62">
        <f t="shared" si="96"/>
        <v>8820.8920394723264</v>
      </c>
      <c r="L702" s="16">
        <f t="shared" si="97"/>
        <v>52.53895843778669</v>
      </c>
      <c r="M702" s="17">
        <f t="shared" si="100"/>
        <v>0.33678314703899925</v>
      </c>
      <c r="N702" s="63">
        <f t="shared" si="93"/>
        <v>0.23814164706062249</v>
      </c>
    </row>
    <row r="703" spans="4:14">
      <c r="D703" s="15">
        <f>D702+'Control Panel'!$B$28</f>
        <v>7.0100000000000981E-2</v>
      </c>
      <c r="E703" s="16">
        <f t="shared" si="101"/>
        <v>0</v>
      </c>
      <c r="F703" s="62">
        <f t="shared" si="98"/>
        <v>0.03</v>
      </c>
      <c r="G703" s="62">
        <f>IF(E703=0,Thrust!$B$20,($B$10)*($B$9/($B$9+($B$5-H703)))^($B$22))</f>
        <v>101300</v>
      </c>
      <c r="H703" s="62">
        <f t="shared" si="99"/>
        <v>0</v>
      </c>
      <c r="I703" s="62">
        <f t="shared" si="94"/>
        <v>0</v>
      </c>
      <c r="J703" s="62">
        <f t="shared" si="95"/>
        <v>0</v>
      </c>
      <c r="K703" s="62">
        <f t="shared" si="96"/>
        <v>8820.8920394723264</v>
      </c>
      <c r="L703" s="16">
        <f t="shared" si="97"/>
        <v>52.53895843778669</v>
      </c>
      <c r="M703" s="17">
        <f t="shared" si="100"/>
        <v>0.33678314703899925</v>
      </c>
      <c r="N703" s="63">
        <f t="shared" si="93"/>
        <v>0.23814164706062249</v>
      </c>
    </row>
    <row r="704" spans="4:14">
      <c r="D704" s="15">
        <f>D703+'Control Panel'!$B$28</f>
        <v>7.0200000000000984E-2</v>
      </c>
      <c r="E704" s="16">
        <f t="shared" si="101"/>
        <v>0</v>
      </c>
      <c r="F704" s="62">
        <f t="shared" si="98"/>
        <v>0.03</v>
      </c>
      <c r="G704" s="62">
        <f>IF(E704=0,Thrust!$B$20,($B$10)*($B$9/($B$9+($B$5-H704)))^($B$22))</f>
        <v>101300</v>
      </c>
      <c r="H704" s="62">
        <f t="shared" si="99"/>
        <v>0</v>
      </c>
      <c r="I704" s="62">
        <f t="shared" si="94"/>
        <v>0</v>
      </c>
      <c r="J704" s="62">
        <f t="shared" si="95"/>
        <v>0</v>
      </c>
      <c r="K704" s="62">
        <f t="shared" si="96"/>
        <v>8820.8920394723264</v>
      </c>
      <c r="L704" s="16">
        <f t="shared" si="97"/>
        <v>52.53895843778669</v>
      </c>
      <c r="M704" s="17">
        <f t="shared" si="100"/>
        <v>0.33678314703899925</v>
      </c>
      <c r="N704" s="63">
        <f t="shared" si="93"/>
        <v>0.23814164706062249</v>
      </c>
    </row>
    <row r="705" spans="4:14">
      <c r="D705" s="15">
        <f>D704+'Control Panel'!$B$28</f>
        <v>7.0300000000000987E-2</v>
      </c>
      <c r="E705" s="16">
        <f t="shared" si="101"/>
        <v>0</v>
      </c>
      <c r="F705" s="62">
        <f t="shared" si="98"/>
        <v>0.03</v>
      </c>
      <c r="G705" s="62">
        <f>IF(E705=0,Thrust!$B$20,($B$10)*($B$9/($B$9+($B$5-H705)))^($B$22))</f>
        <v>101300</v>
      </c>
      <c r="H705" s="62">
        <f t="shared" si="99"/>
        <v>0</v>
      </c>
      <c r="I705" s="62">
        <f t="shared" si="94"/>
        <v>0</v>
      </c>
      <c r="J705" s="62">
        <f t="shared" si="95"/>
        <v>0</v>
      </c>
      <c r="K705" s="62">
        <f t="shared" si="96"/>
        <v>8820.8920394723264</v>
      </c>
      <c r="L705" s="16">
        <f t="shared" si="97"/>
        <v>52.53895843778669</v>
      </c>
      <c r="M705" s="17">
        <f t="shared" si="100"/>
        <v>0.33678314703899925</v>
      </c>
      <c r="N705" s="63">
        <f t="shared" si="93"/>
        <v>0.23814164706062249</v>
      </c>
    </row>
    <row r="706" spans="4:14">
      <c r="D706" s="15">
        <f>D705+'Control Panel'!$B$28</f>
        <v>7.040000000000099E-2</v>
      </c>
      <c r="E706" s="16">
        <f t="shared" si="101"/>
        <v>0</v>
      </c>
      <c r="F706" s="62">
        <f t="shared" si="98"/>
        <v>0.03</v>
      </c>
      <c r="G706" s="62">
        <f>IF(E706=0,Thrust!$B$20,($B$10)*($B$9/($B$9+($B$5-H706)))^($B$22))</f>
        <v>101300</v>
      </c>
      <c r="H706" s="62">
        <f t="shared" si="99"/>
        <v>0</v>
      </c>
      <c r="I706" s="62">
        <f t="shared" si="94"/>
        <v>0</v>
      </c>
      <c r="J706" s="62">
        <f t="shared" si="95"/>
        <v>0</v>
      </c>
      <c r="K706" s="62">
        <f t="shared" si="96"/>
        <v>8820.8920394723264</v>
      </c>
      <c r="L706" s="16">
        <f t="shared" si="97"/>
        <v>52.53895843778669</v>
      </c>
      <c r="M706" s="17">
        <f t="shared" si="100"/>
        <v>0.33678314703899925</v>
      </c>
      <c r="N706" s="63">
        <f t="shared" ref="N706:N769" si="102">IF(OR(F705&lt;=$B$6),N705,M706*SIN($B$7))</f>
        <v>0.23814164706062249</v>
      </c>
    </row>
    <row r="707" spans="4:14">
      <c r="D707" s="15">
        <f>D706+'Control Panel'!$B$28</f>
        <v>7.0500000000000992E-2</v>
      </c>
      <c r="E707" s="16">
        <f t="shared" si="101"/>
        <v>0</v>
      </c>
      <c r="F707" s="62">
        <f t="shared" si="98"/>
        <v>0.03</v>
      </c>
      <c r="G707" s="62">
        <f>IF(E707=0,Thrust!$B$20,($B$10)*($B$9/($B$9+($B$5-H707)))^($B$22))</f>
        <v>101300</v>
      </c>
      <c r="H707" s="62">
        <f t="shared" si="99"/>
        <v>0</v>
      </c>
      <c r="I707" s="62">
        <f t="shared" ref="I707:I770" si="103">-((2*(G707-$B$20)/$B$21)^0.5)</f>
        <v>0</v>
      </c>
      <c r="J707" s="62">
        <f t="shared" ref="J707:J770" si="104">PI()*$B$23^2*$B$21*(-I707)</f>
        <v>0</v>
      </c>
      <c r="K707" s="62">
        <f t="shared" ref="K707:K770" si="105">IF(J707=0,K706,(-$B$19*(L707^2)-(J707*I707))/F707)</f>
        <v>8820.8920394723264</v>
      </c>
      <c r="L707" s="16">
        <f t="shared" ref="L707:L770" si="106">IF(J706=0,L706,L706+(K706*$B$24))</f>
        <v>52.53895843778669</v>
      </c>
      <c r="M707" s="17">
        <f t="shared" si="100"/>
        <v>0.33678314703899925</v>
      </c>
      <c r="N707" s="63">
        <f t="shared" si="102"/>
        <v>0.23814164706062249</v>
      </c>
    </row>
    <row r="708" spans="4:14">
      <c r="D708" s="15">
        <f>D707+'Control Panel'!$B$28</f>
        <v>7.0600000000000995E-2</v>
      </c>
      <c r="E708" s="16">
        <f t="shared" si="101"/>
        <v>0</v>
      </c>
      <c r="F708" s="62">
        <f t="shared" ref="F708:F771" si="107">E708+$B$6</f>
        <v>0.03</v>
      </c>
      <c r="G708" s="62">
        <f>IF(E708=0,Thrust!$B$20,($B$10)*($B$9/($B$9+($B$5-H708)))^($B$22))</f>
        <v>101300</v>
      </c>
      <c r="H708" s="62">
        <f t="shared" ref="H708:H771" si="108">E708/$B$21</f>
        <v>0</v>
      </c>
      <c r="I708" s="62">
        <f t="shared" si="103"/>
        <v>0</v>
      </c>
      <c r="J708" s="62">
        <f t="shared" si="104"/>
        <v>0</v>
      </c>
      <c r="K708" s="62">
        <f t="shared" si="105"/>
        <v>8820.8920394723264</v>
      </c>
      <c r="L708" s="16">
        <f t="shared" si="106"/>
        <v>52.53895843778669</v>
      </c>
      <c r="M708" s="17">
        <f t="shared" si="100"/>
        <v>0.33678314703899925</v>
      </c>
      <c r="N708" s="63">
        <f t="shared" si="102"/>
        <v>0.23814164706062249</v>
      </c>
    </row>
    <row r="709" spans="4:14">
      <c r="D709" s="15">
        <f>D708+'Control Panel'!$B$28</f>
        <v>7.0700000000000998E-2</v>
      </c>
      <c r="E709" s="16">
        <f t="shared" si="101"/>
        <v>0</v>
      </c>
      <c r="F709" s="62">
        <f t="shared" si="107"/>
        <v>0.03</v>
      </c>
      <c r="G709" s="62">
        <f>IF(E709=0,Thrust!$B$20,($B$10)*($B$9/($B$9+($B$5-H709)))^($B$22))</f>
        <v>101300</v>
      </c>
      <c r="H709" s="62">
        <f t="shared" si="108"/>
        <v>0</v>
      </c>
      <c r="I709" s="62">
        <f t="shared" si="103"/>
        <v>0</v>
      </c>
      <c r="J709" s="62">
        <f t="shared" si="104"/>
        <v>0</v>
      </c>
      <c r="K709" s="62">
        <f t="shared" si="105"/>
        <v>8820.8920394723264</v>
      </c>
      <c r="L709" s="16">
        <f t="shared" si="106"/>
        <v>52.53895843778669</v>
      </c>
      <c r="M709" s="17">
        <f t="shared" si="100"/>
        <v>0.33678314703899925</v>
      </c>
      <c r="N709" s="63">
        <f t="shared" si="102"/>
        <v>0.23814164706062249</v>
      </c>
    </row>
    <row r="710" spans="4:14">
      <c r="D710" s="15">
        <f>D709+'Control Panel'!$B$28</f>
        <v>7.0800000000001001E-2</v>
      </c>
      <c r="E710" s="16">
        <f t="shared" si="101"/>
        <v>0</v>
      </c>
      <c r="F710" s="62">
        <f t="shared" si="107"/>
        <v>0.03</v>
      </c>
      <c r="G710" s="62">
        <f>IF(E710=0,Thrust!$B$20,($B$10)*($B$9/($B$9+($B$5-H710)))^($B$22))</f>
        <v>101300</v>
      </c>
      <c r="H710" s="62">
        <f t="shared" si="108"/>
        <v>0</v>
      </c>
      <c r="I710" s="62">
        <f t="shared" si="103"/>
        <v>0</v>
      </c>
      <c r="J710" s="62">
        <f t="shared" si="104"/>
        <v>0</v>
      </c>
      <c r="K710" s="62">
        <f t="shared" si="105"/>
        <v>8820.8920394723264</v>
      </c>
      <c r="L710" s="16">
        <f t="shared" si="106"/>
        <v>52.53895843778669</v>
      </c>
      <c r="M710" s="17">
        <f t="shared" si="100"/>
        <v>0.33678314703899925</v>
      </c>
      <c r="N710" s="63">
        <f t="shared" si="102"/>
        <v>0.23814164706062249</v>
      </c>
    </row>
    <row r="711" spans="4:14">
      <c r="D711" s="15">
        <f>D710+'Control Panel'!$B$28</f>
        <v>7.0900000000001004E-2</v>
      </c>
      <c r="E711" s="16">
        <f t="shared" si="101"/>
        <v>0</v>
      </c>
      <c r="F711" s="62">
        <f t="shared" si="107"/>
        <v>0.03</v>
      </c>
      <c r="G711" s="62">
        <f>IF(E711=0,Thrust!$B$20,($B$10)*($B$9/($B$9+($B$5-H711)))^($B$22))</f>
        <v>101300</v>
      </c>
      <c r="H711" s="62">
        <f t="shared" si="108"/>
        <v>0</v>
      </c>
      <c r="I711" s="62">
        <f t="shared" si="103"/>
        <v>0</v>
      </c>
      <c r="J711" s="62">
        <f t="shared" si="104"/>
        <v>0</v>
      </c>
      <c r="K711" s="62">
        <f t="shared" si="105"/>
        <v>8820.8920394723264</v>
      </c>
      <c r="L711" s="16">
        <f t="shared" si="106"/>
        <v>52.53895843778669</v>
      </c>
      <c r="M711" s="17">
        <f t="shared" si="100"/>
        <v>0.33678314703899925</v>
      </c>
      <c r="N711" s="63">
        <f t="shared" si="102"/>
        <v>0.23814164706062249</v>
      </c>
    </row>
    <row r="712" spans="4:14">
      <c r="D712" s="15">
        <f>D711+'Control Panel'!$B$28</f>
        <v>7.1000000000001007E-2</v>
      </c>
      <c r="E712" s="16">
        <f t="shared" si="101"/>
        <v>0</v>
      </c>
      <c r="F712" s="62">
        <f t="shared" si="107"/>
        <v>0.03</v>
      </c>
      <c r="G712" s="62">
        <f>IF(E712=0,Thrust!$B$20,($B$10)*($B$9/($B$9+($B$5-H712)))^($B$22))</f>
        <v>101300</v>
      </c>
      <c r="H712" s="62">
        <f t="shared" si="108"/>
        <v>0</v>
      </c>
      <c r="I712" s="62">
        <f t="shared" si="103"/>
        <v>0</v>
      </c>
      <c r="J712" s="62">
        <f t="shared" si="104"/>
        <v>0</v>
      </c>
      <c r="K712" s="62">
        <f t="shared" si="105"/>
        <v>8820.8920394723264</v>
      </c>
      <c r="L712" s="16">
        <f t="shared" si="106"/>
        <v>52.53895843778669</v>
      </c>
      <c r="M712" s="17">
        <f t="shared" si="100"/>
        <v>0.33678314703899925</v>
      </c>
      <c r="N712" s="63">
        <f t="shared" si="102"/>
        <v>0.23814164706062249</v>
      </c>
    </row>
    <row r="713" spans="4:14">
      <c r="D713" s="15">
        <f>D712+'Control Panel'!$B$28</f>
        <v>7.110000000000101E-2</v>
      </c>
      <c r="E713" s="16">
        <f t="shared" si="101"/>
        <v>0</v>
      </c>
      <c r="F713" s="62">
        <f t="shared" si="107"/>
        <v>0.03</v>
      </c>
      <c r="G713" s="62">
        <f>IF(E713=0,Thrust!$B$20,($B$10)*($B$9/($B$9+($B$5-H713)))^($B$22))</f>
        <v>101300</v>
      </c>
      <c r="H713" s="62">
        <f t="shared" si="108"/>
        <v>0</v>
      </c>
      <c r="I713" s="62">
        <f t="shared" si="103"/>
        <v>0</v>
      </c>
      <c r="J713" s="62">
        <f t="shared" si="104"/>
        <v>0</v>
      </c>
      <c r="K713" s="62">
        <f t="shared" si="105"/>
        <v>8820.8920394723264</v>
      </c>
      <c r="L713" s="16">
        <f t="shared" si="106"/>
        <v>52.53895843778669</v>
      </c>
      <c r="M713" s="17">
        <f t="shared" si="100"/>
        <v>0.33678314703899925</v>
      </c>
      <c r="N713" s="63">
        <f t="shared" si="102"/>
        <v>0.23814164706062249</v>
      </c>
    </row>
    <row r="714" spans="4:14">
      <c r="D714" s="15">
        <f>D713+'Control Panel'!$B$28</f>
        <v>7.1200000000001012E-2</v>
      </c>
      <c r="E714" s="16">
        <f t="shared" si="101"/>
        <v>0</v>
      </c>
      <c r="F714" s="62">
        <f t="shared" si="107"/>
        <v>0.03</v>
      </c>
      <c r="G714" s="62">
        <f>IF(E714=0,Thrust!$B$20,($B$10)*($B$9/($B$9+($B$5-H714)))^($B$22))</f>
        <v>101300</v>
      </c>
      <c r="H714" s="62">
        <f t="shared" si="108"/>
        <v>0</v>
      </c>
      <c r="I714" s="62">
        <f t="shared" si="103"/>
        <v>0</v>
      </c>
      <c r="J714" s="62">
        <f t="shared" si="104"/>
        <v>0</v>
      </c>
      <c r="K714" s="62">
        <f t="shared" si="105"/>
        <v>8820.8920394723264</v>
      </c>
      <c r="L714" s="16">
        <f t="shared" si="106"/>
        <v>52.53895843778669</v>
      </c>
      <c r="M714" s="17">
        <f t="shared" si="100"/>
        <v>0.33678314703899925</v>
      </c>
      <c r="N714" s="63">
        <f t="shared" si="102"/>
        <v>0.23814164706062249</v>
      </c>
    </row>
    <row r="715" spans="4:14">
      <c r="D715" s="15">
        <f>D714+'Control Panel'!$B$28</f>
        <v>7.1300000000001015E-2</v>
      </c>
      <c r="E715" s="16">
        <f t="shared" si="101"/>
        <v>0</v>
      </c>
      <c r="F715" s="62">
        <f t="shared" si="107"/>
        <v>0.03</v>
      </c>
      <c r="G715" s="62">
        <f>IF(E715=0,Thrust!$B$20,($B$10)*($B$9/($B$9+($B$5-H715)))^($B$22))</f>
        <v>101300</v>
      </c>
      <c r="H715" s="62">
        <f t="shared" si="108"/>
        <v>0</v>
      </c>
      <c r="I715" s="62">
        <f t="shared" si="103"/>
        <v>0</v>
      </c>
      <c r="J715" s="62">
        <f t="shared" si="104"/>
        <v>0</v>
      </c>
      <c r="K715" s="62">
        <f t="shared" si="105"/>
        <v>8820.8920394723264</v>
      </c>
      <c r="L715" s="16">
        <f t="shared" si="106"/>
        <v>52.53895843778669</v>
      </c>
      <c r="M715" s="17">
        <f t="shared" si="100"/>
        <v>0.33678314703899925</v>
      </c>
      <c r="N715" s="63">
        <f t="shared" si="102"/>
        <v>0.23814164706062249</v>
      </c>
    </row>
    <row r="716" spans="4:14">
      <c r="D716" s="15">
        <f>D715+'Control Panel'!$B$28</f>
        <v>7.1400000000001018E-2</v>
      </c>
      <c r="E716" s="16">
        <f t="shared" si="101"/>
        <v>0</v>
      </c>
      <c r="F716" s="62">
        <f t="shared" si="107"/>
        <v>0.03</v>
      </c>
      <c r="G716" s="62">
        <f>IF(E716=0,Thrust!$B$20,($B$10)*($B$9/($B$9+($B$5-H716)))^($B$22))</f>
        <v>101300</v>
      </c>
      <c r="H716" s="62">
        <f t="shared" si="108"/>
        <v>0</v>
      </c>
      <c r="I716" s="62">
        <f t="shared" si="103"/>
        <v>0</v>
      </c>
      <c r="J716" s="62">
        <f t="shared" si="104"/>
        <v>0</v>
      </c>
      <c r="K716" s="62">
        <f t="shared" si="105"/>
        <v>8820.8920394723264</v>
      </c>
      <c r="L716" s="16">
        <f t="shared" si="106"/>
        <v>52.53895843778669</v>
      </c>
      <c r="M716" s="17">
        <f t="shared" si="100"/>
        <v>0.33678314703899925</v>
      </c>
      <c r="N716" s="63">
        <f t="shared" si="102"/>
        <v>0.23814164706062249</v>
      </c>
    </row>
    <row r="717" spans="4:14">
      <c r="D717" s="15">
        <f>D716+'Control Panel'!$B$28</f>
        <v>7.1500000000001021E-2</v>
      </c>
      <c r="E717" s="16">
        <f t="shared" si="101"/>
        <v>0</v>
      </c>
      <c r="F717" s="62">
        <f t="shared" si="107"/>
        <v>0.03</v>
      </c>
      <c r="G717" s="62">
        <f>IF(E717=0,Thrust!$B$20,($B$10)*($B$9/($B$9+($B$5-H717)))^($B$22))</f>
        <v>101300</v>
      </c>
      <c r="H717" s="62">
        <f t="shared" si="108"/>
        <v>0</v>
      </c>
      <c r="I717" s="62">
        <f t="shared" si="103"/>
        <v>0</v>
      </c>
      <c r="J717" s="62">
        <f t="shared" si="104"/>
        <v>0</v>
      </c>
      <c r="K717" s="62">
        <f t="shared" si="105"/>
        <v>8820.8920394723264</v>
      </c>
      <c r="L717" s="16">
        <f t="shared" si="106"/>
        <v>52.53895843778669</v>
      </c>
      <c r="M717" s="17">
        <f t="shared" si="100"/>
        <v>0.33678314703899925</v>
      </c>
      <c r="N717" s="63">
        <f t="shared" si="102"/>
        <v>0.23814164706062249</v>
      </c>
    </row>
    <row r="718" spans="4:14">
      <c r="D718" s="15">
        <f>D717+'Control Panel'!$B$28</f>
        <v>7.1600000000001024E-2</v>
      </c>
      <c r="E718" s="16">
        <f t="shared" si="101"/>
        <v>0</v>
      </c>
      <c r="F718" s="62">
        <f t="shared" si="107"/>
        <v>0.03</v>
      </c>
      <c r="G718" s="62">
        <f>IF(E718=0,Thrust!$B$20,($B$10)*($B$9/($B$9+($B$5-H718)))^($B$22))</f>
        <v>101300</v>
      </c>
      <c r="H718" s="62">
        <f t="shared" si="108"/>
        <v>0</v>
      </c>
      <c r="I718" s="62">
        <f t="shared" si="103"/>
        <v>0</v>
      </c>
      <c r="J718" s="62">
        <f t="shared" si="104"/>
        <v>0</v>
      </c>
      <c r="K718" s="62">
        <f t="shared" si="105"/>
        <v>8820.8920394723264</v>
      </c>
      <c r="L718" s="16">
        <f t="shared" si="106"/>
        <v>52.53895843778669</v>
      </c>
      <c r="M718" s="17">
        <f t="shared" si="100"/>
        <v>0.33678314703899925</v>
      </c>
      <c r="N718" s="63">
        <f t="shared" si="102"/>
        <v>0.23814164706062249</v>
      </c>
    </row>
    <row r="719" spans="4:14">
      <c r="D719" s="15">
        <f>D718+'Control Panel'!$B$28</f>
        <v>7.1700000000001027E-2</v>
      </c>
      <c r="E719" s="16">
        <f t="shared" si="101"/>
        <v>0</v>
      </c>
      <c r="F719" s="62">
        <f t="shared" si="107"/>
        <v>0.03</v>
      </c>
      <c r="G719" s="62">
        <f>IF(E719=0,Thrust!$B$20,($B$10)*($B$9/($B$9+($B$5-H719)))^($B$22))</f>
        <v>101300</v>
      </c>
      <c r="H719" s="62">
        <f t="shared" si="108"/>
        <v>0</v>
      </c>
      <c r="I719" s="62">
        <f t="shared" si="103"/>
        <v>0</v>
      </c>
      <c r="J719" s="62">
        <f t="shared" si="104"/>
        <v>0</v>
      </c>
      <c r="K719" s="62">
        <f t="shared" si="105"/>
        <v>8820.8920394723264</v>
      </c>
      <c r="L719" s="16">
        <f t="shared" si="106"/>
        <v>52.53895843778669</v>
      </c>
      <c r="M719" s="17">
        <f t="shared" si="100"/>
        <v>0.33678314703899925</v>
      </c>
      <c r="N719" s="63">
        <f t="shared" si="102"/>
        <v>0.23814164706062249</v>
      </c>
    </row>
    <row r="720" spans="4:14">
      <c r="D720" s="15">
        <f>D719+'Control Panel'!$B$28</f>
        <v>7.180000000000103E-2</v>
      </c>
      <c r="E720" s="16">
        <f t="shared" si="101"/>
        <v>0</v>
      </c>
      <c r="F720" s="62">
        <f t="shared" si="107"/>
        <v>0.03</v>
      </c>
      <c r="G720" s="62">
        <f>IF(E720=0,Thrust!$B$20,($B$10)*($B$9/($B$9+($B$5-H720)))^($B$22))</f>
        <v>101300</v>
      </c>
      <c r="H720" s="62">
        <f t="shared" si="108"/>
        <v>0</v>
      </c>
      <c r="I720" s="62">
        <f t="shared" si="103"/>
        <v>0</v>
      </c>
      <c r="J720" s="62">
        <f t="shared" si="104"/>
        <v>0</v>
      </c>
      <c r="K720" s="62">
        <f t="shared" si="105"/>
        <v>8820.8920394723264</v>
      </c>
      <c r="L720" s="16">
        <f t="shared" si="106"/>
        <v>52.53895843778669</v>
      </c>
      <c r="M720" s="17">
        <f t="shared" si="100"/>
        <v>0.33678314703899925</v>
      </c>
      <c r="N720" s="63">
        <f t="shared" si="102"/>
        <v>0.23814164706062249</v>
      </c>
    </row>
    <row r="721" spans="4:14">
      <c r="D721" s="15">
        <f>D720+'Control Panel'!$B$28</f>
        <v>7.1900000000001033E-2</v>
      </c>
      <c r="E721" s="16">
        <f t="shared" si="101"/>
        <v>0</v>
      </c>
      <c r="F721" s="62">
        <f t="shared" si="107"/>
        <v>0.03</v>
      </c>
      <c r="G721" s="62">
        <f>IF(E721=0,Thrust!$B$20,($B$10)*($B$9/($B$9+($B$5-H721)))^($B$22))</f>
        <v>101300</v>
      </c>
      <c r="H721" s="62">
        <f t="shared" si="108"/>
        <v>0</v>
      </c>
      <c r="I721" s="62">
        <f t="shared" si="103"/>
        <v>0</v>
      </c>
      <c r="J721" s="62">
        <f t="shared" si="104"/>
        <v>0</v>
      </c>
      <c r="K721" s="62">
        <f t="shared" si="105"/>
        <v>8820.8920394723264</v>
      </c>
      <c r="L721" s="16">
        <f t="shared" si="106"/>
        <v>52.53895843778669</v>
      </c>
      <c r="M721" s="17">
        <f t="shared" si="100"/>
        <v>0.33678314703899925</v>
      </c>
      <c r="N721" s="63">
        <f t="shared" si="102"/>
        <v>0.23814164706062249</v>
      </c>
    </row>
    <row r="722" spans="4:14">
      <c r="D722" s="15">
        <f>D721+'Control Panel'!$B$28</f>
        <v>7.2000000000001035E-2</v>
      </c>
      <c r="E722" s="16">
        <f t="shared" si="101"/>
        <v>0</v>
      </c>
      <c r="F722" s="62">
        <f t="shared" si="107"/>
        <v>0.03</v>
      </c>
      <c r="G722" s="62">
        <f>IF(E722=0,Thrust!$B$20,($B$10)*($B$9/($B$9+($B$5-H722)))^($B$22))</f>
        <v>101300</v>
      </c>
      <c r="H722" s="62">
        <f t="shared" si="108"/>
        <v>0</v>
      </c>
      <c r="I722" s="62">
        <f t="shared" si="103"/>
        <v>0</v>
      </c>
      <c r="J722" s="62">
        <f t="shared" si="104"/>
        <v>0</v>
      </c>
      <c r="K722" s="62">
        <f t="shared" si="105"/>
        <v>8820.8920394723264</v>
      </c>
      <c r="L722" s="16">
        <f t="shared" si="106"/>
        <v>52.53895843778669</v>
      </c>
      <c r="M722" s="17">
        <f t="shared" si="100"/>
        <v>0.33678314703899925</v>
      </c>
      <c r="N722" s="63">
        <f t="shared" si="102"/>
        <v>0.23814164706062249</v>
      </c>
    </row>
    <row r="723" spans="4:14">
      <c r="D723" s="15">
        <f>D722+'Control Panel'!$B$28</f>
        <v>7.2100000000001038E-2</v>
      </c>
      <c r="E723" s="16">
        <f t="shared" si="101"/>
        <v>0</v>
      </c>
      <c r="F723" s="62">
        <f t="shared" si="107"/>
        <v>0.03</v>
      </c>
      <c r="G723" s="62">
        <f>IF(E723=0,Thrust!$B$20,($B$10)*($B$9/($B$9+($B$5-H723)))^($B$22))</f>
        <v>101300</v>
      </c>
      <c r="H723" s="62">
        <f t="shared" si="108"/>
        <v>0</v>
      </c>
      <c r="I723" s="62">
        <f t="shared" si="103"/>
        <v>0</v>
      </c>
      <c r="J723" s="62">
        <f t="shared" si="104"/>
        <v>0</v>
      </c>
      <c r="K723" s="62">
        <f t="shared" si="105"/>
        <v>8820.8920394723264</v>
      </c>
      <c r="L723" s="16">
        <f t="shared" si="106"/>
        <v>52.53895843778669</v>
      </c>
      <c r="M723" s="17">
        <f t="shared" si="100"/>
        <v>0.33678314703899925</v>
      </c>
      <c r="N723" s="63">
        <f t="shared" si="102"/>
        <v>0.23814164706062249</v>
      </c>
    </row>
    <row r="724" spans="4:14">
      <c r="D724" s="15">
        <f>D723+'Control Panel'!$B$28</f>
        <v>7.2200000000001041E-2</v>
      </c>
      <c r="E724" s="16">
        <f t="shared" si="101"/>
        <v>0</v>
      </c>
      <c r="F724" s="62">
        <f t="shared" si="107"/>
        <v>0.03</v>
      </c>
      <c r="G724" s="62">
        <f>IF(E724=0,Thrust!$B$20,($B$10)*($B$9/($B$9+($B$5-H724)))^($B$22))</f>
        <v>101300</v>
      </c>
      <c r="H724" s="62">
        <f t="shared" si="108"/>
        <v>0</v>
      </c>
      <c r="I724" s="62">
        <f t="shared" si="103"/>
        <v>0</v>
      </c>
      <c r="J724" s="62">
        <f t="shared" si="104"/>
        <v>0</v>
      </c>
      <c r="K724" s="62">
        <f t="shared" si="105"/>
        <v>8820.8920394723264</v>
      </c>
      <c r="L724" s="16">
        <f t="shared" si="106"/>
        <v>52.53895843778669</v>
      </c>
      <c r="M724" s="17">
        <f t="shared" si="100"/>
        <v>0.33678314703899925</v>
      </c>
      <c r="N724" s="63">
        <f t="shared" si="102"/>
        <v>0.23814164706062249</v>
      </c>
    </row>
    <row r="725" spans="4:14">
      <c r="D725" s="15">
        <f>D724+'Control Panel'!$B$28</f>
        <v>7.2300000000001044E-2</v>
      </c>
      <c r="E725" s="16">
        <f t="shared" si="101"/>
        <v>0</v>
      </c>
      <c r="F725" s="62">
        <f t="shared" si="107"/>
        <v>0.03</v>
      </c>
      <c r="G725" s="62">
        <f>IF(E725=0,Thrust!$B$20,($B$10)*($B$9/($B$9+($B$5-H725)))^($B$22))</f>
        <v>101300</v>
      </c>
      <c r="H725" s="62">
        <f t="shared" si="108"/>
        <v>0</v>
      </c>
      <c r="I725" s="62">
        <f t="shared" si="103"/>
        <v>0</v>
      </c>
      <c r="J725" s="62">
        <f t="shared" si="104"/>
        <v>0</v>
      </c>
      <c r="K725" s="62">
        <f t="shared" si="105"/>
        <v>8820.8920394723264</v>
      </c>
      <c r="L725" s="16">
        <f t="shared" si="106"/>
        <v>52.53895843778669</v>
      </c>
      <c r="M725" s="17">
        <f t="shared" si="100"/>
        <v>0.33678314703899925</v>
      </c>
      <c r="N725" s="63">
        <f t="shared" si="102"/>
        <v>0.23814164706062249</v>
      </c>
    </row>
    <row r="726" spans="4:14">
      <c r="D726" s="15">
        <f>D725+'Control Panel'!$B$28</f>
        <v>7.2400000000001047E-2</v>
      </c>
      <c r="E726" s="16">
        <f t="shared" si="101"/>
        <v>0</v>
      </c>
      <c r="F726" s="62">
        <f t="shared" si="107"/>
        <v>0.03</v>
      </c>
      <c r="G726" s="62">
        <f>IF(E726=0,Thrust!$B$20,($B$10)*($B$9/($B$9+($B$5-H726)))^($B$22))</f>
        <v>101300</v>
      </c>
      <c r="H726" s="62">
        <f t="shared" si="108"/>
        <v>0</v>
      </c>
      <c r="I726" s="62">
        <f t="shared" si="103"/>
        <v>0</v>
      </c>
      <c r="J726" s="62">
        <f t="shared" si="104"/>
        <v>0</v>
      </c>
      <c r="K726" s="62">
        <f t="shared" si="105"/>
        <v>8820.8920394723264</v>
      </c>
      <c r="L726" s="16">
        <f t="shared" si="106"/>
        <v>52.53895843778669</v>
      </c>
      <c r="M726" s="17">
        <f t="shared" si="100"/>
        <v>0.33678314703899925</v>
      </c>
      <c r="N726" s="63">
        <f t="shared" si="102"/>
        <v>0.23814164706062249</v>
      </c>
    </row>
    <row r="727" spans="4:14">
      <c r="D727" s="15">
        <f>D726+'Control Panel'!$B$28</f>
        <v>7.250000000000105E-2</v>
      </c>
      <c r="E727" s="16">
        <f t="shared" si="101"/>
        <v>0</v>
      </c>
      <c r="F727" s="62">
        <f t="shared" si="107"/>
        <v>0.03</v>
      </c>
      <c r="G727" s="62">
        <f>IF(E727=0,Thrust!$B$20,($B$10)*($B$9/($B$9+($B$5-H727)))^($B$22))</f>
        <v>101300</v>
      </c>
      <c r="H727" s="62">
        <f t="shared" si="108"/>
        <v>0</v>
      </c>
      <c r="I727" s="62">
        <f t="shared" si="103"/>
        <v>0</v>
      </c>
      <c r="J727" s="62">
        <f t="shared" si="104"/>
        <v>0</v>
      </c>
      <c r="K727" s="62">
        <f t="shared" si="105"/>
        <v>8820.8920394723264</v>
      </c>
      <c r="L727" s="16">
        <f t="shared" si="106"/>
        <v>52.53895843778669</v>
      </c>
      <c r="M727" s="17">
        <f t="shared" si="100"/>
        <v>0.33678314703899925</v>
      </c>
      <c r="N727" s="63">
        <f t="shared" si="102"/>
        <v>0.23814164706062249</v>
      </c>
    </row>
    <row r="728" spans="4:14">
      <c r="D728" s="15">
        <f>D727+'Control Panel'!$B$28</f>
        <v>7.2600000000001053E-2</v>
      </c>
      <c r="E728" s="16">
        <f t="shared" si="101"/>
        <v>0</v>
      </c>
      <c r="F728" s="62">
        <f t="shared" si="107"/>
        <v>0.03</v>
      </c>
      <c r="G728" s="62">
        <f>IF(E728=0,Thrust!$B$20,($B$10)*($B$9/($B$9+($B$5-H728)))^($B$22))</f>
        <v>101300</v>
      </c>
      <c r="H728" s="62">
        <f t="shared" si="108"/>
        <v>0</v>
      </c>
      <c r="I728" s="62">
        <f t="shared" si="103"/>
        <v>0</v>
      </c>
      <c r="J728" s="62">
        <f t="shared" si="104"/>
        <v>0</v>
      </c>
      <c r="K728" s="62">
        <f t="shared" si="105"/>
        <v>8820.8920394723264</v>
      </c>
      <c r="L728" s="16">
        <f t="shared" si="106"/>
        <v>52.53895843778669</v>
      </c>
      <c r="M728" s="17">
        <f t="shared" si="100"/>
        <v>0.33678314703899925</v>
      </c>
      <c r="N728" s="63">
        <f t="shared" si="102"/>
        <v>0.23814164706062249</v>
      </c>
    </row>
    <row r="729" spans="4:14">
      <c r="D729" s="15">
        <f>D728+'Control Panel'!$B$28</f>
        <v>7.2700000000001055E-2</v>
      </c>
      <c r="E729" s="16">
        <f t="shared" si="101"/>
        <v>0</v>
      </c>
      <c r="F729" s="62">
        <f t="shared" si="107"/>
        <v>0.03</v>
      </c>
      <c r="G729" s="62">
        <f>IF(E729=0,Thrust!$B$20,($B$10)*($B$9/($B$9+($B$5-H729)))^($B$22))</f>
        <v>101300</v>
      </c>
      <c r="H729" s="62">
        <f t="shared" si="108"/>
        <v>0</v>
      </c>
      <c r="I729" s="62">
        <f t="shared" si="103"/>
        <v>0</v>
      </c>
      <c r="J729" s="62">
        <f t="shared" si="104"/>
        <v>0</v>
      </c>
      <c r="K729" s="62">
        <f t="shared" si="105"/>
        <v>8820.8920394723264</v>
      </c>
      <c r="L729" s="16">
        <f t="shared" si="106"/>
        <v>52.53895843778669</v>
      </c>
      <c r="M729" s="17">
        <f t="shared" si="100"/>
        <v>0.33678314703899925</v>
      </c>
      <c r="N729" s="63">
        <f t="shared" si="102"/>
        <v>0.23814164706062249</v>
      </c>
    </row>
    <row r="730" spans="4:14">
      <c r="D730" s="15">
        <f>D729+'Control Panel'!$B$28</f>
        <v>7.2800000000001058E-2</v>
      </c>
      <c r="E730" s="16">
        <f t="shared" si="101"/>
        <v>0</v>
      </c>
      <c r="F730" s="62">
        <f t="shared" si="107"/>
        <v>0.03</v>
      </c>
      <c r="G730" s="62">
        <f>IF(E730=0,Thrust!$B$20,($B$10)*($B$9/($B$9+($B$5-H730)))^($B$22))</f>
        <v>101300</v>
      </c>
      <c r="H730" s="62">
        <f t="shared" si="108"/>
        <v>0</v>
      </c>
      <c r="I730" s="62">
        <f t="shared" si="103"/>
        <v>0</v>
      </c>
      <c r="J730" s="62">
        <f t="shared" si="104"/>
        <v>0</v>
      </c>
      <c r="K730" s="62">
        <f t="shared" si="105"/>
        <v>8820.8920394723264</v>
      </c>
      <c r="L730" s="16">
        <f t="shared" si="106"/>
        <v>52.53895843778669</v>
      </c>
      <c r="M730" s="17">
        <f t="shared" si="100"/>
        <v>0.33678314703899925</v>
      </c>
      <c r="N730" s="63">
        <f t="shared" si="102"/>
        <v>0.23814164706062249</v>
      </c>
    </row>
    <row r="731" spans="4:14">
      <c r="D731" s="15">
        <f>D730+'Control Panel'!$B$28</f>
        <v>7.2900000000001061E-2</v>
      </c>
      <c r="E731" s="16">
        <f t="shared" si="101"/>
        <v>0</v>
      </c>
      <c r="F731" s="62">
        <f t="shared" si="107"/>
        <v>0.03</v>
      </c>
      <c r="G731" s="62">
        <f>IF(E731=0,Thrust!$B$20,($B$10)*($B$9/($B$9+($B$5-H731)))^($B$22))</f>
        <v>101300</v>
      </c>
      <c r="H731" s="62">
        <f t="shared" si="108"/>
        <v>0</v>
      </c>
      <c r="I731" s="62">
        <f t="shared" si="103"/>
        <v>0</v>
      </c>
      <c r="J731" s="62">
        <f t="shared" si="104"/>
        <v>0</v>
      </c>
      <c r="K731" s="62">
        <f t="shared" si="105"/>
        <v>8820.8920394723264</v>
      </c>
      <c r="L731" s="16">
        <f t="shared" si="106"/>
        <v>52.53895843778669</v>
      </c>
      <c r="M731" s="17">
        <f t="shared" si="100"/>
        <v>0.33678314703899925</v>
      </c>
      <c r="N731" s="63">
        <f t="shared" si="102"/>
        <v>0.23814164706062249</v>
      </c>
    </row>
    <row r="732" spans="4:14">
      <c r="D732" s="15">
        <f>D731+'Control Panel'!$B$28</f>
        <v>7.3000000000001064E-2</v>
      </c>
      <c r="E732" s="16">
        <f t="shared" si="101"/>
        <v>0</v>
      </c>
      <c r="F732" s="62">
        <f t="shared" si="107"/>
        <v>0.03</v>
      </c>
      <c r="G732" s="62">
        <f>IF(E732=0,Thrust!$B$20,($B$10)*($B$9/($B$9+($B$5-H732)))^($B$22))</f>
        <v>101300</v>
      </c>
      <c r="H732" s="62">
        <f t="shared" si="108"/>
        <v>0</v>
      </c>
      <c r="I732" s="62">
        <f t="shared" si="103"/>
        <v>0</v>
      </c>
      <c r="J732" s="62">
        <f t="shared" si="104"/>
        <v>0</v>
      </c>
      <c r="K732" s="62">
        <f t="shared" si="105"/>
        <v>8820.8920394723264</v>
      </c>
      <c r="L732" s="16">
        <f t="shared" si="106"/>
        <v>52.53895843778669</v>
      </c>
      <c r="M732" s="17">
        <f t="shared" si="100"/>
        <v>0.33678314703899925</v>
      </c>
      <c r="N732" s="63">
        <f t="shared" si="102"/>
        <v>0.23814164706062249</v>
      </c>
    </row>
    <row r="733" spans="4:14">
      <c r="D733" s="15">
        <f>D732+'Control Panel'!$B$28</f>
        <v>7.3100000000001067E-2</v>
      </c>
      <c r="E733" s="16">
        <f t="shared" si="101"/>
        <v>0</v>
      </c>
      <c r="F733" s="62">
        <f t="shared" si="107"/>
        <v>0.03</v>
      </c>
      <c r="G733" s="62">
        <f>IF(E733=0,Thrust!$B$20,($B$10)*($B$9/($B$9+($B$5-H733)))^($B$22))</f>
        <v>101300</v>
      </c>
      <c r="H733" s="62">
        <f t="shared" si="108"/>
        <v>0</v>
      </c>
      <c r="I733" s="62">
        <f t="shared" si="103"/>
        <v>0</v>
      </c>
      <c r="J733" s="62">
        <f t="shared" si="104"/>
        <v>0</v>
      </c>
      <c r="K733" s="62">
        <f t="shared" si="105"/>
        <v>8820.8920394723264</v>
      </c>
      <c r="L733" s="16">
        <f t="shared" si="106"/>
        <v>52.53895843778669</v>
      </c>
      <c r="M733" s="17">
        <f t="shared" si="100"/>
        <v>0.33678314703899925</v>
      </c>
      <c r="N733" s="63">
        <f t="shared" si="102"/>
        <v>0.23814164706062249</v>
      </c>
    </row>
    <row r="734" spans="4:14">
      <c r="D734" s="15">
        <f>D733+'Control Panel'!$B$28</f>
        <v>7.320000000000107E-2</v>
      </c>
      <c r="E734" s="16">
        <f t="shared" si="101"/>
        <v>0</v>
      </c>
      <c r="F734" s="62">
        <f t="shared" si="107"/>
        <v>0.03</v>
      </c>
      <c r="G734" s="62">
        <f>IF(E734=0,Thrust!$B$20,($B$10)*($B$9/($B$9+($B$5-H734)))^($B$22))</f>
        <v>101300</v>
      </c>
      <c r="H734" s="62">
        <f t="shared" si="108"/>
        <v>0</v>
      </c>
      <c r="I734" s="62">
        <f t="shared" si="103"/>
        <v>0</v>
      </c>
      <c r="J734" s="62">
        <f t="shared" si="104"/>
        <v>0</v>
      </c>
      <c r="K734" s="62">
        <f t="shared" si="105"/>
        <v>8820.8920394723264</v>
      </c>
      <c r="L734" s="16">
        <f t="shared" si="106"/>
        <v>52.53895843778669</v>
      </c>
      <c r="M734" s="17">
        <f t="shared" si="100"/>
        <v>0.33678314703899925</v>
      </c>
      <c r="N734" s="63">
        <f t="shared" si="102"/>
        <v>0.23814164706062249</v>
      </c>
    </row>
    <row r="735" spans="4:14">
      <c r="D735" s="15">
        <f>D734+'Control Panel'!$B$28</f>
        <v>7.3300000000001073E-2</v>
      </c>
      <c r="E735" s="16">
        <f t="shared" si="101"/>
        <v>0</v>
      </c>
      <c r="F735" s="62">
        <f t="shared" si="107"/>
        <v>0.03</v>
      </c>
      <c r="G735" s="62">
        <f>IF(E735=0,Thrust!$B$20,($B$10)*($B$9/($B$9+($B$5-H735)))^($B$22))</f>
        <v>101300</v>
      </c>
      <c r="H735" s="62">
        <f t="shared" si="108"/>
        <v>0</v>
      </c>
      <c r="I735" s="62">
        <f t="shared" si="103"/>
        <v>0</v>
      </c>
      <c r="J735" s="62">
        <f t="shared" si="104"/>
        <v>0</v>
      </c>
      <c r="K735" s="62">
        <f t="shared" si="105"/>
        <v>8820.8920394723264</v>
      </c>
      <c r="L735" s="16">
        <f t="shared" si="106"/>
        <v>52.53895843778669</v>
      </c>
      <c r="M735" s="17">
        <f t="shared" si="100"/>
        <v>0.33678314703899925</v>
      </c>
      <c r="N735" s="63">
        <f t="shared" si="102"/>
        <v>0.23814164706062249</v>
      </c>
    </row>
    <row r="736" spans="4:14">
      <c r="D736" s="15">
        <f>D735+'Control Panel'!$B$28</f>
        <v>7.3400000000001075E-2</v>
      </c>
      <c r="E736" s="16">
        <f t="shared" si="101"/>
        <v>0</v>
      </c>
      <c r="F736" s="62">
        <f t="shared" si="107"/>
        <v>0.03</v>
      </c>
      <c r="G736" s="62">
        <f>IF(E736=0,Thrust!$B$20,($B$10)*($B$9/($B$9+($B$5-H736)))^($B$22))</f>
        <v>101300</v>
      </c>
      <c r="H736" s="62">
        <f t="shared" si="108"/>
        <v>0</v>
      </c>
      <c r="I736" s="62">
        <f t="shared" si="103"/>
        <v>0</v>
      </c>
      <c r="J736" s="62">
        <f t="shared" si="104"/>
        <v>0</v>
      </c>
      <c r="K736" s="62">
        <f t="shared" si="105"/>
        <v>8820.8920394723264</v>
      </c>
      <c r="L736" s="16">
        <f t="shared" si="106"/>
        <v>52.53895843778669</v>
      </c>
      <c r="M736" s="17">
        <f t="shared" si="100"/>
        <v>0.33678314703899925</v>
      </c>
      <c r="N736" s="63">
        <f t="shared" si="102"/>
        <v>0.23814164706062249</v>
      </c>
    </row>
    <row r="737" spans="4:14">
      <c r="D737" s="15">
        <f>D736+'Control Panel'!$B$28</f>
        <v>7.3500000000001078E-2</v>
      </c>
      <c r="E737" s="16">
        <f t="shared" si="101"/>
        <v>0</v>
      </c>
      <c r="F737" s="62">
        <f t="shared" si="107"/>
        <v>0.03</v>
      </c>
      <c r="G737" s="62">
        <f>IF(E737=0,Thrust!$B$20,($B$10)*($B$9/($B$9+($B$5-H737)))^($B$22))</f>
        <v>101300</v>
      </c>
      <c r="H737" s="62">
        <f t="shared" si="108"/>
        <v>0</v>
      </c>
      <c r="I737" s="62">
        <f t="shared" si="103"/>
        <v>0</v>
      </c>
      <c r="J737" s="62">
        <f t="shared" si="104"/>
        <v>0</v>
      </c>
      <c r="K737" s="62">
        <f t="shared" si="105"/>
        <v>8820.8920394723264</v>
      </c>
      <c r="L737" s="16">
        <f t="shared" si="106"/>
        <v>52.53895843778669</v>
      </c>
      <c r="M737" s="17">
        <f t="shared" si="100"/>
        <v>0.33678314703899925</v>
      </c>
      <c r="N737" s="63">
        <f t="shared" si="102"/>
        <v>0.23814164706062249</v>
      </c>
    </row>
    <row r="738" spans="4:14">
      <c r="D738" s="15">
        <f>D737+'Control Panel'!$B$28</f>
        <v>7.3600000000001081E-2</v>
      </c>
      <c r="E738" s="16">
        <f t="shared" si="101"/>
        <v>0</v>
      </c>
      <c r="F738" s="62">
        <f t="shared" si="107"/>
        <v>0.03</v>
      </c>
      <c r="G738" s="62">
        <f>IF(E738=0,Thrust!$B$20,($B$10)*($B$9/($B$9+($B$5-H738)))^($B$22))</f>
        <v>101300</v>
      </c>
      <c r="H738" s="62">
        <f t="shared" si="108"/>
        <v>0</v>
      </c>
      <c r="I738" s="62">
        <f t="shared" si="103"/>
        <v>0</v>
      </c>
      <c r="J738" s="62">
        <f t="shared" si="104"/>
        <v>0</v>
      </c>
      <c r="K738" s="62">
        <f t="shared" si="105"/>
        <v>8820.8920394723264</v>
      </c>
      <c r="L738" s="16">
        <f t="shared" si="106"/>
        <v>52.53895843778669</v>
      </c>
      <c r="M738" s="17">
        <f t="shared" si="100"/>
        <v>0.33678314703899925</v>
      </c>
      <c r="N738" s="63">
        <f t="shared" si="102"/>
        <v>0.23814164706062249</v>
      </c>
    </row>
    <row r="739" spans="4:14">
      <c r="D739" s="15">
        <f>D738+'Control Panel'!$B$28</f>
        <v>7.3700000000001084E-2</v>
      </c>
      <c r="E739" s="16">
        <f t="shared" si="101"/>
        <v>0</v>
      </c>
      <c r="F739" s="62">
        <f t="shared" si="107"/>
        <v>0.03</v>
      </c>
      <c r="G739" s="62">
        <f>IF(E739=0,Thrust!$B$20,($B$10)*($B$9/($B$9+($B$5-H739)))^($B$22))</f>
        <v>101300</v>
      </c>
      <c r="H739" s="62">
        <f t="shared" si="108"/>
        <v>0</v>
      </c>
      <c r="I739" s="62">
        <f t="shared" si="103"/>
        <v>0</v>
      </c>
      <c r="J739" s="62">
        <f t="shared" si="104"/>
        <v>0</v>
      </c>
      <c r="K739" s="62">
        <f t="shared" si="105"/>
        <v>8820.8920394723264</v>
      </c>
      <c r="L739" s="16">
        <f t="shared" si="106"/>
        <v>52.53895843778669</v>
      </c>
      <c r="M739" s="17">
        <f t="shared" si="100"/>
        <v>0.33678314703899925</v>
      </c>
      <c r="N739" s="63">
        <f t="shared" si="102"/>
        <v>0.23814164706062249</v>
      </c>
    </row>
    <row r="740" spans="4:14">
      <c r="D740" s="15">
        <f>D739+'Control Panel'!$B$28</f>
        <v>7.3800000000001087E-2</v>
      </c>
      <c r="E740" s="16">
        <f t="shared" si="101"/>
        <v>0</v>
      </c>
      <c r="F740" s="62">
        <f t="shared" si="107"/>
        <v>0.03</v>
      </c>
      <c r="G740" s="62">
        <f>IF(E740=0,Thrust!$B$20,($B$10)*($B$9/($B$9+($B$5-H740)))^($B$22))</f>
        <v>101300</v>
      </c>
      <c r="H740" s="62">
        <f t="shared" si="108"/>
        <v>0</v>
      </c>
      <c r="I740" s="62">
        <f t="shared" si="103"/>
        <v>0</v>
      </c>
      <c r="J740" s="62">
        <f t="shared" si="104"/>
        <v>0</v>
      </c>
      <c r="K740" s="62">
        <f t="shared" si="105"/>
        <v>8820.8920394723264</v>
      </c>
      <c r="L740" s="16">
        <f t="shared" si="106"/>
        <v>52.53895843778669</v>
      </c>
      <c r="M740" s="17">
        <f t="shared" si="100"/>
        <v>0.33678314703899925</v>
      </c>
      <c r="N740" s="63">
        <f t="shared" si="102"/>
        <v>0.23814164706062249</v>
      </c>
    </row>
    <row r="741" spans="4:14">
      <c r="D741" s="15">
        <f>D740+'Control Panel'!$B$28</f>
        <v>7.390000000000109E-2</v>
      </c>
      <c r="E741" s="16">
        <f t="shared" si="101"/>
        <v>0</v>
      </c>
      <c r="F741" s="62">
        <f t="shared" si="107"/>
        <v>0.03</v>
      </c>
      <c r="G741" s="62">
        <f>IF(E741=0,Thrust!$B$20,($B$10)*($B$9/($B$9+($B$5-H741)))^($B$22))</f>
        <v>101300</v>
      </c>
      <c r="H741" s="62">
        <f t="shared" si="108"/>
        <v>0</v>
      </c>
      <c r="I741" s="62">
        <f t="shared" si="103"/>
        <v>0</v>
      </c>
      <c r="J741" s="62">
        <f t="shared" si="104"/>
        <v>0</v>
      </c>
      <c r="K741" s="62">
        <f t="shared" si="105"/>
        <v>8820.8920394723264</v>
      </c>
      <c r="L741" s="16">
        <f t="shared" si="106"/>
        <v>52.53895843778669</v>
      </c>
      <c r="M741" s="17">
        <f t="shared" si="100"/>
        <v>0.33678314703899925</v>
      </c>
      <c r="N741" s="63">
        <f t="shared" si="102"/>
        <v>0.23814164706062249</v>
      </c>
    </row>
    <row r="742" spans="4:14">
      <c r="D742" s="15">
        <f>D741+'Control Panel'!$B$28</f>
        <v>7.4000000000001093E-2</v>
      </c>
      <c r="E742" s="16">
        <f t="shared" si="101"/>
        <v>0</v>
      </c>
      <c r="F742" s="62">
        <f t="shared" si="107"/>
        <v>0.03</v>
      </c>
      <c r="G742" s="62">
        <f>IF(E742=0,Thrust!$B$20,($B$10)*($B$9/($B$9+($B$5-H742)))^($B$22))</f>
        <v>101300</v>
      </c>
      <c r="H742" s="62">
        <f t="shared" si="108"/>
        <v>0</v>
      </c>
      <c r="I742" s="62">
        <f t="shared" si="103"/>
        <v>0</v>
      </c>
      <c r="J742" s="62">
        <f t="shared" si="104"/>
        <v>0</v>
      </c>
      <c r="K742" s="62">
        <f t="shared" si="105"/>
        <v>8820.8920394723264</v>
      </c>
      <c r="L742" s="16">
        <f t="shared" si="106"/>
        <v>52.53895843778669</v>
      </c>
      <c r="M742" s="17">
        <f t="shared" si="100"/>
        <v>0.33678314703899925</v>
      </c>
      <c r="N742" s="63">
        <f t="shared" si="102"/>
        <v>0.23814164706062249</v>
      </c>
    </row>
    <row r="743" spans="4:14">
      <c r="D743" s="15">
        <f>D742+'Control Panel'!$B$28</f>
        <v>7.4100000000001096E-2</v>
      </c>
      <c r="E743" s="16">
        <f t="shared" si="101"/>
        <v>0</v>
      </c>
      <c r="F743" s="62">
        <f t="shared" si="107"/>
        <v>0.03</v>
      </c>
      <c r="G743" s="62">
        <f>IF(E743=0,Thrust!$B$20,($B$10)*($B$9/($B$9+($B$5-H743)))^($B$22))</f>
        <v>101300</v>
      </c>
      <c r="H743" s="62">
        <f t="shared" si="108"/>
        <v>0</v>
      </c>
      <c r="I743" s="62">
        <f t="shared" si="103"/>
        <v>0</v>
      </c>
      <c r="J743" s="62">
        <f t="shared" si="104"/>
        <v>0</v>
      </c>
      <c r="K743" s="62">
        <f t="shared" si="105"/>
        <v>8820.8920394723264</v>
      </c>
      <c r="L743" s="16">
        <f t="shared" si="106"/>
        <v>52.53895843778669</v>
      </c>
      <c r="M743" s="17">
        <f t="shared" si="100"/>
        <v>0.33678314703899925</v>
      </c>
      <c r="N743" s="63">
        <f t="shared" si="102"/>
        <v>0.23814164706062249</v>
      </c>
    </row>
    <row r="744" spans="4:14">
      <c r="D744" s="15">
        <f>D743+'Control Panel'!$B$28</f>
        <v>7.4200000000001098E-2</v>
      </c>
      <c r="E744" s="16">
        <f t="shared" si="101"/>
        <v>0</v>
      </c>
      <c r="F744" s="62">
        <f t="shared" si="107"/>
        <v>0.03</v>
      </c>
      <c r="G744" s="62">
        <f>IF(E744=0,Thrust!$B$20,($B$10)*($B$9/($B$9+($B$5-H744)))^($B$22))</f>
        <v>101300</v>
      </c>
      <c r="H744" s="62">
        <f t="shared" si="108"/>
        <v>0</v>
      </c>
      <c r="I744" s="62">
        <f t="shared" si="103"/>
        <v>0</v>
      </c>
      <c r="J744" s="62">
        <f t="shared" si="104"/>
        <v>0</v>
      </c>
      <c r="K744" s="62">
        <f t="shared" si="105"/>
        <v>8820.8920394723264</v>
      </c>
      <c r="L744" s="16">
        <f t="shared" si="106"/>
        <v>52.53895843778669</v>
      </c>
      <c r="M744" s="17">
        <f t="shared" si="100"/>
        <v>0.33678314703899925</v>
      </c>
      <c r="N744" s="63">
        <f t="shared" si="102"/>
        <v>0.23814164706062249</v>
      </c>
    </row>
    <row r="745" spans="4:14">
      <c r="D745" s="15">
        <f>D744+'Control Panel'!$B$28</f>
        <v>7.4300000000001101E-2</v>
      </c>
      <c r="E745" s="16">
        <f t="shared" si="101"/>
        <v>0</v>
      </c>
      <c r="F745" s="62">
        <f t="shared" si="107"/>
        <v>0.03</v>
      </c>
      <c r="G745" s="62">
        <f>IF(E745=0,Thrust!$B$20,($B$10)*($B$9/($B$9+($B$5-H745)))^($B$22))</f>
        <v>101300</v>
      </c>
      <c r="H745" s="62">
        <f t="shared" si="108"/>
        <v>0</v>
      </c>
      <c r="I745" s="62">
        <f t="shared" si="103"/>
        <v>0</v>
      </c>
      <c r="J745" s="62">
        <f t="shared" si="104"/>
        <v>0</v>
      </c>
      <c r="K745" s="62">
        <f t="shared" si="105"/>
        <v>8820.8920394723264</v>
      </c>
      <c r="L745" s="16">
        <f t="shared" si="106"/>
        <v>52.53895843778669</v>
      </c>
      <c r="M745" s="17">
        <f t="shared" si="100"/>
        <v>0.33678314703899925</v>
      </c>
      <c r="N745" s="63">
        <f t="shared" si="102"/>
        <v>0.23814164706062249</v>
      </c>
    </row>
    <row r="746" spans="4:14">
      <c r="D746" s="15">
        <f>D745+'Control Panel'!$B$28</f>
        <v>7.4400000000001104E-2</v>
      </c>
      <c r="E746" s="16">
        <f t="shared" si="101"/>
        <v>0</v>
      </c>
      <c r="F746" s="62">
        <f t="shared" si="107"/>
        <v>0.03</v>
      </c>
      <c r="G746" s="62">
        <f>IF(E746=0,Thrust!$B$20,($B$10)*($B$9/($B$9+($B$5-H746)))^($B$22))</f>
        <v>101300</v>
      </c>
      <c r="H746" s="62">
        <f t="shared" si="108"/>
        <v>0</v>
      </c>
      <c r="I746" s="62">
        <f t="shared" si="103"/>
        <v>0</v>
      </c>
      <c r="J746" s="62">
        <f t="shared" si="104"/>
        <v>0</v>
      </c>
      <c r="K746" s="62">
        <f t="shared" si="105"/>
        <v>8820.8920394723264</v>
      </c>
      <c r="L746" s="16">
        <f t="shared" si="106"/>
        <v>52.53895843778669</v>
      </c>
      <c r="M746" s="17">
        <f t="shared" si="100"/>
        <v>0.33678314703899925</v>
      </c>
      <c r="N746" s="63">
        <f t="shared" si="102"/>
        <v>0.23814164706062249</v>
      </c>
    </row>
    <row r="747" spans="4:14">
      <c r="D747" s="15">
        <f>D746+'Control Panel'!$B$28</f>
        <v>7.4500000000001107E-2</v>
      </c>
      <c r="E747" s="16">
        <f t="shared" si="101"/>
        <v>0</v>
      </c>
      <c r="F747" s="62">
        <f t="shared" si="107"/>
        <v>0.03</v>
      </c>
      <c r="G747" s="62">
        <f>IF(E747=0,Thrust!$B$20,($B$10)*($B$9/($B$9+($B$5-H747)))^($B$22))</f>
        <v>101300</v>
      </c>
      <c r="H747" s="62">
        <f t="shared" si="108"/>
        <v>0</v>
      </c>
      <c r="I747" s="62">
        <f t="shared" si="103"/>
        <v>0</v>
      </c>
      <c r="J747" s="62">
        <f t="shared" si="104"/>
        <v>0</v>
      </c>
      <c r="K747" s="62">
        <f t="shared" si="105"/>
        <v>8820.8920394723264</v>
      </c>
      <c r="L747" s="16">
        <f t="shared" si="106"/>
        <v>52.53895843778669</v>
      </c>
      <c r="M747" s="17">
        <f t="shared" si="100"/>
        <v>0.33678314703899925</v>
      </c>
      <c r="N747" s="63">
        <f t="shared" si="102"/>
        <v>0.23814164706062249</v>
      </c>
    </row>
    <row r="748" spans="4:14">
      <c r="D748" s="15">
        <f>D747+'Control Panel'!$B$28</f>
        <v>7.460000000000111E-2</v>
      </c>
      <c r="E748" s="16">
        <f t="shared" si="101"/>
        <v>0</v>
      </c>
      <c r="F748" s="62">
        <f t="shared" si="107"/>
        <v>0.03</v>
      </c>
      <c r="G748" s="62">
        <f>IF(E748=0,Thrust!$B$20,($B$10)*($B$9/($B$9+($B$5-H748)))^($B$22))</f>
        <v>101300</v>
      </c>
      <c r="H748" s="62">
        <f t="shared" si="108"/>
        <v>0</v>
      </c>
      <c r="I748" s="62">
        <f t="shared" si="103"/>
        <v>0</v>
      </c>
      <c r="J748" s="62">
        <f t="shared" si="104"/>
        <v>0</v>
      </c>
      <c r="K748" s="62">
        <f t="shared" si="105"/>
        <v>8820.8920394723264</v>
      </c>
      <c r="L748" s="16">
        <f t="shared" si="106"/>
        <v>52.53895843778669</v>
      </c>
      <c r="M748" s="17">
        <f t="shared" si="100"/>
        <v>0.33678314703899925</v>
      </c>
      <c r="N748" s="63">
        <f t="shared" si="102"/>
        <v>0.23814164706062249</v>
      </c>
    </row>
    <row r="749" spans="4:14">
      <c r="D749" s="15">
        <f>D748+'Control Panel'!$B$28</f>
        <v>7.4700000000001113E-2</v>
      </c>
      <c r="E749" s="16">
        <f t="shared" si="101"/>
        <v>0</v>
      </c>
      <c r="F749" s="62">
        <f t="shared" si="107"/>
        <v>0.03</v>
      </c>
      <c r="G749" s="62">
        <f>IF(E749=0,Thrust!$B$20,($B$10)*($B$9/($B$9+($B$5-H749)))^($B$22))</f>
        <v>101300</v>
      </c>
      <c r="H749" s="62">
        <f t="shared" si="108"/>
        <v>0</v>
      </c>
      <c r="I749" s="62">
        <f t="shared" si="103"/>
        <v>0</v>
      </c>
      <c r="J749" s="62">
        <f t="shared" si="104"/>
        <v>0</v>
      </c>
      <c r="K749" s="62">
        <f t="shared" si="105"/>
        <v>8820.8920394723264</v>
      </c>
      <c r="L749" s="16">
        <f t="shared" si="106"/>
        <v>52.53895843778669</v>
      </c>
      <c r="M749" s="17">
        <f t="shared" si="100"/>
        <v>0.33678314703899925</v>
      </c>
      <c r="N749" s="63">
        <f t="shared" si="102"/>
        <v>0.23814164706062249</v>
      </c>
    </row>
    <row r="750" spans="4:14">
      <c r="D750" s="15">
        <f>D749+'Control Panel'!$B$28</f>
        <v>7.4800000000001116E-2</v>
      </c>
      <c r="E750" s="16">
        <f t="shared" si="101"/>
        <v>0</v>
      </c>
      <c r="F750" s="62">
        <f t="shared" si="107"/>
        <v>0.03</v>
      </c>
      <c r="G750" s="62">
        <f>IF(E750=0,Thrust!$B$20,($B$10)*($B$9/($B$9+($B$5-H750)))^($B$22))</f>
        <v>101300</v>
      </c>
      <c r="H750" s="62">
        <f t="shared" si="108"/>
        <v>0</v>
      </c>
      <c r="I750" s="62">
        <f t="shared" si="103"/>
        <v>0</v>
      </c>
      <c r="J750" s="62">
        <f t="shared" si="104"/>
        <v>0</v>
      </c>
      <c r="K750" s="62">
        <f t="shared" si="105"/>
        <v>8820.8920394723264</v>
      </c>
      <c r="L750" s="16">
        <f t="shared" si="106"/>
        <v>52.53895843778669</v>
      </c>
      <c r="M750" s="17">
        <f t="shared" si="100"/>
        <v>0.33678314703899925</v>
      </c>
      <c r="N750" s="63">
        <f t="shared" si="102"/>
        <v>0.23814164706062249</v>
      </c>
    </row>
    <row r="751" spans="4:14">
      <c r="D751" s="15">
        <f>D750+'Control Panel'!$B$28</f>
        <v>7.4900000000001118E-2</v>
      </c>
      <c r="E751" s="16">
        <f t="shared" si="101"/>
        <v>0</v>
      </c>
      <c r="F751" s="62">
        <f t="shared" si="107"/>
        <v>0.03</v>
      </c>
      <c r="G751" s="62">
        <f>IF(E751=0,Thrust!$B$20,($B$10)*($B$9/($B$9+($B$5-H751)))^($B$22))</f>
        <v>101300</v>
      </c>
      <c r="H751" s="62">
        <f t="shared" si="108"/>
        <v>0</v>
      </c>
      <c r="I751" s="62">
        <f t="shared" si="103"/>
        <v>0</v>
      </c>
      <c r="J751" s="62">
        <f t="shared" si="104"/>
        <v>0</v>
      </c>
      <c r="K751" s="62">
        <f t="shared" si="105"/>
        <v>8820.8920394723264</v>
      </c>
      <c r="L751" s="16">
        <f t="shared" si="106"/>
        <v>52.53895843778669</v>
      </c>
      <c r="M751" s="17">
        <f t="shared" si="100"/>
        <v>0.33678314703899925</v>
      </c>
      <c r="N751" s="63">
        <f t="shared" si="102"/>
        <v>0.23814164706062249</v>
      </c>
    </row>
    <row r="752" spans="4:14">
      <c r="D752" s="15">
        <f>D751+'Control Panel'!$B$28</f>
        <v>7.5000000000001121E-2</v>
      </c>
      <c r="E752" s="16">
        <f t="shared" si="101"/>
        <v>0</v>
      </c>
      <c r="F752" s="62">
        <f t="shared" si="107"/>
        <v>0.03</v>
      </c>
      <c r="G752" s="62">
        <f>IF(E752=0,Thrust!$B$20,($B$10)*($B$9/($B$9+($B$5-H752)))^($B$22))</f>
        <v>101300</v>
      </c>
      <c r="H752" s="62">
        <f t="shared" si="108"/>
        <v>0</v>
      </c>
      <c r="I752" s="62">
        <f t="shared" si="103"/>
        <v>0</v>
      </c>
      <c r="J752" s="62">
        <f t="shared" si="104"/>
        <v>0</v>
      </c>
      <c r="K752" s="62">
        <f t="shared" si="105"/>
        <v>8820.8920394723264</v>
      </c>
      <c r="L752" s="16">
        <f t="shared" si="106"/>
        <v>52.53895843778669</v>
      </c>
      <c r="M752" s="17">
        <f t="shared" si="100"/>
        <v>0.33678314703899925</v>
      </c>
      <c r="N752" s="63">
        <f t="shared" si="102"/>
        <v>0.23814164706062249</v>
      </c>
    </row>
    <row r="753" spans="4:14">
      <c r="D753" s="15">
        <f>D752+'Control Panel'!$B$28</f>
        <v>7.5100000000001124E-2</v>
      </c>
      <c r="E753" s="16">
        <f t="shared" si="101"/>
        <v>0</v>
      </c>
      <c r="F753" s="62">
        <f t="shared" si="107"/>
        <v>0.03</v>
      </c>
      <c r="G753" s="62">
        <f>IF(E753=0,Thrust!$B$20,($B$10)*($B$9/($B$9+($B$5-H753)))^($B$22))</f>
        <v>101300</v>
      </c>
      <c r="H753" s="62">
        <f t="shared" si="108"/>
        <v>0</v>
      </c>
      <c r="I753" s="62">
        <f t="shared" si="103"/>
        <v>0</v>
      </c>
      <c r="J753" s="62">
        <f t="shared" si="104"/>
        <v>0</v>
      </c>
      <c r="K753" s="62">
        <f t="shared" si="105"/>
        <v>8820.8920394723264</v>
      </c>
      <c r="L753" s="16">
        <f t="shared" si="106"/>
        <v>52.53895843778669</v>
      </c>
      <c r="M753" s="17">
        <f t="shared" si="100"/>
        <v>0.33678314703899925</v>
      </c>
      <c r="N753" s="63">
        <f t="shared" si="102"/>
        <v>0.23814164706062249</v>
      </c>
    </row>
    <row r="754" spans="4:14">
      <c r="D754" s="15">
        <f>D753+'Control Panel'!$B$28</f>
        <v>7.5200000000001127E-2</v>
      </c>
      <c r="E754" s="16">
        <f t="shared" si="101"/>
        <v>0</v>
      </c>
      <c r="F754" s="62">
        <f t="shared" si="107"/>
        <v>0.03</v>
      </c>
      <c r="G754" s="62">
        <f>IF(E754=0,Thrust!$B$20,($B$10)*($B$9/($B$9+($B$5-H754)))^($B$22))</f>
        <v>101300</v>
      </c>
      <c r="H754" s="62">
        <f t="shared" si="108"/>
        <v>0</v>
      </c>
      <c r="I754" s="62">
        <f t="shared" si="103"/>
        <v>0</v>
      </c>
      <c r="J754" s="62">
        <f t="shared" si="104"/>
        <v>0</v>
      </c>
      <c r="K754" s="62">
        <f t="shared" si="105"/>
        <v>8820.8920394723264</v>
      </c>
      <c r="L754" s="16">
        <f t="shared" si="106"/>
        <v>52.53895843778669</v>
      </c>
      <c r="M754" s="17">
        <f t="shared" ref="M754:M817" si="109">IF(E754=0,M753,M753+L753*$B$24)</f>
        <v>0.33678314703899925</v>
      </c>
      <c r="N754" s="63">
        <f t="shared" si="102"/>
        <v>0.23814164706062249</v>
      </c>
    </row>
    <row r="755" spans="4:14">
      <c r="D755" s="15">
        <f>D754+'Control Panel'!$B$28</f>
        <v>7.530000000000113E-2</v>
      </c>
      <c r="E755" s="16">
        <f t="shared" ref="E755:E818" si="110">IF(E754-(J754*$B$24)&lt;0,0,(E754-(J754*$B$24)))</f>
        <v>0</v>
      </c>
      <c r="F755" s="62">
        <f t="shared" si="107"/>
        <v>0.03</v>
      </c>
      <c r="G755" s="62">
        <f>IF(E755=0,Thrust!$B$20,($B$10)*($B$9/($B$9+($B$5-H755)))^($B$22))</f>
        <v>101300</v>
      </c>
      <c r="H755" s="62">
        <f t="shared" si="108"/>
        <v>0</v>
      </c>
      <c r="I755" s="62">
        <f t="shared" si="103"/>
        <v>0</v>
      </c>
      <c r="J755" s="62">
        <f t="shared" si="104"/>
        <v>0</v>
      </c>
      <c r="K755" s="62">
        <f t="shared" si="105"/>
        <v>8820.8920394723264</v>
      </c>
      <c r="L755" s="16">
        <f t="shared" si="106"/>
        <v>52.53895843778669</v>
      </c>
      <c r="M755" s="17">
        <f t="shared" si="109"/>
        <v>0.33678314703899925</v>
      </c>
      <c r="N755" s="63">
        <f t="shared" si="102"/>
        <v>0.23814164706062249</v>
      </c>
    </row>
    <row r="756" spans="4:14">
      <c r="D756" s="15">
        <f>D755+'Control Panel'!$B$28</f>
        <v>7.5400000000001133E-2</v>
      </c>
      <c r="E756" s="16">
        <f t="shared" si="110"/>
        <v>0</v>
      </c>
      <c r="F756" s="62">
        <f t="shared" si="107"/>
        <v>0.03</v>
      </c>
      <c r="G756" s="62">
        <f>IF(E756=0,Thrust!$B$20,($B$10)*($B$9/($B$9+($B$5-H756)))^($B$22))</f>
        <v>101300</v>
      </c>
      <c r="H756" s="62">
        <f t="shared" si="108"/>
        <v>0</v>
      </c>
      <c r="I756" s="62">
        <f t="shared" si="103"/>
        <v>0</v>
      </c>
      <c r="J756" s="62">
        <f t="shared" si="104"/>
        <v>0</v>
      </c>
      <c r="K756" s="62">
        <f t="shared" si="105"/>
        <v>8820.8920394723264</v>
      </c>
      <c r="L756" s="16">
        <f t="shared" si="106"/>
        <v>52.53895843778669</v>
      </c>
      <c r="M756" s="17">
        <f t="shared" si="109"/>
        <v>0.33678314703899925</v>
      </c>
      <c r="N756" s="63">
        <f t="shared" si="102"/>
        <v>0.23814164706062249</v>
      </c>
    </row>
    <row r="757" spans="4:14">
      <c r="D757" s="15">
        <f>D756+'Control Panel'!$B$28</f>
        <v>7.5500000000001136E-2</v>
      </c>
      <c r="E757" s="16">
        <f t="shared" si="110"/>
        <v>0</v>
      </c>
      <c r="F757" s="62">
        <f t="shared" si="107"/>
        <v>0.03</v>
      </c>
      <c r="G757" s="62">
        <f>IF(E757=0,Thrust!$B$20,($B$10)*($B$9/($B$9+($B$5-H757)))^($B$22))</f>
        <v>101300</v>
      </c>
      <c r="H757" s="62">
        <f t="shared" si="108"/>
        <v>0</v>
      </c>
      <c r="I757" s="62">
        <f t="shared" si="103"/>
        <v>0</v>
      </c>
      <c r="J757" s="62">
        <f t="shared" si="104"/>
        <v>0</v>
      </c>
      <c r="K757" s="62">
        <f t="shared" si="105"/>
        <v>8820.8920394723264</v>
      </c>
      <c r="L757" s="16">
        <f t="shared" si="106"/>
        <v>52.53895843778669</v>
      </c>
      <c r="M757" s="17">
        <f t="shared" si="109"/>
        <v>0.33678314703899925</v>
      </c>
      <c r="N757" s="63">
        <f t="shared" si="102"/>
        <v>0.23814164706062249</v>
      </c>
    </row>
    <row r="758" spans="4:14">
      <c r="D758" s="15">
        <f>D757+'Control Panel'!$B$28</f>
        <v>7.5600000000001139E-2</v>
      </c>
      <c r="E758" s="16">
        <f t="shared" si="110"/>
        <v>0</v>
      </c>
      <c r="F758" s="62">
        <f t="shared" si="107"/>
        <v>0.03</v>
      </c>
      <c r="G758" s="62">
        <f>IF(E758=0,Thrust!$B$20,($B$10)*($B$9/($B$9+($B$5-H758)))^($B$22))</f>
        <v>101300</v>
      </c>
      <c r="H758" s="62">
        <f t="shared" si="108"/>
        <v>0</v>
      </c>
      <c r="I758" s="62">
        <f t="shared" si="103"/>
        <v>0</v>
      </c>
      <c r="J758" s="62">
        <f t="shared" si="104"/>
        <v>0</v>
      </c>
      <c r="K758" s="62">
        <f t="shared" si="105"/>
        <v>8820.8920394723264</v>
      </c>
      <c r="L758" s="16">
        <f t="shared" si="106"/>
        <v>52.53895843778669</v>
      </c>
      <c r="M758" s="17">
        <f t="shared" si="109"/>
        <v>0.33678314703899925</v>
      </c>
      <c r="N758" s="63">
        <f t="shared" si="102"/>
        <v>0.23814164706062249</v>
      </c>
    </row>
    <row r="759" spans="4:14">
      <c r="D759" s="15">
        <f>D758+'Control Panel'!$B$28</f>
        <v>7.5700000000001141E-2</v>
      </c>
      <c r="E759" s="16">
        <f t="shared" si="110"/>
        <v>0</v>
      </c>
      <c r="F759" s="62">
        <f t="shared" si="107"/>
        <v>0.03</v>
      </c>
      <c r="G759" s="62">
        <f>IF(E759=0,Thrust!$B$20,($B$10)*($B$9/($B$9+($B$5-H759)))^($B$22))</f>
        <v>101300</v>
      </c>
      <c r="H759" s="62">
        <f t="shared" si="108"/>
        <v>0</v>
      </c>
      <c r="I759" s="62">
        <f t="shared" si="103"/>
        <v>0</v>
      </c>
      <c r="J759" s="62">
        <f t="shared" si="104"/>
        <v>0</v>
      </c>
      <c r="K759" s="62">
        <f t="shared" si="105"/>
        <v>8820.8920394723264</v>
      </c>
      <c r="L759" s="16">
        <f t="shared" si="106"/>
        <v>52.53895843778669</v>
      </c>
      <c r="M759" s="17">
        <f t="shared" si="109"/>
        <v>0.33678314703899925</v>
      </c>
      <c r="N759" s="63">
        <f t="shared" si="102"/>
        <v>0.23814164706062249</v>
      </c>
    </row>
    <row r="760" spans="4:14">
      <c r="D760" s="15">
        <f>D759+'Control Panel'!$B$28</f>
        <v>7.5800000000001144E-2</v>
      </c>
      <c r="E760" s="16">
        <f t="shared" si="110"/>
        <v>0</v>
      </c>
      <c r="F760" s="62">
        <f t="shared" si="107"/>
        <v>0.03</v>
      </c>
      <c r="G760" s="62">
        <f>IF(E760=0,Thrust!$B$20,($B$10)*($B$9/($B$9+($B$5-H760)))^($B$22))</f>
        <v>101300</v>
      </c>
      <c r="H760" s="62">
        <f t="shared" si="108"/>
        <v>0</v>
      </c>
      <c r="I760" s="62">
        <f t="shared" si="103"/>
        <v>0</v>
      </c>
      <c r="J760" s="62">
        <f t="shared" si="104"/>
        <v>0</v>
      </c>
      <c r="K760" s="62">
        <f t="shared" si="105"/>
        <v>8820.8920394723264</v>
      </c>
      <c r="L760" s="16">
        <f t="shared" si="106"/>
        <v>52.53895843778669</v>
      </c>
      <c r="M760" s="17">
        <f t="shared" si="109"/>
        <v>0.33678314703899925</v>
      </c>
      <c r="N760" s="63">
        <f t="shared" si="102"/>
        <v>0.23814164706062249</v>
      </c>
    </row>
    <row r="761" spans="4:14">
      <c r="D761" s="15">
        <f>D760+'Control Panel'!$B$28</f>
        <v>7.5900000000001147E-2</v>
      </c>
      <c r="E761" s="16">
        <f t="shared" si="110"/>
        <v>0</v>
      </c>
      <c r="F761" s="62">
        <f t="shared" si="107"/>
        <v>0.03</v>
      </c>
      <c r="G761" s="62">
        <f>IF(E761=0,Thrust!$B$20,($B$10)*($B$9/($B$9+($B$5-H761)))^($B$22))</f>
        <v>101300</v>
      </c>
      <c r="H761" s="62">
        <f t="shared" si="108"/>
        <v>0</v>
      </c>
      <c r="I761" s="62">
        <f t="shared" si="103"/>
        <v>0</v>
      </c>
      <c r="J761" s="62">
        <f t="shared" si="104"/>
        <v>0</v>
      </c>
      <c r="K761" s="62">
        <f t="shared" si="105"/>
        <v>8820.8920394723264</v>
      </c>
      <c r="L761" s="16">
        <f t="shared" si="106"/>
        <v>52.53895843778669</v>
      </c>
      <c r="M761" s="17">
        <f t="shared" si="109"/>
        <v>0.33678314703899925</v>
      </c>
      <c r="N761" s="63">
        <f t="shared" si="102"/>
        <v>0.23814164706062249</v>
      </c>
    </row>
    <row r="762" spans="4:14">
      <c r="D762" s="15">
        <f>D761+'Control Panel'!$B$28</f>
        <v>7.600000000000115E-2</v>
      </c>
      <c r="E762" s="16">
        <f t="shared" si="110"/>
        <v>0</v>
      </c>
      <c r="F762" s="62">
        <f t="shared" si="107"/>
        <v>0.03</v>
      </c>
      <c r="G762" s="62">
        <f>IF(E762=0,Thrust!$B$20,($B$10)*($B$9/($B$9+($B$5-H762)))^($B$22))</f>
        <v>101300</v>
      </c>
      <c r="H762" s="62">
        <f t="shared" si="108"/>
        <v>0</v>
      </c>
      <c r="I762" s="62">
        <f t="shared" si="103"/>
        <v>0</v>
      </c>
      <c r="J762" s="62">
        <f t="shared" si="104"/>
        <v>0</v>
      </c>
      <c r="K762" s="62">
        <f t="shared" si="105"/>
        <v>8820.8920394723264</v>
      </c>
      <c r="L762" s="16">
        <f t="shared" si="106"/>
        <v>52.53895843778669</v>
      </c>
      <c r="M762" s="17">
        <f t="shared" si="109"/>
        <v>0.33678314703899925</v>
      </c>
      <c r="N762" s="63">
        <f t="shared" si="102"/>
        <v>0.23814164706062249</v>
      </c>
    </row>
    <row r="763" spans="4:14">
      <c r="D763" s="15">
        <f>D762+'Control Panel'!$B$28</f>
        <v>7.6100000000001153E-2</v>
      </c>
      <c r="E763" s="16">
        <f t="shared" si="110"/>
        <v>0</v>
      </c>
      <c r="F763" s="62">
        <f t="shared" si="107"/>
        <v>0.03</v>
      </c>
      <c r="G763" s="62">
        <f>IF(E763=0,Thrust!$B$20,($B$10)*($B$9/($B$9+($B$5-H763)))^($B$22))</f>
        <v>101300</v>
      </c>
      <c r="H763" s="62">
        <f t="shared" si="108"/>
        <v>0</v>
      </c>
      <c r="I763" s="62">
        <f t="shared" si="103"/>
        <v>0</v>
      </c>
      <c r="J763" s="62">
        <f t="shared" si="104"/>
        <v>0</v>
      </c>
      <c r="K763" s="62">
        <f t="shared" si="105"/>
        <v>8820.8920394723264</v>
      </c>
      <c r="L763" s="16">
        <f t="shared" si="106"/>
        <v>52.53895843778669</v>
      </c>
      <c r="M763" s="17">
        <f t="shared" si="109"/>
        <v>0.33678314703899925</v>
      </c>
      <c r="N763" s="63">
        <f t="shared" si="102"/>
        <v>0.23814164706062249</v>
      </c>
    </row>
    <row r="764" spans="4:14">
      <c r="D764" s="15">
        <f>D763+'Control Panel'!$B$28</f>
        <v>7.6200000000001156E-2</v>
      </c>
      <c r="E764" s="16">
        <f t="shared" si="110"/>
        <v>0</v>
      </c>
      <c r="F764" s="62">
        <f t="shared" si="107"/>
        <v>0.03</v>
      </c>
      <c r="G764" s="62">
        <f>IF(E764=0,Thrust!$B$20,($B$10)*($B$9/($B$9+($B$5-H764)))^($B$22))</f>
        <v>101300</v>
      </c>
      <c r="H764" s="62">
        <f t="shared" si="108"/>
        <v>0</v>
      </c>
      <c r="I764" s="62">
        <f t="shared" si="103"/>
        <v>0</v>
      </c>
      <c r="J764" s="62">
        <f t="shared" si="104"/>
        <v>0</v>
      </c>
      <c r="K764" s="62">
        <f t="shared" si="105"/>
        <v>8820.8920394723264</v>
      </c>
      <c r="L764" s="16">
        <f t="shared" si="106"/>
        <v>52.53895843778669</v>
      </c>
      <c r="M764" s="17">
        <f t="shared" si="109"/>
        <v>0.33678314703899925</v>
      </c>
      <c r="N764" s="63">
        <f t="shared" si="102"/>
        <v>0.23814164706062249</v>
      </c>
    </row>
    <row r="765" spans="4:14">
      <c r="D765" s="15">
        <f>D764+'Control Panel'!$B$28</f>
        <v>7.6300000000001159E-2</v>
      </c>
      <c r="E765" s="16">
        <f t="shared" si="110"/>
        <v>0</v>
      </c>
      <c r="F765" s="62">
        <f t="shared" si="107"/>
        <v>0.03</v>
      </c>
      <c r="G765" s="62">
        <f>IF(E765=0,Thrust!$B$20,($B$10)*($B$9/($B$9+($B$5-H765)))^($B$22))</f>
        <v>101300</v>
      </c>
      <c r="H765" s="62">
        <f t="shared" si="108"/>
        <v>0</v>
      </c>
      <c r="I765" s="62">
        <f t="shared" si="103"/>
        <v>0</v>
      </c>
      <c r="J765" s="62">
        <f t="shared" si="104"/>
        <v>0</v>
      </c>
      <c r="K765" s="62">
        <f t="shared" si="105"/>
        <v>8820.8920394723264</v>
      </c>
      <c r="L765" s="16">
        <f t="shared" si="106"/>
        <v>52.53895843778669</v>
      </c>
      <c r="M765" s="17">
        <f t="shared" si="109"/>
        <v>0.33678314703899925</v>
      </c>
      <c r="N765" s="63">
        <f t="shared" si="102"/>
        <v>0.23814164706062249</v>
      </c>
    </row>
    <row r="766" spans="4:14">
      <c r="D766" s="15">
        <f>D765+'Control Panel'!$B$28</f>
        <v>7.6400000000001161E-2</v>
      </c>
      <c r="E766" s="16">
        <f t="shared" si="110"/>
        <v>0</v>
      </c>
      <c r="F766" s="62">
        <f t="shared" si="107"/>
        <v>0.03</v>
      </c>
      <c r="G766" s="62">
        <f>IF(E766=0,Thrust!$B$20,($B$10)*($B$9/($B$9+($B$5-H766)))^($B$22))</f>
        <v>101300</v>
      </c>
      <c r="H766" s="62">
        <f t="shared" si="108"/>
        <v>0</v>
      </c>
      <c r="I766" s="62">
        <f t="shared" si="103"/>
        <v>0</v>
      </c>
      <c r="J766" s="62">
        <f t="shared" si="104"/>
        <v>0</v>
      </c>
      <c r="K766" s="62">
        <f t="shared" si="105"/>
        <v>8820.8920394723264</v>
      </c>
      <c r="L766" s="16">
        <f t="shared" si="106"/>
        <v>52.53895843778669</v>
      </c>
      <c r="M766" s="17">
        <f t="shared" si="109"/>
        <v>0.33678314703899925</v>
      </c>
      <c r="N766" s="63">
        <f t="shared" si="102"/>
        <v>0.23814164706062249</v>
      </c>
    </row>
    <row r="767" spans="4:14">
      <c r="D767" s="15">
        <f>D766+'Control Panel'!$B$28</f>
        <v>7.6500000000001164E-2</v>
      </c>
      <c r="E767" s="16">
        <f t="shared" si="110"/>
        <v>0</v>
      </c>
      <c r="F767" s="62">
        <f t="shared" si="107"/>
        <v>0.03</v>
      </c>
      <c r="G767" s="62">
        <f>IF(E767=0,Thrust!$B$20,($B$10)*($B$9/($B$9+($B$5-H767)))^($B$22))</f>
        <v>101300</v>
      </c>
      <c r="H767" s="62">
        <f t="shared" si="108"/>
        <v>0</v>
      </c>
      <c r="I767" s="62">
        <f t="shared" si="103"/>
        <v>0</v>
      </c>
      <c r="J767" s="62">
        <f t="shared" si="104"/>
        <v>0</v>
      </c>
      <c r="K767" s="62">
        <f t="shared" si="105"/>
        <v>8820.8920394723264</v>
      </c>
      <c r="L767" s="16">
        <f t="shared" si="106"/>
        <v>52.53895843778669</v>
      </c>
      <c r="M767" s="17">
        <f t="shared" si="109"/>
        <v>0.33678314703899925</v>
      </c>
      <c r="N767" s="63">
        <f t="shared" si="102"/>
        <v>0.23814164706062249</v>
      </c>
    </row>
    <row r="768" spans="4:14">
      <c r="D768" s="15">
        <f>D767+'Control Panel'!$B$28</f>
        <v>7.6600000000001167E-2</v>
      </c>
      <c r="E768" s="16">
        <f t="shared" si="110"/>
        <v>0</v>
      </c>
      <c r="F768" s="62">
        <f t="shared" si="107"/>
        <v>0.03</v>
      </c>
      <c r="G768" s="62">
        <f>IF(E768=0,Thrust!$B$20,($B$10)*($B$9/($B$9+($B$5-H768)))^($B$22))</f>
        <v>101300</v>
      </c>
      <c r="H768" s="62">
        <f t="shared" si="108"/>
        <v>0</v>
      </c>
      <c r="I768" s="62">
        <f t="shared" si="103"/>
        <v>0</v>
      </c>
      <c r="J768" s="62">
        <f t="shared" si="104"/>
        <v>0</v>
      </c>
      <c r="K768" s="62">
        <f t="shared" si="105"/>
        <v>8820.8920394723264</v>
      </c>
      <c r="L768" s="16">
        <f t="shared" si="106"/>
        <v>52.53895843778669</v>
      </c>
      <c r="M768" s="17">
        <f t="shared" si="109"/>
        <v>0.33678314703899925</v>
      </c>
      <c r="N768" s="63">
        <f t="shared" si="102"/>
        <v>0.23814164706062249</v>
      </c>
    </row>
    <row r="769" spans="4:14">
      <c r="D769" s="15">
        <f>D768+'Control Panel'!$B$28</f>
        <v>7.670000000000117E-2</v>
      </c>
      <c r="E769" s="16">
        <f t="shared" si="110"/>
        <v>0</v>
      </c>
      <c r="F769" s="62">
        <f t="shared" si="107"/>
        <v>0.03</v>
      </c>
      <c r="G769" s="62">
        <f>IF(E769=0,Thrust!$B$20,($B$10)*($B$9/($B$9+($B$5-H769)))^($B$22))</f>
        <v>101300</v>
      </c>
      <c r="H769" s="62">
        <f t="shared" si="108"/>
        <v>0</v>
      </c>
      <c r="I769" s="62">
        <f t="shared" si="103"/>
        <v>0</v>
      </c>
      <c r="J769" s="62">
        <f t="shared" si="104"/>
        <v>0</v>
      </c>
      <c r="K769" s="62">
        <f t="shared" si="105"/>
        <v>8820.8920394723264</v>
      </c>
      <c r="L769" s="16">
        <f t="shared" si="106"/>
        <v>52.53895843778669</v>
      </c>
      <c r="M769" s="17">
        <f t="shared" si="109"/>
        <v>0.33678314703899925</v>
      </c>
      <c r="N769" s="63">
        <f t="shared" si="102"/>
        <v>0.23814164706062249</v>
      </c>
    </row>
    <row r="770" spans="4:14">
      <c r="D770" s="15">
        <f>D769+'Control Panel'!$B$28</f>
        <v>7.6800000000001173E-2</v>
      </c>
      <c r="E770" s="16">
        <f t="shared" si="110"/>
        <v>0</v>
      </c>
      <c r="F770" s="62">
        <f t="shared" si="107"/>
        <v>0.03</v>
      </c>
      <c r="G770" s="62">
        <f>IF(E770=0,Thrust!$B$20,($B$10)*($B$9/($B$9+($B$5-H770)))^($B$22))</f>
        <v>101300</v>
      </c>
      <c r="H770" s="62">
        <f t="shared" si="108"/>
        <v>0</v>
      </c>
      <c r="I770" s="62">
        <f t="shared" si="103"/>
        <v>0</v>
      </c>
      <c r="J770" s="62">
        <f t="shared" si="104"/>
        <v>0</v>
      </c>
      <c r="K770" s="62">
        <f t="shared" si="105"/>
        <v>8820.8920394723264</v>
      </c>
      <c r="L770" s="16">
        <f t="shared" si="106"/>
        <v>52.53895843778669</v>
      </c>
      <c r="M770" s="17">
        <f t="shared" si="109"/>
        <v>0.33678314703899925</v>
      </c>
      <c r="N770" s="63">
        <f t="shared" ref="N770:N833" si="111">IF(OR(F769&lt;=$B$6),N769,M770*SIN($B$7))</f>
        <v>0.23814164706062249</v>
      </c>
    </row>
    <row r="771" spans="4:14">
      <c r="D771" s="15">
        <f>D770+'Control Panel'!$B$28</f>
        <v>7.6900000000001176E-2</v>
      </c>
      <c r="E771" s="16">
        <f t="shared" si="110"/>
        <v>0</v>
      </c>
      <c r="F771" s="62">
        <f t="shared" si="107"/>
        <v>0.03</v>
      </c>
      <c r="G771" s="62">
        <f>IF(E771=0,Thrust!$B$20,($B$10)*($B$9/($B$9+($B$5-H771)))^($B$22))</f>
        <v>101300</v>
      </c>
      <c r="H771" s="62">
        <f t="shared" si="108"/>
        <v>0</v>
      </c>
      <c r="I771" s="62">
        <f t="shared" ref="I771:I834" si="112">-((2*(G771-$B$20)/$B$21)^0.5)</f>
        <v>0</v>
      </c>
      <c r="J771" s="62">
        <f t="shared" ref="J771:J834" si="113">PI()*$B$23^2*$B$21*(-I771)</f>
        <v>0</v>
      </c>
      <c r="K771" s="62">
        <f t="shared" ref="K771:K834" si="114">IF(J771=0,K770,(-$B$19*(L771^2)-(J771*I771))/F771)</f>
        <v>8820.8920394723264</v>
      </c>
      <c r="L771" s="16">
        <f t="shared" ref="L771:L834" si="115">IF(J770=0,L770,L770+(K770*$B$24))</f>
        <v>52.53895843778669</v>
      </c>
      <c r="M771" s="17">
        <f t="shared" si="109"/>
        <v>0.33678314703899925</v>
      </c>
      <c r="N771" s="63">
        <f t="shared" si="111"/>
        <v>0.23814164706062249</v>
      </c>
    </row>
    <row r="772" spans="4:14">
      <c r="D772" s="15">
        <f>D771+'Control Panel'!$B$28</f>
        <v>7.7000000000001179E-2</v>
      </c>
      <c r="E772" s="16">
        <f t="shared" si="110"/>
        <v>0</v>
      </c>
      <c r="F772" s="62">
        <f t="shared" ref="F772:F835" si="116">E772+$B$6</f>
        <v>0.03</v>
      </c>
      <c r="G772" s="62">
        <f>IF(E772=0,Thrust!$B$20,($B$10)*($B$9/($B$9+($B$5-H772)))^($B$22))</f>
        <v>101300</v>
      </c>
      <c r="H772" s="62">
        <f t="shared" ref="H772:H835" si="117">E772/$B$21</f>
        <v>0</v>
      </c>
      <c r="I772" s="62">
        <f t="shared" si="112"/>
        <v>0</v>
      </c>
      <c r="J772" s="62">
        <f t="shared" si="113"/>
        <v>0</v>
      </c>
      <c r="K772" s="62">
        <f t="shared" si="114"/>
        <v>8820.8920394723264</v>
      </c>
      <c r="L772" s="16">
        <f t="shared" si="115"/>
        <v>52.53895843778669</v>
      </c>
      <c r="M772" s="17">
        <f t="shared" si="109"/>
        <v>0.33678314703899925</v>
      </c>
      <c r="N772" s="63">
        <f t="shared" si="111"/>
        <v>0.23814164706062249</v>
      </c>
    </row>
    <row r="773" spans="4:14">
      <c r="D773" s="15">
        <f>D772+'Control Panel'!$B$28</f>
        <v>7.7100000000001181E-2</v>
      </c>
      <c r="E773" s="16">
        <f t="shared" si="110"/>
        <v>0</v>
      </c>
      <c r="F773" s="62">
        <f t="shared" si="116"/>
        <v>0.03</v>
      </c>
      <c r="G773" s="62">
        <f>IF(E773=0,Thrust!$B$20,($B$10)*($B$9/($B$9+($B$5-H773)))^($B$22))</f>
        <v>101300</v>
      </c>
      <c r="H773" s="62">
        <f t="shared" si="117"/>
        <v>0</v>
      </c>
      <c r="I773" s="62">
        <f t="shared" si="112"/>
        <v>0</v>
      </c>
      <c r="J773" s="62">
        <f t="shared" si="113"/>
        <v>0</v>
      </c>
      <c r="K773" s="62">
        <f t="shared" si="114"/>
        <v>8820.8920394723264</v>
      </c>
      <c r="L773" s="16">
        <f t="shared" si="115"/>
        <v>52.53895843778669</v>
      </c>
      <c r="M773" s="17">
        <f t="shared" si="109"/>
        <v>0.33678314703899925</v>
      </c>
      <c r="N773" s="63">
        <f t="shared" si="111"/>
        <v>0.23814164706062249</v>
      </c>
    </row>
    <row r="774" spans="4:14">
      <c r="D774" s="15">
        <f>D773+'Control Panel'!$B$28</f>
        <v>7.7200000000001184E-2</v>
      </c>
      <c r="E774" s="16">
        <f t="shared" si="110"/>
        <v>0</v>
      </c>
      <c r="F774" s="62">
        <f t="shared" si="116"/>
        <v>0.03</v>
      </c>
      <c r="G774" s="62">
        <f>IF(E774=0,Thrust!$B$20,($B$10)*($B$9/($B$9+($B$5-H774)))^($B$22))</f>
        <v>101300</v>
      </c>
      <c r="H774" s="62">
        <f t="shared" si="117"/>
        <v>0</v>
      </c>
      <c r="I774" s="62">
        <f t="shared" si="112"/>
        <v>0</v>
      </c>
      <c r="J774" s="62">
        <f t="shared" si="113"/>
        <v>0</v>
      </c>
      <c r="K774" s="62">
        <f t="shared" si="114"/>
        <v>8820.8920394723264</v>
      </c>
      <c r="L774" s="16">
        <f t="shared" si="115"/>
        <v>52.53895843778669</v>
      </c>
      <c r="M774" s="17">
        <f t="shared" si="109"/>
        <v>0.33678314703899925</v>
      </c>
      <c r="N774" s="63">
        <f t="shared" si="111"/>
        <v>0.23814164706062249</v>
      </c>
    </row>
    <row r="775" spans="4:14">
      <c r="D775" s="15">
        <f>D774+'Control Panel'!$B$28</f>
        <v>7.7300000000001187E-2</v>
      </c>
      <c r="E775" s="16">
        <f t="shared" si="110"/>
        <v>0</v>
      </c>
      <c r="F775" s="62">
        <f t="shared" si="116"/>
        <v>0.03</v>
      </c>
      <c r="G775" s="62">
        <f>IF(E775=0,Thrust!$B$20,($B$10)*($B$9/($B$9+($B$5-H775)))^($B$22))</f>
        <v>101300</v>
      </c>
      <c r="H775" s="62">
        <f t="shared" si="117"/>
        <v>0</v>
      </c>
      <c r="I775" s="62">
        <f t="shared" si="112"/>
        <v>0</v>
      </c>
      <c r="J775" s="62">
        <f t="shared" si="113"/>
        <v>0</v>
      </c>
      <c r="K775" s="62">
        <f t="shared" si="114"/>
        <v>8820.8920394723264</v>
      </c>
      <c r="L775" s="16">
        <f t="shared" si="115"/>
        <v>52.53895843778669</v>
      </c>
      <c r="M775" s="17">
        <f t="shared" si="109"/>
        <v>0.33678314703899925</v>
      </c>
      <c r="N775" s="63">
        <f t="shared" si="111"/>
        <v>0.23814164706062249</v>
      </c>
    </row>
    <row r="776" spans="4:14">
      <c r="D776" s="15">
        <f>D775+'Control Panel'!$B$28</f>
        <v>7.740000000000119E-2</v>
      </c>
      <c r="E776" s="16">
        <f t="shared" si="110"/>
        <v>0</v>
      </c>
      <c r="F776" s="62">
        <f t="shared" si="116"/>
        <v>0.03</v>
      </c>
      <c r="G776" s="62">
        <f>IF(E776=0,Thrust!$B$20,($B$10)*($B$9/($B$9+($B$5-H776)))^($B$22))</f>
        <v>101300</v>
      </c>
      <c r="H776" s="62">
        <f t="shared" si="117"/>
        <v>0</v>
      </c>
      <c r="I776" s="62">
        <f t="shared" si="112"/>
        <v>0</v>
      </c>
      <c r="J776" s="62">
        <f t="shared" si="113"/>
        <v>0</v>
      </c>
      <c r="K776" s="62">
        <f t="shared" si="114"/>
        <v>8820.8920394723264</v>
      </c>
      <c r="L776" s="16">
        <f t="shared" si="115"/>
        <v>52.53895843778669</v>
      </c>
      <c r="M776" s="17">
        <f t="shared" si="109"/>
        <v>0.33678314703899925</v>
      </c>
      <c r="N776" s="63">
        <f t="shared" si="111"/>
        <v>0.23814164706062249</v>
      </c>
    </row>
    <row r="777" spans="4:14">
      <c r="D777" s="15">
        <f>D776+'Control Panel'!$B$28</f>
        <v>7.7500000000001193E-2</v>
      </c>
      <c r="E777" s="16">
        <f t="shared" si="110"/>
        <v>0</v>
      </c>
      <c r="F777" s="62">
        <f t="shared" si="116"/>
        <v>0.03</v>
      </c>
      <c r="G777" s="62">
        <f>IF(E777=0,Thrust!$B$20,($B$10)*($B$9/($B$9+($B$5-H777)))^($B$22))</f>
        <v>101300</v>
      </c>
      <c r="H777" s="62">
        <f t="shared" si="117"/>
        <v>0</v>
      </c>
      <c r="I777" s="62">
        <f t="shared" si="112"/>
        <v>0</v>
      </c>
      <c r="J777" s="62">
        <f t="shared" si="113"/>
        <v>0</v>
      </c>
      <c r="K777" s="62">
        <f t="shared" si="114"/>
        <v>8820.8920394723264</v>
      </c>
      <c r="L777" s="16">
        <f t="shared" si="115"/>
        <v>52.53895843778669</v>
      </c>
      <c r="M777" s="17">
        <f t="shared" si="109"/>
        <v>0.33678314703899925</v>
      </c>
      <c r="N777" s="63">
        <f t="shared" si="111"/>
        <v>0.23814164706062249</v>
      </c>
    </row>
    <row r="778" spans="4:14">
      <c r="D778" s="15">
        <f>D777+'Control Panel'!$B$28</f>
        <v>7.7600000000001196E-2</v>
      </c>
      <c r="E778" s="16">
        <f t="shared" si="110"/>
        <v>0</v>
      </c>
      <c r="F778" s="62">
        <f t="shared" si="116"/>
        <v>0.03</v>
      </c>
      <c r="G778" s="62">
        <f>IF(E778=0,Thrust!$B$20,($B$10)*($B$9/($B$9+($B$5-H778)))^($B$22))</f>
        <v>101300</v>
      </c>
      <c r="H778" s="62">
        <f t="shared" si="117"/>
        <v>0</v>
      </c>
      <c r="I778" s="62">
        <f t="shared" si="112"/>
        <v>0</v>
      </c>
      <c r="J778" s="62">
        <f t="shared" si="113"/>
        <v>0</v>
      </c>
      <c r="K778" s="62">
        <f t="shared" si="114"/>
        <v>8820.8920394723264</v>
      </c>
      <c r="L778" s="16">
        <f t="shared" si="115"/>
        <v>52.53895843778669</v>
      </c>
      <c r="M778" s="17">
        <f t="shared" si="109"/>
        <v>0.33678314703899925</v>
      </c>
      <c r="N778" s="63">
        <f t="shared" si="111"/>
        <v>0.23814164706062249</v>
      </c>
    </row>
    <row r="779" spans="4:14">
      <c r="D779" s="15">
        <f>D778+'Control Panel'!$B$28</f>
        <v>7.7700000000001199E-2</v>
      </c>
      <c r="E779" s="16">
        <f t="shared" si="110"/>
        <v>0</v>
      </c>
      <c r="F779" s="62">
        <f t="shared" si="116"/>
        <v>0.03</v>
      </c>
      <c r="G779" s="62">
        <f>IF(E779=0,Thrust!$B$20,($B$10)*($B$9/($B$9+($B$5-H779)))^($B$22))</f>
        <v>101300</v>
      </c>
      <c r="H779" s="62">
        <f t="shared" si="117"/>
        <v>0</v>
      </c>
      <c r="I779" s="62">
        <f t="shared" si="112"/>
        <v>0</v>
      </c>
      <c r="J779" s="62">
        <f t="shared" si="113"/>
        <v>0</v>
      </c>
      <c r="K779" s="62">
        <f t="shared" si="114"/>
        <v>8820.8920394723264</v>
      </c>
      <c r="L779" s="16">
        <f t="shared" si="115"/>
        <v>52.53895843778669</v>
      </c>
      <c r="M779" s="17">
        <f t="shared" si="109"/>
        <v>0.33678314703899925</v>
      </c>
      <c r="N779" s="63">
        <f t="shared" si="111"/>
        <v>0.23814164706062249</v>
      </c>
    </row>
    <row r="780" spans="4:14">
      <c r="D780" s="15">
        <f>D779+'Control Panel'!$B$28</f>
        <v>7.7800000000001202E-2</v>
      </c>
      <c r="E780" s="16">
        <f t="shared" si="110"/>
        <v>0</v>
      </c>
      <c r="F780" s="62">
        <f t="shared" si="116"/>
        <v>0.03</v>
      </c>
      <c r="G780" s="62">
        <f>IF(E780=0,Thrust!$B$20,($B$10)*($B$9/($B$9+($B$5-H780)))^($B$22))</f>
        <v>101300</v>
      </c>
      <c r="H780" s="62">
        <f t="shared" si="117"/>
        <v>0</v>
      </c>
      <c r="I780" s="62">
        <f t="shared" si="112"/>
        <v>0</v>
      </c>
      <c r="J780" s="62">
        <f t="shared" si="113"/>
        <v>0</v>
      </c>
      <c r="K780" s="62">
        <f t="shared" si="114"/>
        <v>8820.8920394723264</v>
      </c>
      <c r="L780" s="16">
        <f t="shared" si="115"/>
        <v>52.53895843778669</v>
      </c>
      <c r="M780" s="17">
        <f t="shared" si="109"/>
        <v>0.33678314703899925</v>
      </c>
      <c r="N780" s="63">
        <f t="shared" si="111"/>
        <v>0.23814164706062249</v>
      </c>
    </row>
    <row r="781" spans="4:14">
      <c r="D781" s="15">
        <f>D780+'Control Panel'!$B$28</f>
        <v>7.7900000000001204E-2</v>
      </c>
      <c r="E781" s="16">
        <f t="shared" si="110"/>
        <v>0</v>
      </c>
      <c r="F781" s="62">
        <f t="shared" si="116"/>
        <v>0.03</v>
      </c>
      <c r="G781" s="62">
        <f>IF(E781=0,Thrust!$B$20,($B$10)*($B$9/($B$9+($B$5-H781)))^($B$22))</f>
        <v>101300</v>
      </c>
      <c r="H781" s="62">
        <f t="shared" si="117"/>
        <v>0</v>
      </c>
      <c r="I781" s="62">
        <f t="shared" si="112"/>
        <v>0</v>
      </c>
      <c r="J781" s="62">
        <f t="shared" si="113"/>
        <v>0</v>
      </c>
      <c r="K781" s="62">
        <f t="shared" si="114"/>
        <v>8820.8920394723264</v>
      </c>
      <c r="L781" s="16">
        <f t="shared" si="115"/>
        <v>52.53895843778669</v>
      </c>
      <c r="M781" s="17">
        <f t="shared" si="109"/>
        <v>0.33678314703899925</v>
      </c>
      <c r="N781" s="63">
        <f t="shared" si="111"/>
        <v>0.23814164706062249</v>
      </c>
    </row>
    <row r="782" spans="4:14">
      <c r="D782" s="15">
        <f>D781+'Control Panel'!$B$28</f>
        <v>7.8000000000001207E-2</v>
      </c>
      <c r="E782" s="16">
        <f t="shared" si="110"/>
        <v>0</v>
      </c>
      <c r="F782" s="62">
        <f t="shared" si="116"/>
        <v>0.03</v>
      </c>
      <c r="G782" s="62">
        <f>IF(E782=0,Thrust!$B$20,($B$10)*($B$9/($B$9+($B$5-H782)))^($B$22))</f>
        <v>101300</v>
      </c>
      <c r="H782" s="62">
        <f t="shared" si="117"/>
        <v>0</v>
      </c>
      <c r="I782" s="62">
        <f t="shared" si="112"/>
        <v>0</v>
      </c>
      <c r="J782" s="62">
        <f t="shared" si="113"/>
        <v>0</v>
      </c>
      <c r="K782" s="62">
        <f t="shared" si="114"/>
        <v>8820.8920394723264</v>
      </c>
      <c r="L782" s="16">
        <f t="shared" si="115"/>
        <v>52.53895843778669</v>
      </c>
      <c r="M782" s="17">
        <f t="shared" si="109"/>
        <v>0.33678314703899925</v>
      </c>
      <c r="N782" s="63">
        <f t="shared" si="111"/>
        <v>0.23814164706062249</v>
      </c>
    </row>
    <row r="783" spans="4:14">
      <c r="D783" s="15">
        <f>D782+'Control Panel'!$B$28</f>
        <v>7.810000000000121E-2</v>
      </c>
      <c r="E783" s="16">
        <f t="shared" si="110"/>
        <v>0</v>
      </c>
      <c r="F783" s="62">
        <f t="shared" si="116"/>
        <v>0.03</v>
      </c>
      <c r="G783" s="62">
        <f>IF(E783=0,Thrust!$B$20,($B$10)*($B$9/($B$9+($B$5-H783)))^($B$22))</f>
        <v>101300</v>
      </c>
      <c r="H783" s="62">
        <f t="shared" si="117"/>
        <v>0</v>
      </c>
      <c r="I783" s="62">
        <f t="shared" si="112"/>
        <v>0</v>
      </c>
      <c r="J783" s="62">
        <f t="shared" si="113"/>
        <v>0</v>
      </c>
      <c r="K783" s="62">
        <f t="shared" si="114"/>
        <v>8820.8920394723264</v>
      </c>
      <c r="L783" s="16">
        <f t="shared" si="115"/>
        <v>52.53895843778669</v>
      </c>
      <c r="M783" s="17">
        <f t="shared" si="109"/>
        <v>0.33678314703899925</v>
      </c>
      <c r="N783" s="63">
        <f t="shared" si="111"/>
        <v>0.23814164706062249</v>
      </c>
    </row>
    <row r="784" spans="4:14">
      <c r="D784" s="15">
        <f>D783+'Control Panel'!$B$28</f>
        <v>7.8200000000001213E-2</v>
      </c>
      <c r="E784" s="16">
        <f t="shared" si="110"/>
        <v>0</v>
      </c>
      <c r="F784" s="62">
        <f t="shared" si="116"/>
        <v>0.03</v>
      </c>
      <c r="G784" s="62">
        <f>IF(E784=0,Thrust!$B$20,($B$10)*($B$9/($B$9+($B$5-H784)))^($B$22))</f>
        <v>101300</v>
      </c>
      <c r="H784" s="62">
        <f t="shared" si="117"/>
        <v>0</v>
      </c>
      <c r="I784" s="62">
        <f t="shared" si="112"/>
        <v>0</v>
      </c>
      <c r="J784" s="62">
        <f t="shared" si="113"/>
        <v>0</v>
      </c>
      <c r="K784" s="62">
        <f t="shared" si="114"/>
        <v>8820.8920394723264</v>
      </c>
      <c r="L784" s="16">
        <f t="shared" si="115"/>
        <v>52.53895843778669</v>
      </c>
      <c r="M784" s="17">
        <f t="shared" si="109"/>
        <v>0.33678314703899925</v>
      </c>
      <c r="N784" s="63">
        <f t="shared" si="111"/>
        <v>0.23814164706062249</v>
      </c>
    </row>
    <row r="785" spans="4:14">
      <c r="D785" s="15">
        <f>D784+'Control Panel'!$B$28</f>
        <v>7.8300000000001216E-2</v>
      </c>
      <c r="E785" s="16">
        <f t="shared" si="110"/>
        <v>0</v>
      </c>
      <c r="F785" s="62">
        <f t="shared" si="116"/>
        <v>0.03</v>
      </c>
      <c r="G785" s="62">
        <f>IF(E785=0,Thrust!$B$20,($B$10)*($B$9/($B$9+($B$5-H785)))^($B$22))</f>
        <v>101300</v>
      </c>
      <c r="H785" s="62">
        <f t="shared" si="117"/>
        <v>0</v>
      </c>
      <c r="I785" s="62">
        <f t="shared" si="112"/>
        <v>0</v>
      </c>
      <c r="J785" s="62">
        <f t="shared" si="113"/>
        <v>0</v>
      </c>
      <c r="K785" s="62">
        <f t="shared" si="114"/>
        <v>8820.8920394723264</v>
      </c>
      <c r="L785" s="16">
        <f t="shared" si="115"/>
        <v>52.53895843778669</v>
      </c>
      <c r="M785" s="17">
        <f t="shared" si="109"/>
        <v>0.33678314703899925</v>
      </c>
      <c r="N785" s="63">
        <f t="shared" si="111"/>
        <v>0.23814164706062249</v>
      </c>
    </row>
    <row r="786" spans="4:14">
      <c r="D786" s="15">
        <f>D785+'Control Panel'!$B$28</f>
        <v>7.8400000000001219E-2</v>
      </c>
      <c r="E786" s="16">
        <f t="shared" si="110"/>
        <v>0</v>
      </c>
      <c r="F786" s="62">
        <f t="shared" si="116"/>
        <v>0.03</v>
      </c>
      <c r="G786" s="62">
        <f>IF(E786=0,Thrust!$B$20,($B$10)*($B$9/($B$9+($B$5-H786)))^($B$22))</f>
        <v>101300</v>
      </c>
      <c r="H786" s="62">
        <f t="shared" si="117"/>
        <v>0</v>
      </c>
      <c r="I786" s="62">
        <f t="shared" si="112"/>
        <v>0</v>
      </c>
      <c r="J786" s="62">
        <f t="shared" si="113"/>
        <v>0</v>
      </c>
      <c r="K786" s="62">
        <f t="shared" si="114"/>
        <v>8820.8920394723264</v>
      </c>
      <c r="L786" s="16">
        <f t="shared" si="115"/>
        <v>52.53895843778669</v>
      </c>
      <c r="M786" s="17">
        <f t="shared" si="109"/>
        <v>0.33678314703899925</v>
      </c>
      <c r="N786" s="63">
        <f t="shared" si="111"/>
        <v>0.23814164706062249</v>
      </c>
    </row>
    <row r="787" spans="4:14">
      <c r="D787" s="15">
        <f>D786+'Control Panel'!$B$28</f>
        <v>7.8500000000001222E-2</v>
      </c>
      <c r="E787" s="16">
        <f t="shared" si="110"/>
        <v>0</v>
      </c>
      <c r="F787" s="62">
        <f t="shared" si="116"/>
        <v>0.03</v>
      </c>
      <c r="G787" s="62">
        <f>IF(E787=0,Thrust!$B$20,($B$10)*($B$9/($B$9+($B$5-H787)))^($B$22))</f>
        <v>101300</v>
      </c>
      <c r="H787" s="62">
        <f t="shared" si="117"/>
        <v>0</v>
      </c>
      <c r="I787" s="62">
        <f t="shared" si="112"/>
        <v>0</v>
      </c>
      <c r="J787" s="62">
        <f t="shared" si="113"/>
        <v>0</v>
      </c>
      <c r="K787" s="62">
        <f t="shared" si="114"/>
        <v>8820.8920394723264</v>
      </c>
      <c r="L787" s="16">
        <f t="shared" si="115"/>
        <v>52.53895843778669</v>
      </c>
      <c r="M787" s="17">
        <f t="shared" si="109"/>
        <v>0.33678314703899925</v>
      </c>
      <c r="N787" s="63">
        <f t="shared" si="111"/>
        <v>0.23814164706062249</v>
      </c>
    </row>
    <row r="788" spans="4:14">
      <c r="D788" s="15">
        <f>D787+'Control Panel'!$B$28</f>
        <v>7.8600000000001224E-2</v>
      </c>
      <c r="E788" s="16">
        <f t="shared" si="110"/>
        <v>0</v>
      </c>
      <c r="F788" s="62">
        <f t="shared" si="116"/>
        <v>0.03</v>
      </c>
      <c r="G788" s="62">
        <f>IF(E788=0,Thrust!$B$20,($B$10)*($B$9/($B$9+($B$5-H788)))^($B$22))</f>
        <v>101300</v>
      </c>
      <c r="H788" s="62">
        <f t="shared" si="117"/>
        <v>0</v>
      </c>
      <c r="I788" s="62">
        <f t="shared" si="112"/>
        <v>0</v>
      </c>
      <c r="J788" s="62">
        <f t="shared" si="113"/>
        <v>0</v>
      </c>
      <c r="K788" s="62">
        <f t="shared" si="114"/>
        <v>8820.8920394723264</v>
      </c>
      <c r="L788" s="16">
        <f t="shared" si="115"/>
        <v>52.53895843778669</v>
      </c>
      <c r="M788" s="17">
        <f t="shared" si="109"/>
        <v>0.33678314703899925</v>
      </c>
      <c r="N788" s="63">
        <f t="shared" si="111"/>
        <v>0.23814164706062249</v>
      </c>
    </row>
    <row r="789" spans="4:14">
      <c r="D789" s="15">
        <f>D788+'Control Panel'!$B$28</f>
        <v>7.8700000000001227E-2</v>
      </c>
      <c r="E789" s="16">
        <f t="shared" si="110"/>
        <v>0</v>
      </c>
      <c r="F789" s="62">
        <f t="shared" si="116"/>
        <v>0.03</v>
      </c>
      <c r="G789" s="62">
        <f>IF(E789=0,Thrust!$B$20,($B$10)*($B$9/($B$9+($B$5-H789)))^($B$22))</f>
        <v>101300</v>
      </c>
      <c r="H789" s="62">
        <f t="shared" si="117"/>
        <v>0</v>
      </c>
      <c r="I789" s="62">
        <f t="shared" si="112"/>
        <v>0</v>
      </c>
      <c r="J789" s="62">
        <f t="shared" si="113"/>
        <v>0</v>
      </c>
      <c r="K789" s="62">
        <f t="shared" si="114"/>
        <v>8820.8920394723264</v>
      </c>
      <c r="L789" s="16">
        <f t="shared" si="115"/>
        <v>52.53895843778669</v>
      </c>
      <c r="M789" s="17">
        <f t="shared" si="109"/>
        <v>0.33678314703899925</v>
      </c>
      <c r="N789" s="63">
        <f t="shared" si="111"/>
        <v>0.23814164706062249</v>
      </c>
    </row>
    <row r="790" spans="4:14">
      <c r="D790" s="15">
        <f>D789+'Control Panel'!$B$28</f>
        <v>7.880000000000123E-2</v>
      </c>
      <c r="E790" s="16">
        <f t="shared" si="110"/>
        <v>0</v>
      </c>
      <c r="F790" s="62">
        <f t="shared" si="116"/>
        <v>0.03</v>
      </c>
      <c r="G790" s="62">
        <f>IF(E790=0,Thrust!$B$20,($B$10)*($B$9/($B$9+($B$5-H790)))^($B$22))</f>
        <v>101300</v>
      </c>
      <c r="H790" s="62">
        <f t="shared" si="117"/>
        <v>0</v>
      </c>
      <c r="I790" s="62">
        <f t="shared" si="112"/>
        <v>0</v>
      </c>
      <c r="J790" s="62">
        <f t="shared" si="113"/>
        <v>0</v>
      </c>
      <c r="K790" s="62">
        <f t="shared" si="114"/>
        <v>8820.8920394723264</v>
      </c>
      <c r="L790" s="16">
        <f t="shared" si="115"/>
        <v>52.53895843778669</v>
      </c>
      <c r="M790" s="17">
        <f t="shared" si="109"/>
        <v>0.33678314703899925</v>
      </c>
      <c r="N790" s="63">
        <f t="shared" si="111"/>
        <v>0.23814164706062249</v>
      </c>
    </row>
    <row r="791" spans="4:14">
      <c r="D791" s="15">
        <f>D790+'Control Panel'!$B$28</f>
        <v>7.8900000000001233E-2</v>
      </c>
      <c r="E791" s="16">
        <f t="shared" si="110"/>
        <v>0</v>
      </c>
      <c r="F791" s="62">
        <f t="shared" si="116"/>
        <v>0.03</v>
      </c>
      <c r="G791" s="62">
        <f>IF(E791=0,Thrust!$B$20,($B$10)*($B$9/($B$9+($B$5-H791)))^($B$22))</f>
        <v>101300</v>
      </c>
      <c r="H791" s="62">
        <f t="shared" si="117"/>
        <v>0</v>
      </c>
      <c r="I791" s="62">
        <f t="shared" si="112"/>
        <v>0</v>
      </c>
      <c r="J791" s="62">
        <f t="shared" si="113"/>
        <v>0</v>
      </c>
      <c r="K791" s="62">
        <f t="shared" si="114"/>
        <v>8820.8920394723264</v>
      </c>
      <c r="L791" s="16">
        <f t="shared" si="115"/>
        <v>52.53895843778669</v>
      </c>
      <c r="M791" s="17">
        <f t="shared" si="109"/>
        <v>0.33678314703899925</v>
      </c>
      <c r="N791" s="63">
        <f t="shared" si="111"/>
        <v>0.23814164706062249</v>
      </c>
    </row>
    <row r="792" spans="4:14">
      <c r="D792" s="15">
        <f>D791+'Control Panel'!$B$28</f>
        <v>7.9000000000001236E-2</v>
      </c>
      <c r="E792" s="16">
        <f t="shared" si="110"/>
        <v>0</v>
      </c>
      <c r="F792" s="62">
        <f t="shared" si="116"/>
        <v>0.03</v>
      </c>
      <c r="G792" s="62">
        <f>IF(E792=0,Thrust!$B$20,($B$10)*($B$9/($B$9+($B$5-H792)))^($B$22))</f>
        <v>101300</v>
      </c>
      <c r="H792" s="62">
        <f t="shared" si="117"/>
        <v>0</v>
      </c>
      <c r="I792" s="62">
        <f t="shared" si="112"/>
        <v>0</v>
      </c>
      <c r="J792" s="62">
        <f t="shared" si="113"/>
        <v>0</v>
      </c>
      <c r="K792" s="62">
        <f t="shared" si="114"/>
        <v>8820.8920394723264</v>
      </c>
      <c r="L792" s="16">
        <f t="shared" si="115"/>
        <v>52.53895843778669</v>
      </c>
      <c r="M792" s="17">
        <f t="shared" si="109"/>
        <v>0.33678314703899925</v>
      </c>
      <c r="N792" s="63">
        <f t="shared" si="111"/>
        <v>0.23814164706062249</v>
      </c>
    </row>
    <row r="793" spans="4:14">
      <c r="D793" s="15">
        <f>D792+'Control Panel'!$B$28</f>
        <v>7.9100000000001239E-2</v>
      </c>
      <c r="E793" s="16">
        <f t="shared" si="110"/>
        <v>0</v>
      </c>
      <c r="F793" s="62">
        <f t="shared" si="116"/>
        <v>0.03</v>
      </c>
      <c r="G793" s="62">
        <f>IF(E793=0,Thrust!$B$20,($B$10)*($B$9/($B$9+($B$5-H793)))^($B$22))</f>
        <v>101300</v>
      </c>
      <c r="H793" s="62">
        <f t="shared" si="117"/>
        <v>0</v>
      </c>
      <c r="I793" s="62">
        <f t="shared" si="112"/>
        <v>0</v>
      </c>
      <c r="J793" s="62">
        <f t="shared" si="113"/>
        <v>0</v>
      </c>
      <c r="K793" s="62">
        <f t="shared" si="114"/>
        <v>8820.8920394723264</v>
      </c>
      <c r="L793" s="16">
        <f t="shared" si="115"/>
        <v>52.53895843778669</v>
      </c>
      <c r="M793" s="17">
        <f t="shared" si="109"/>
        <v>0.33678314703899925</v>
      </c>
      <c r="N793" s="63">
        <f t="shared" si="111"/>
        <v>0.23814164706062249</v>
      </c>
    </row>
    <row r="794" spans="4:14">
      <c r="D794" s="15">
        <f>D793+'Control Panel'!$B$28</f>
        <v>7.9200000000001242E-2</v>
      </c>
      <c r="E794" s="16">
        <f t="shared" si="110"/>
        <v>0</v>
      </c>
      <c r="F794" s="62">
        <f t="shared" si="116"/>
        <v>0.03</v>
      </c>
      <c r="G794" s="62">
        <f>IF(E794=0,Thrust!$B$20,($B$10)*($B$9/($B$9+($B$5-H794)))^($B$22))</f>
        <v>101300</v>
      </c>
      <c r="H794" s="62">
        <f t="shared" si="117"/>
        <v>0</v>
      </c>
      <c r="I794" s="62">
        <f t="shared" si="112"/>
        <v>0</v>
      </c>
      <c r="J794" s="62">
        <f t="shared" si="113"/>
        <v>0</v>
      </c>
      <c r="K794" s="62">
        <f t="shared" si="114"/>
        <v>8820.8920394723264</v>
      </c>
      <c r="L794" s="16">
        <f t="shared" si="115"/>
        <v>52.53895843778669</v>
      </c>
      <c r="M794" s="17">
        <f t="shared" si="109"/>
        <v>0.33678314703899925</v>
      </c>
      <c r="N794" s="63">
        <f t="shared" si="111"/>
        <v>0.23814164706062249</v>
      </c>
    </row>
    <row r="795" spans="4:14">
      <c r="D795" s="15">
        <f>D794+'Control Panel'!$B$28</f>
        <v>7.9300000000001244E-2</v>
      </c>
      <c r="E795" s="16">
        <f t="shared" si="110"/>
        <v>0</v>
      </c>
      <c r="F795" s="62">
        <f t="shared" si="116"/>
        <v>0.03</v>
      </c>
      <c r="G795" s="62">
        <f>IF(E795=0,Thrust!$B$20,($B$10)*($B$9/($B$9+($B$5-H795)))^($B$22))</f>
        <v>101300</v>
      </c>
      <c r="H795" s="62">
        <f t="shared" si="117"/>
        <v>0</v>
      </c>
      <c r="I795" s="62">
        <f t="shared" si="112"/>
        <v>0</v>
      </c>
      <c r="J795" s="62">
        <f t="shared" si="113"/>
        <v>0</v>
      </c>
      <c r="K795" s="62">
        <f t="shared" si="114"/>
        <v>8820.8920394723264</v>
      </c>
      <c r="L795" s="16">
        <f t="shared" si="115"/>
        <v>52.53895843778669</v>
      </c>
      <c r="M795" s="17">
        <f t="shared" si="109"/>
        <v>0.33678314703899925</v>
      </c>
      <c r="N795" s="63">
        <f t="shared" si="111"/>
        <v>0.23814164706062249</v>
      </c>
    </row>
    <row r="796" spans="4:14">
      <c r="D796" s="15">
        <f>D795+'Control Panel'!$B$28</f>
        <v>7.9400000000001247E-2</v>
      </c>
      <c r="E796" s="16">
        <f t="shared" si="110"/>
        <v>0</v>
      </c>
      <c r="F796" s="62">
        <f t="shared" si="116"/>
        <v>0.03</v>
      </c>
      <c r="G796" s="62">
        <f>IF(E796=0,Thrust!$B$20,($B$10)*($B$9/($B$9+($B$5-H796)))^($B$22))</f>
        <v>101300</v>
      </c>
      <c r="H796" s="62">
        <f t="shared" si="117"/>
        <v>0</v>
      </c>
      <c r="I796" s="62">
        <f t="shared" si="112"/>
        <v>0</v>
      </c>
      <c r="J796" s="62">
        <f t="shared" si="113"/>
        <v>0</v>
      </c>
      <c r="K796" s="62">
        <f t="shared" si="114"/>
        <v>8820.8920394723264</v>
      </c>
      <c r="L796" s="16">
        <f t="shared" si="115"/>
        <v>52.53895843778669</v>
      </c>
      <c r="M796" s="17">
        <f t="shared" si="109"/>
        <v>0.33678314703899925</v>
      </c>
      <c r="N796" s="63">
        <f t="shared" si="111"/>
        <v>0.23814164706062249</v>
      </c>
    </row>
    <row r="797" spans="4:14">
      <c r="D797" s="15">
        <f>D796+'Control Panel'!$B$28</f>
        <v>7.950000000000125E-2</v>
      </c>
      <c r="E797" s="16">
        <f t="shared" si="110"/>
        <v>0</v>
      </c>
      <c r="F797" s="62">
        <f t="shared" si="116"/>
        <v>0.03</v>
      </c>
      <c r="G797" s="62">
        <f>IF(E797=0,Thrust!$B$20,($B$10)*($B$9/($B$9+($B$5-H797)))^($B$22))</f>
        <v>101300</v>
      </c>
      <c r="H797" s="62">
        <f t="shared" si="117"/>
        <v>0</v>
      </c>
      <c r="I797" s="62">
        <f t="shared" si="112"/>
        <v>0</v>
      </c>
      <c r="J797" s="62">
        <f t="shared" si="113"/>
        <v>0</v>
      </c>
      <c r="K797" s="62">
        <f t="shared" si="114"/>
        <v>8820.8920394723264</v>
      </c>
      <c r="L797" s="16">
        <f t="shared" si="115"/>
        <v>52.53895843778669</v>
      </c>
      <c r="M797" s="17">
        <f t="shared" si="109"/>
        <v>0.33678314703899925</v>
      </c>
      <c r="N797" s="63">
        <f t="shared" si="111"/>
        <v>0.23814164706062249</v>
      </c>
    </row>
    <row r="798" spans="4:14">
      <c r="D798" s="15">
        <f>D797+'Control Panel'!$B$28</f>
        <v>7.9600000000001253E-2</v>
      </c>
      <c r="E798" s="16">
        <f t="shared" si="110"/>
        <v>0</v>
      </c>
      <c r="F798" s="62">
        <f t="shared" si="116"/>
        <v>0.03</v>
      </c>
      <c r="G798" s="62">
        <f>IF(E798=0,Thrust!$B$20,($B$10)*($B$9/($B$9+($B$5-H798)))^($B$22))</f>
        <v>101300</v>
      </c>
      <c r="H798" s="62">
        <f t="shared" si="117"/>
        <v>0</v>
      </c>
      <c r="I798" s="62">
        <f t="shared" si="112"/>
        <v>0</v>
      </c>
      <c r="J798" s="62">
        <f t="shared" si="113"/>
        <v>0</v>
      </c>
      <c r="K798" s="62">
        <f t="shared" si="114"/>
        <v>8820.8920394723264</v>
      </c>
      <c r="L798" s="16">
        <f t="shared" si="115"/>
        <v>52.53895843778669</v>
      </c>
      <c r="M798" s="17">
        <f t="shared" si="109"/>
        <v>0.33678314703899925</v>
      </c>
      <c r="N798" s="63">
        <f t="shared" si="111"/>
        <v>0.23814164706062249</v>
      </c>
    </row>
    <row r="799" spans="4:14">
      <c r="D799" s="15">
        <f>D798+'Control Panel'!$B$28</f>
        <v>7.9700000000001256E-2</v>
      </c>
      <c r="E799" s="16">
        <f t="shared" si="110"/>
        <v>0</v>
      </c>
      <c r="F799" s="62">
        <f t="shared" si="116"/>
        <v>0.03</v>
      </c>
      <c r="G799" s="62">
        <f>IF(E799=0,Thrust!$B$20,($B$10)*($B$9/($B$9+($B$5-H799)))^($B$22))</f>
        <v>101300</v>
      </c>
      <c r="H799" s="62">
        <f t="shared" si="117"/>
        <v>0</v>
      </c>
      <c r="I799" s="62">
        <f t="shared" si="112"/>
        <v>0</v>
      </c>
      <c r="J799" s="62">
        <f t="shared" si="113"/>
        <v>0</v>
      </c>
      <c r="K799" s="62">
        <f t="shared" si="114"/>
        <v>8820.8920394723264</v>
      </c>
      <c r="L799" s="16">
        <f t="shared" si="115"/>
        <v>52.53895843778669</v>
      </c>
      <c r="M799" s="17">
        <f t="shared" si="109"/>
        <v>0.33678314703899925</v>
      </c>
      <c r="N799" s="63">
        <f t="shared" si="111"/>
        <v>0.23814164706062249</v>
      </c>
    </row>
    <row r="800" spans="4:14">
      <c r="D800" s="15">
        <f>D799+'Control Panel'!$B$28</f>
        <v>7.9800000000001259E-2</v>
      </c>
      <c r="E800" s="16">
        <f t="shared" si="110"/>
        <v>0</v>
      </c>
      <c r="F800" s="62">
        <f t="shared" si="116"/>
        <v>0.03</v>
      </c>
      <c r="G800" s="62">
        <f>IF(E800=0,Thrust!$B$20,($B$10)*($B$9/($B$9+($B$5-H800)))^($B$22))</f>
        <v>101300</v>
      </c>
      <c r="H800" s="62">
        <f t="shared" si="117"/>
        <v>0</v>
      </c>
      <c r="I800" s="62">
        <f t="shared" si="112"/>
        <v>0</v>
      </c>
      <c r="J800" s="62">
        <f t="shared" si="113"/>
        <v>0</v>
      </c>
      <c r="K800" s="62">
        <f t="shared" si="114"/>
        <v>8820.8920394723264</v>
      </c>
      <c r="L800" s="16">
        <f t="shared" si="115"/>
        <v>52.53895843778669</v>
      </c>
      <c r="M800" s="17">
        <f t="shared" si="109"/>
        <v>0.33678314703899925</v>
      </c>
      <c r="N800" s="63">
        <f t="shared" si="111"/>
        <v>0.23814164706062249</v>
      </c>
    </row>
    <row r="801" spans="4:14">
      <c r="D801" s="15">
        <f>D800+'Control Panel'!$B$28</f>
        <v>7.9900000000001262E-2</v>
      </c>
      <c r="E801" s="16">
        <f t="shared" si="110"/>
        <v>0</v>
      </c>
      <c r="F801" s="62">
        <f t="shared" si="116"/>
        <v>0.03</v>
      </c>
      <c r="G801" s="62">
        <f>IF(E801=0,Thrust!$B$20,($B$10)*($B$9/($B$9+($B$5-H801)))^($B$22))</f>
        <v>101300</v>
      </c>
      <c r="H801" s="62">
        <f t="shared" si="117"/>
        <v>0</v>
      </c>
      <c r="I801" s="62">
        <f t="shared" si="112"/>
        <v>0</v>
      </c>
      <c r="J801" s="62">
        <f t="shared" si="113"/>
        <v>0</v>
      </c>
      <c r="K801" s="62">
        <f t="shared" si="114"/>
        <v>8820.8920394723264</v>
      </c>
      <c r="L801" s="16">
        <f t="shared" si="115"/>
        <v>52.53895843778669</v>
      </c>
      <c r="M801" s="17">
        <f t="shared" si="109"/>
        <v>0.33678314703899925</v>
      </c>
      <c r="N801" s="63">
        <f t="shared" si="111"/>
        <v>0.23814164706062249</v>
      </c>
    </row>
    <row r="802" spans="4:14">
      <c r="D802" s="15">
        <f>D801+'Control Panel'!$B$28</f>
        <v>8.0000000000001265E-2</v>
      </c>
      <c r="E802" s="16">
        <f t="shared" si="110"/>
        <v>0</v>
      </c>
      <c r="F802" s="62">
        <f t="shared" si="116"/>
        <v>0.03</v>
      </c>
      <c r="G802" s="62">
        <f>IF(E802=0,Thrust!$B$20,($B$10)*($B$9/($B$9+($B$5-H802)))^($B$22))</f>
        <v>101300</v>
      </c>
      <c r="H802" s="62">
        <f t="shared" si="117"/>
        <v>0</v>
      </c>
      <c r="I802" s="62">
        <f t="shared" si="112"/>
        <v>0</v>
      </c>
      <c r="J802" s="62">
        <f t="shared" si="113"/>
        <v>0</v>
      </c>
      <c r="K802" s="62">
        <f t="shared" si="114"/>
        <v>8820.8920394723264</v>
      </c>
      <c r="L802" s="16">
        <f t="shared" si="115"/>
        <v>52.53895843778669</v>
      </c>
      <c r="M802" s="17">
        <f t="shared" si="109"/>
        <v>0.33678314703899925</v>
      </c>
      <c r="N802" s="63">
        <f t="shared" si="111"/>
        <v>0.23814164706062249</v>
      </c>
    </row>
    <row r="803" spans="4:14">
      <c r="D803" s="15">
        <f>D802+'Control Panel'!$B$28</f>
        <v>8.0100000000001267E-2</v>
      </c>
      <c r="E803" s="16">
        <f t="shared" si="110"/>
        <v>0</v>
      </c>
      <c r="F803" s="62">
        <f t="shared" si="116"/>
        <v>0.03</v>
      </c>
      <c r="G803" s="62">
        <f>IF(E803=0,Thrust!$B$20,($B$10)*($B$9/($B$9+($B$5-H803)))^($B$22))</f>
        <v>101300</v>
      </c>
      <c r="H803" s="62">
        <f t="shared" si="117"/>
        <v>0</v>
      </c>
      <c r="I803" s="62">
        <f t="shared" si="112"/>
        <v>0</v>
      </c>
      <c r="J803" s="62">
        <f t="shared" si="113"/>
        <v>0</v>
      </c>
      <c r="K803" s="62">
        <f t="shared" si="114"/>
        <v>8820.8920394723264</v>
      </c>
      <c r="L803" s="16">
        <f t="shared" si="115"/>
        <v>52.53895843778669</v>
      </c>
      <c r="M803" s="17">
        <f t="shared" si="109"/>
        <v>0.33678314703899925</v>
      </c>
      <c r="N803" s="63">
        <f t="shared" si="111"/>
        <v>0.23814164706062249</v>
      </c>
    </row>
    <row r="804" spans="4:14">
      <c r="D804" s="15">
        <f>D803+'Control Panel'!$B$28</f>
        <v>8.020000000000127E-2</v>
      </c>
      <c r="E804" s="16">
        <f t="shared" si="110"/>
        <v>0</v>
      </c>
      <c r="F804" s="62">
        <f t="shared" si="116"/>
        <v>0.03</v>
      </c>
      <c r="G804" s="62">
        <f>IF(E804=0,Thrust!$B$20,($B$10)*($B$9/($B$9+($B$5-H804)))^($B$22))</f>
        <v>101300</v>
      </c>
      <c r="H804" s="62">
        <f t="shared" si="117"/>
        <v>0</v>
      </c>
      <c r="I804" s="62">
        <f t="shared" si="112"/>
        <v>0</v>
      </c>
      <c r="J804" s="62">
        <f t="shared" si="113"/>
        <v>0</v>
      </c>
      <c r="K804" s="62">
        <f t="shared" si="114"/>
        <v>8820.8920394723264</v>
      </c>
      <c r="L804" s="16">
        <f t="shared" si="115"/>
        <v>52.53895843778669</v>
      </c>
      <c r="M804" s="17">
        <f t="shared" si="109"/>
        <v>0.33678314703899925</v>
      </c>
      <c r="N804" s="63">
        <f t="shared" si="111"/>
        <v>0.23814164706062249</v>
      </c>
    </row>
    <row r="805" spans="4:14">
      <c r="D805" s="15">
        <f>D804+'Control Panel'!$B$28</f>
        <v>8.0300000000001273E-2</v>
      </c>
      <c r="E805" s="16">
        <f t="shared" si="110"/>
        <v>0</v>
      </c>
      <c r="F805" s="62">
        <f t="shared" si="116"/>
        <v>0.03</v>
      </c>
      <c r="G805" s="62">
        <f>IF(E805=0,Thrust!$B$20,($B$10)*($B$9/($B$9+($B$5-H805)))^($B$22))</f>
        <v>101300</v>
      </c>
      <c r="H805" s="62">
        <f t="shared" si="117"/>
        <v>0</v>
      </c>
      <c r="I805" s="62">
        <f t="shared" si="112"/>
        <v>0</v>
      </c>
      <c r="J805" s="62">
        <f t="shared" si="113"/>
        <v>0</v>
      </c>
      <c r="K805" s="62">
        <f t="shared" si="114"/>
        <v>8820.8920394723264</v>
      </c>
      <c r="L805" s="16">
        <f t="shared" si="115"/>
        <v>52.53895843778669</v>
      </c>
      <c r="M805" s="17">
        <f t="shared" si="109"/>
        <v>0.33678314703899925</v>
      </c>
      <c r="N805" s="63">
        <f t="shared" si="111"/>
        <v>0.23814164706062249</v>
      </c>
    </row>
    <row r="806" spans="4:14">
      <c r="D806" s="15">
        <f>D805+'Control Panel'!$B$28</f>
        <v>8.0400000000001276E-2</v>
      </c>
      <c r="E806" s="16">
        <f t="shared" si="110"/>
        <v>0</v>
      </c>
      <c r="F806" s="62">
        <f t="shared" si="116"/>
        <v>0.03</v>
      </c>
      <c r="G806" s="62">
        <f>IF(E806=0,Thrust!$B$20,($B$10)*($B$9/($B$9+($B$5-H806)))^($B$22))</f>
        <v>101300</v>
      </c>
      <c r="H806" s="62">
        <f t="shared" si="117"/>
        <v>0</v>
      </c>
      <c r="I806" s="62">
        <f t="shared" si="112"/>
        <v>0</v>
      </c>
      <c r="J806" s="62">
        <f t="shared" si="113"/>
        <v>0</v>
      </c>
      <c r="K806" s="62">
        <f t="shared" si="114"/>
        <v>8820.8920394723264</v>
      </c>
      <c r="L806" s="16">
        <f t="shared" si="115"/>
        <v>52.53895843778669</v>
      </c>
      <c r="M806" s="17">
        <f t="shared" si="109"/>
        <v>0.33678314703899925</v>
      </c>
      <c r="N806" s="63">
        <f t="shared" si="111"/>
        <v>0.23814164706062249</v>
      </c>
    </row>
    <row r="807" spans="4:14">
      <c r="D807" s="15">
        <f>D806+'Control Panel'!$B$28</f>
        <v>8.0500000000001279E-2</v>
      </c>
      <c r="E807" s="16">
        <f t="shared" si="110"/>
        <v>0</v>
      </c>
      <c r="F807" s="62">
        <f t="shared" si="116"/>
        <v>0.03</v>
      </c>
      <c r="G807" s="62">
        <f>IF(E807=0,Thrust!$B$20,($B$10)*($B$9/($B$9+($B$5-H807)))^($B$22))</f>
        <v>101300</v>
      </c>
      <c r="H807" s="62">
        <f t="shared" si="117"/>
        <v>0</v>
      </c>
      <c r="I807" s="62">
        <f t="shared" si="112"/>
        <v>0</v>
      </c>
      <c r="J807" s="62">
        <f t="shared" si="113"/>
        <v>0</v>
      </c>
      <c r="K807" s="62">
        <f t="shared" si="114"/>
        <v>8820.8920394723264</v>
      </c>
      <c r="L807" s="16">
        <f t="shared" si="115"/>
        <v>52.53895843778669</v>
      </c>
      <c r="M807" s="17">
        <f t="shared" si="109"/>
        <v>0.33678314703899925</v>
      </c>
      <c r="N807" s="63">
        <f t="shared" si="111"/>
        <v>0.23814164706062249</v>
      </c>
    </row>
    <row r="808" spans="4:14">
      <c r="D808" s="15">
        <f>D807+'Control Panel'!$B$28</f>
        <v>8.0600000000001282E-2</v>
      </c>
      <c r="E808" s="16">
        <f t="shared" si="110"/>
        <v>0</v>
      </c>
      <c r="F808" s="62">
        <f t="shared" si="116"/>
        <v>0.03</v>
      </c>
      <c r="G808" s="62">
        <f>IF(E808=0,Thrust!$B$20,($B$10)*($B$9/($B$9+($B$5-H808)))^($B$22))</f>
        <v>101300</v>
      </c>
      <c r="H808" s="62">
        <f t="shared" si="117"/>
        <v>0</v>
      </c>
      <c r="I808" s="62">
        <f t="shared" si="112"/>
        <v>0</v>
      </c>
      <c r="J808" s="62">
        <f t="shared" si="113"/>
        <v>0</v>
      </c>
      <c r="K808" s="62">
        <f t="shared" si="114"/>
        <v>8820.8920394723264</v>
      </c>
      <c r="L808" s="16">
        <f t="shared" si="115"/>
        <v>52.53895843778669</v>
      </c>
      <c r="M808" s="17">
        <f t="shared" si="109"/>
        <v>0.33678314703899925</v>
      </c>
      <c r="N808" s="63">
        <f t="shared" si="111"/>
        <v>0.23814164706062249</v>
      </c>
    </row>
    <row r="809" spans="4:14">
      <c r="D809" s="15">
        <f>D808+'Control Panel'!$B$28</f>
        <v>8.0700000000001285E-2</v>
      </c>
      <c r="E809" s="16">
        <f t="shared" si="110"/>
        <v>0</v>
      </c>
      <c r="F809" s="62">
        <f t="shared" si="116"/>
        <v>0.03</v>
      </c>
      <c r="G809" s="62">
        <f>IF(E809=0,Thrust!$B$20,($B$10)*($B$9/($B$9+($B$5-H809)))^($B$22))</f>
        <v>101300</v>
      </c>
      <c r="H809" s="62">
        <f t="shared" si="117"/>
        <v>0</v>
      </c>
      <c r="I809" s="62">
        <f t="shared" si="112"/>
        <v>0</v>
      </c>
      <c r="J809" s="62">
        <f t="shared" si="113"/>
        <v>0</v>
      </c>
      <c r="K809" s="62">
        <f t="shared" si="114"/>
        <v>8820.8920394723264</v>
      </c>
      <c r="L809" s="16">
        <f t="shared" si="115"/>
        <v>52.53895843778669</v>
      </c>
      <c r="M809" s="17">
        <f t="shared" si="109"/>
        <v>0.33678314703899925</v>
      </c>
      <c r="N809" s="63">
        <f t="shared" si="111"/>
        <v>0.23814164706062249</v>
      </c>
    </row>
    <row r="810" spans="4:14">
      <c r="D810" s="15">
        <f>D809+'Control Panel'!$B$28</f>
        <v>8.0800000000001287E-2</v>
      </c>
      <c r="E810" s="16">
        <f t="shared" si="110"/>
        <v>0</v>
      </c>
      <c r="F810" s="62">
        <f t="shared" si="116"/>
        <v>0.03</v>
      </c>
      <c r="G810" s="62">
        <f>IF(E810=0,Thrust!$B$20,($B$10)*($B$9/($B$9+($B$5-H810)))^($B$22))</f>
        <v>101300</v>
      </c>
      <c r="H810" s="62">
        <f t="shared" si="117"/>
        <v>0</v>
      </c>
      <c r="I810" s="62">
        <f t="shared" si="112"/>
        <v>0</v>
      </c>
      <c r="J810" s="62">
        <f t="shared" si="113"/>
        <v>0</v>
      </c>
      <c r="K810" s="62">
        <f t="shared" si="114"/>
        <v>8820.8920394723264</v>
      </c>
      <c r="L810" s="16">
        <f t="shared" si="115"/>
        <v>52.53895843778669</v>
      </c>
      <c r="M810" s="17">
        <f t="shared" si="109"/>
        <v>0.33678314703899925</v>
      </c>
      <c r="N810" s="63">
        <f t="shared" si="111"/>
        <v>0.23814164706062249</v>
      </c>
    </row>
    <row r="811" spans="4:14">
      <c r="D811" s="15">
        <f>D810+'Control Panel'!$B$28</f>
        <v>8.090000000000129E-2</v>
      </c>
      <c r="E811" s="16">
        <f t="shared" si="110"/>
        <v>0</v>
      </c>
      <c r="F811" s="62">
        <f t="shared" si="116"/>
        <v>0.03</v>
      </c>
      <c r="G811" s="62">
        <f>IF(E811=0,Thrust!$B$20,($B$10)*($B$9/($B$9+($B$5-H811)))^($B$22))</f>
        <v>101300</v>
      </c>
      <c r="H811" s="62">
        <f t="shared" si="117"/>
        <v>0</v>
      </c>
      <c r="I811" s="62">
        <f t="shared" si="112"/>
        <v>0</v>
      </c>
      <c r="J811" s="62">
        <f t="shared" si="113"/>
        <v>0</v>
      </c>
      <c r="K811" s="62">
        <f t="shared" si="114"/>
        <v>8820.8920394723264</v>
      </c>
      <c r="L811" s="16">
        <f t="shared" si="115"/>
        <v>52.53895843778669</v>
      </c>
      <c r="M811" s="17">
        <f t="shared" si="109"/>
        <v>0.33678314703899925</v>
      </c>
      <c r="N811" s="63">
        <f t="shared" si="111"/>
        <v>0.23814164706062249</v>
      </c>
    </row>
    <row r="812" spans="4:14">
      <c r="D812" s="15">
        <f>D811+'Control Panel'!$B$28</f>
        <v>8.1000000000001293E-2</v>
      </c>
      <c r="E812" s="16">
        <f t="shared" si="110"/>
        <v>0</v>
      </c>
      <c r="F812" s="62">
        <f t="shared" si="116"/>
        <v>0.03</v>
      </c>
      <c r="G812" s="62">
        <f>IF(E812=0,Thrust!$B$20,($B$10)*($B$9/($B$9+($B$5-H812)))^($B$22))</f>
        <v>101300</v>
      </c>
      <c r="H812" s="62">
        <f t="shared" si="117"/>
        <v>0</v>
      </c>
      <c r="I812" s="62">
        <f t="shared" si="112"/>
        <v>0</v>
      </c>
      <c r="J812" s="62">
        <f t="shared" si="113"/>
        <v>0</v>
      </c>
      <c r="K812" s="62">
        <f t="shared" si="114"/>
        <v>8820.8920394723264</v>
      </c>
      <c r="L812" s="16">
        <f t="shared" si="115"/>
        <v>52.53895843778669</v>
      </c>
      <c r="M812" s="17">
        <f t="shared" si="109"/>
        <v>0.33678314703899925</v>
      </c>
      <c r="N812" s="63">
        <f t="shared" si="111"/>
        <v>0.23814164706062249</v>
      </c>
    </row>
    <row r="813" spans="4:14">
      <c r="D813" s="15">
        <f>D812+'Control Panel'!$B$28</f>
        <v>8.1100000000001296E-2</v>
      </c>
      <c r="E813" s="16">
        <f t="shared" si="110"/>
        <v>0</v>
      </c>
      <c r="F813" s="62">
        <f t="shared" si="116"/>
        <v>0.03</v>
      </c>
      <c r="G813" s="62">
        <f>IF(E813=0,Thrust!$B$20,($B$10)*($B$9/($B$9+($B$5-H813)))^($B$22))</f>
        <v>101300</v>
      </c>
      <c r="H813" s="62">
        <f t="shared" si="117"/>
        <v>0</v>
      </c>
      <c r="I813" s="62">
        <f t="shared" si="112"/>
        <v>0</v>
      </c>
      <c r="J813" s="62">
        <f t="shared" si="113"/>
        <v>0</v>
      </c>
      <c r="K813" s="62">
        <f t="shared" si="114"/>
        <v>8820.8920394723264</v>
      </c>
      <c r="L813" s="16">
        <f t="shared" si="115"/>
        <v>52.53895843778669</v>
      </c>
      <c r="M813" s="17">
        <f t="shared" si="109"/>
        <v>0.33678314703899925</v>
      </c>
      <c r="N813" s="63">
        <f t="shared" si="111"/>
        <v>0.23814164706062249</v>
      </c>
    </row>
    <row r="814" spans="4:14">
      <c r="D814" s="15">
        <f>D813+'Control Panel'!$B$28</f>
        <v>8.1200000000001299E-2</v>
      </c>
      <c r="E814" s="16">
        <f t="shared" si="110"/>
        <v>0</v>
      </c>
      <c r="F814" s="62">
        <f t="shared" si="116"/>
        <v>0.03</v>
      </c>
      <c r="G814" s="62">
        <f>IF(E814=0,Thrust!$B$20,($B$10)*($B$9/($B$9+($B$5-H814)))^($B$22))</f>
        <v>101300</v>
      </c>
      <c r="H814" s="62">
        <f t="shared" si="117"/>
        <v>0</v>
      </c>
      <c r="I814" s="62">
        <f t="shared" si="112"/>
        <v>0</v>
      </c>
      <c r="J814" s="62">
        <f t="shared" si="113"/>
        <v>0</v>
      </c>
      <c r="K814" s="62">
        <f t="shared" si="114"/>
        <v>8820.8920394723264</v>
      </c>
      <c r="L814" s="16">
        <f t="shared" si="115"/>
        <v>52.53895843778669</v>
      </c>
      <c r="M814" s="17">
        <f t="shared" si="109"/>
        <v>0.33678314703899925</v>
      </c>
      <c r="N814" s="63">
        <f t="shared" si="111"/>
        <v>0.23814164706062249</v>
      </c>
    </row>
    <row r="815" spans="4:14">
      <c r="D815" s="15">
        <f>D814+'Control Panel'!$B$28</f>
        <v>8.1300000000001302E-2</v>
      </c>
      <c r="E815" s="16">
        <f t="shared" si="110"/>
        <v>0</v>
      </c>
      <c r="F815" s="62">
        <f t="shared" si="116"/>
        <v>0.03</v>
      </c>
      <c r="G815" s="62">
        <f>IF(E815=0,Thrust!$B$20,($B$10)*($B$9/($B$9+($B$5-H815)))^($B$22))</f>
        <v>101300</v>
      </c>
      <c r="H815" s="62">
        <f t="shared" si="117"/>
        <v>0</v>
      </c>
      <c r="I815" s="62">
        <f t="shared" si="112"/>
        <v>0</v>
      </c>
      <c r="J815" s="62">
        <f t="shared" si="113"/>
        <v>0</v>
      </c>
      <c r="K815" s="62">
        <f t="shared" si="114"/>
        <v>8820.8920394723264</v>
      </c>
      <c r="L815" s="16">
        <f t="shared" si="115"/>
        <v>52.53895843778669</v>
      </c>
      <c r="M815" s="17">
        <f t="shared" si="109"/>
        <v>0.33678314703899925</v>
      </c>
      <c r="N815" s="63">
        <f t="shared" si="111"/>
        <v>0.23814164706062249</v>
      </c>
    </row>
    <row r="816" spans="4:14">
      <c r="D816" s="15">
        <f>D815+'Control Panel'!$B$28</f>
        <v>8.1400000000001305E-2</v>
      </c>
      <c r="E816" s="16">
        <f t="shared" si="110"/>
        <v>0</v>
      </c>
      <c r="F816" s="62">
        <f t="shared" si="116"/>
        <v>0.03</v>
      </c>
      <c r="G816" s="62">
        <f>IF(E816=0,Thrust!$B$20,($B$10)*($B$9/($B$9+($B$5-H816)))^($B$22))</f>
        <v>101300</v>
      </c>
      <c r="H816" s="62">
        <f t="shared" si="117"/>
        <v>0</v>
      </c>
      <c r="I816" s="62">
        <f t="shared" si="112"/>
        <v>0</v>
      </c>
      <c r="J816" s="62">
        <f t="shared" si="113"/>
        <v>0</v>
      </c>
      <c r="K816" s="62">
        <f t="shared" si="114"/>
        <v>8820.8920394723264</v>
      </c>
      <c r="L816" s="16">
        <f t="shared" si="115"/>
        <v>52.53895843778669</v>
      </c>
      <c r="M816" s="17">
        <f t="shared" si="109"/>
        <v>0.33678314703899925</v>
      </c>
      <c r="N816" s="63">
        <f t="shared" si="111"/>
        <v>0.23814164706062249</v>
      </c>
    </row>
    <row r="817" spans="4:14">
      <c r="D817" s="15">
        <f>D816+'Control Panel'!$B$28</f>
        <v>8.1500000000001308E-2</v>
      </c>
      <c r="E817" s="16">
        <f t="shared" si="110"/>
        <v>0</v>
      </c>
      <c r="F817" s="62">
        <f t="shared" si="116"/>
        <v>0.03</v>
      </c>
      <c r="G817" s="62">
        <f>IF(E817=0,Thrust!$B$20,($B$10)*($B$9/($B$9+($B$5-H817)))^($B$22))</f>
        <v>101300</v>
      </c>
      <c r="H817" s="62">
        <f t="shared" si="117"/>
        <v>0</v>
      </c>
      <c r="I817" s="62">
        <f t="shared" si="112"/>
        <v>0</v>
      </c>
      <c r="J817" s="62">
        <f t="shared" si="113"/>
        <v>0</v>
      </c>
      <c r="K817" s="62">
        <f t="shared" si="114"/>
        <v>8820.8920394723264</v>
      </c>
      <c r="L817" s="16">
        <f t="shared" si="115"/>
        <v>52.53895843778669</v>
      </c>
      <c r="M817" s="17">
        <f t="shared" si="109"/>
        <v>0.33678314703899925</v>
      </c>
      <c r="N817" s="63">
        <f t="shared" si="111"/>
        <v>0.23814164706062249</v>
      </c>
    </row>
    <row r="818" spans="4:14">
      <c r="D818" s="15">
        <f>D817+'Control Panel'!$B$28</f>
        <v>8.160000000000131E-2</v>
      </c>
      <c r="E818" s="16">
        <f t="shared" si="110"/>
        <v>0</v>
      </c>
      <c r="F818" s="62">
        <f t="shared" si="116"/>
        <v>0.03</v>
      </c>
      <c r="G818" s="62">
        <f>IF(E818=0,Thrust!$B$20,($B$10)*($B$9/($B$9+($B$5-H818)))^($B$22))</f>
        <v>101300</v>
      </c>
      <c r="H818" s="62">
        <f t="shared" si="117"/>
        <v>0</v>
      </c>
      <c r="I818" s="62">
        <f t="shared" si="112"/>
        <v>0</v>
      </c>
      <c r="J818" s="62">
        <f t="shared" si="113"/>
        <v>0</v>
      </c>
      <c r="K818" s="62">
        <f t="shared" si="114"/>
        <v>8820.8920394723264</v>
      </c>
      <c r="L818" s="16">
        <f t="shared" si="115"/>
        <v>52.53895843778669</v>
      </c>
      <c r="M818" s="17">
        <f t="shared" ref="M818:M881" si="118">IF(E818=0,M817,M817+L817*$B$24)</f>
        <v>0.33678314703899925</v>
      </c>
      <c r="N818" s="63">
        <f t="shared" si="111"/>
        <v>0.23814164706062249</v>
      </c>
    </row>
    <row r="819" spans="4:14">
      <c r="D819" s="15">
        <f>D818+'Control Panel'!$B$28</f>
        <v>8.1700000000001313E-2</v>
      </c>
      <c r="E819" s="16">
        <f t="shared" ref="E819:E882" si="119">IF(E818-(J818*$B$24)&lt;0,0,(E818-(J818*$B$24)))</f>
        <v>0</v>
      </c>
      <c r="F819" s="62">
        <f t="shared" si="116"/>
        <v>0.03</v>
      </c>
      <c r="G819" s="62">
        <f>IF(E819=0,Thrust!$B$20,($B$10)*($B$9/($B$9+($B$5-H819)))^($B$22))</f>
        <v>101300</v>
      </c>
      <c r="H819" s="62">
        <f t="shared" si="117"/>
        <v>0</v>
      </c>
      <c r="I819" s="62">
        <f t="shared" si="112"/>
        <v>0</v>
      </c>
      <c r="J819" s="62">
        <f t="shared" si="113"/>
        <v>0</v>
      </c>
      <c r="K819" s="62">
        <f t="shared" si="114"/>
        <v>8820.8920394723264</v>
      </c>
      <c r="L819" s="16">
        <f t="shared" si="115"/>
        <v>52.53895843778669</v>
      </c>
      <c r="M819" s="17">
        <f t="shared" si="118"/>
        <v>0.33678314703899925</v>
      </c>
      <c r="N819" s="63">
        <f t="shared" si="111"/>
        <v>0.23814164706062249</v>
      </c>
    </row>
    <row r="820" spans="4:14">
      <c r="D820" s="15">
        <f>D819+'Control Panel'!$B$28</f>
        <v>8.1800000000001316E-2</v>
      </c>
      <c r="E820" s="16">
        <f t="shared" si="119"/>
        <v>0</v>
      </c>
      <c r="F820" s="62">
        <f t="shared" si="116"/>
        <v>0.03</v>
      </c>
      <c r="G820" s="62">
        <f>IF(E820=0,Thrust!$B$20,($B$10)*($B$9/($B$9+($B$5-H820)))^($B$22))</f>
        <v>101300</v>
      </c>
      <c r="H820" s="62">
        <f t="shared" si="117"/>
        <v>0</v>
      </c>
      <c r="I820" s="62">
        <f t="shared" si="112"/>
        <v>0</v>
      </c>
      <c r="J820" s="62">
        <f t="shared" si="113"/>
        <v>0</v>
      </c>
      <c r="K820" s="62">
        <f t="shared" si="114"/>
        <v>8820.8920394723264</v>
      </c>
      <c r="L820" s="16">
        <f t="shared" si="115"/>
        <v>52.53895843778669</v>
      </c>
      <c r="M820" s="17">
        <f t="shared" si="118"/>
        <v>0.33678314703899925</v>
      </c>
      <c r="N820" s="63">
        <f t="shared" si="111"/>
        <v>0.23814164706062249</v>
      </c>
    </row>
    <row r="821" spans="4:14">
      <c r="D821" s="15">
        <f>D820+'Control Panel'!$B$28</f>
        <v>8.1900000000001319E-2</v>
      </c>
      <c r="E821" s="16">
        <f t="shared" si="119"/>
        <v>0</v>
      </c>
      <c r="F821" s="62">
        <f t="shared" si="116"/>
        <v>0.03</v>
      </c>
      <c r="G821" s="62">
        <f>IF(E821=0,Thrust!$B$20,($B$10)*($B$9/($B$9+($B$5-H821)))^($B$22))</f>
        <v>101300</v>
      </c>
      <c r="H821" s="62">
        <f t="shared" si="117"/>
        <v>0</v>
      </c>
      <c r="I821" s="62">
        <f t="shared" si="112"/>
        <v>0</v>
      </c>
      <c r="J821" s="62">
        <f t="shared" si="113"/>
        <v>0</v>
      </c>
      <c r="K821" s="62">
        <f t="shared" si="114"/>
        <v>8820.8920394723264</v>
      </c>
      <c r="L821" s="16">
        <f t="shared" si="115"/>
        <v>52.53895843778669</v>
      </c>
      <c r="M821" s="17">
        <f t="shared" si="118"/>
        <v>0.33678314703899925</v>
      </c>
      <c r="N821" s="63">
        <f t="shared" si="111"/>
        <v>0.23814164706062249</v>
      </c>
    </row>
    <row r="822" spans="4:14">
      <c r="D822" s="15">
        <f>D821+'Control Panel'!$B$28</f>
        <v>8.2000000000001322E-2</v>
      </c>
      <c r="E822" s="16">
        <f t="shared" si="119"/>
        <v>0</v>
      </c>
      <c r="F822" s="62">
        <f t="shared" si="116"/>
        <v>0.03</v>
      </c>
      <c r="G822" s="62">
        <f>IF(E822=0,Thrust!$B$20,($B$10)*($B$9/($B$9+($B$5-H822)))^($B$22))</f>
        <v>101300</v>
      </c>
      <c r="H822" s="62">
        <f t="shared" si="117"/>
        <v>0</v>
      </c>
      <c r="I822" s="62">
        <f t="shared" si="112"/>
        <v>0</v>
      </c>
      <c r="J822" s="62">
        <f t="shared" si="113"/>
        <v>0</v>
      </c>
      <c r="K822" s="62">
        <f t="shared" si="114"/>
        <v>8820.8920394723264</v>
      </c>
      <c r="L822" s="16">
        <f t="shared" si="115"/>
        <v>52.53895843778669</v>
      </c>
      <c r="M822" s="17">
        <f t="shared" si="118"/>
        <v>0.33678314703899925</v>
      </c>
      <c r="N822" s="63">
        <f t="shared" si="111"/>
        <v>0.23814164706062249</v>
      </c>
    </row>
    <row r="823" spans="4:14">
      <c r="D823" s="15">
        <f>D822+'Control Panel'!$B$28</f>
        <v>8.2100000000001325E-2</v>
      </c>
      <c r="E823" s="16">
        <f t="shared" si="119"/>
        <v>0</v>
      </c>
      <c r="F823" s="62">
        <f t="shared" si="116"/>
        <v>0.03</v>
      </c>
      <c r="G823" s="62">
        <f>IF(E823=0,Thrust!$B$20,($B$10)*($B$9/($B$9+($B$5-H823)))^($B$22))</f>
        <v>101300</v>
      </c>
      <c r="H823" s="62">
        <f t="shared" si="117"/>
        <v>0</v>
      </c>
      <c r="I823" s="62">
        <f t="shared" si="112"/>
        <v>0</v>
      </c>
      <c r="J823" s="62">
        <f t="shared" si="113"/>
        <v>0</v>
      </c>
      <c r="K823" s="62">
        <f t="shared" si="114"/>
        <v>8820.8920394723264</v>
      </c>
      <c r="L823" s="16">
        <f t="shared" si="115"/>
        <v>52.53895843778669</v>
      </c>
      <c r="M823" s="17">
        <f t="shared" si="118"/>
        <v>0.33678314703899925</v>
      </c>
      <c r="N823" s="63">
        <f t="shared" si="111"/>
        <v>0.23814164706062249</v>
      </c>
    </row>
    <row r="824" spans="4:14">
      <c r="D824" s="15">
        <f>D823+'Control Panel'!$B$28</f>
        <v>8.2200000000001328E-2</v>
      </c>
      <c r="E824" s="16">
        <f t="shared" si="119"/>
        <v>0</v>
      </c>
      <c r="F824" s="62">
        <f t="shared" si="116"/>
        <v>0.03</v>
      </c>
      <c r="G824" s="62">
        <f>IF(E824=0,Thrust!$B$20,($B$10)*($B$9/($B$9+($B$5-H824)))^($B$22))</f>
        <v>101300</v>
      </c>
      <c r="H824" s="62">
        <f t="shared" si="117"/>
        <v>0</v>
      </c>
      <c r="I824" s="62">
        <f t="shared" si="112"/>
        <v>0</v>
      </c>
      <c r="J824" s="62">
        <f t="shared" si="113"/>
        <v>0</v>
      </c>
      <c r="K824" s="62">
        <f t="shared" si="114"/>
        <v>8820.8920394723264</v>
      </c>
      <c r="L824" s="16">
        <f t="shared" si="115"/>
        <v>52.53895843778669</v>
      </c>
      <c r="M824" s="17">
        <f t="shared" si="118"/>
        <v>0.33678314703899925</v>
      </c>
      <c r="N824" s="63">
        <f t="shared" si="111"/>
        <v>0.23814164706062249</v>
      </c>
    </row>
    <row r="825" spans="4:14">
      <c r="D825" s="15">
        <f>D824+'Control Panel'!$B$28</f>
        <v>8.230000000000133E-2</v>
      </c>
      <c r="E825" s="16">
        <f t="shared" si="119"/>
        <v>0</v>
      </c>
      <c r="F825" s="62">
        <f t="shared" si="116"/>
        <v>0.03</v>
      </c>
      <c r="G825" s="62">
        <f>IF(E825=0,Thrust!$B$20,($B$10)*($B$9/($B$9+($B$5-H825)))^($B$22))</f>
        <v>101300</v>
      </c>
      <c r="H825" s="62">
        <f t="shared" si="117"/>
        <v>0</v>
      </c>
      <c r="I825" s="62">
        <f t="shared" si="112"/>
        <v>0</v>
      </c>
      <c r="J825" s="62">
        <f t="shared" si="113"/>
        <v>0</v>
      </c>
      <c r="K825" s="62">
        <f t="shared" si="114"/>
        <v>8820.8920394723264</v>
      </c>
      <c r="L825" s="16">
        <f t="shared" si="115"/>
        <v>52.53895843778669</v>
      </c>
      <c r="M825" s="17">
        <f t="shared" si="118"/>
        <v>0.33678314703899925</v>
      </c>
      <c r="N825" s="63">
        <f t="shared" si="111"/>
        <v>0.23814164706062249</v>
      </c>
    </row>
    <row r="826" spans="4:14">
      <c r="D826" s="15">
        <f>D825+'Control Panel'!$B$28</f>
        <v>8.2400000000001333E-2</v>
      </c>
      <c r="E826" s="16">
        <f t="shared" si="119"/>
        <v>0</v>
      </c>
      <c r="F826" s="62">
        <f t="shared" si="116"/>
        <v>0.03</v>
      </c>
      <c r="G826" s="62">
        <f>IF(E826=0,Thrust!$B$20,($B$10)*($B$9/($B$9+($B$5-H826)))^($B$22))</f>
        <v>101300</v>
      </c>
      <c r="H826" s="62">
        <f t="shared" si="117"/>
        <v>0</v>
      </c>
      <c r="I826" s="62">
        <f t="shared" si="112"/>
        <v>0</v>
      </c>
      <c r="J826" s="62">
        <f t="shared" si="113"/>
        <v>0</v>
      </c>
      <c r="K826" s="62">
        <f t="shared" si="114"/>
        <v>8820.8920394723264</v>
      </c>
      <c r="L826" s="16">
        <f t="shared" si="115"/>
        <v>52.53895843778669</v>
      </c>
      <c r="M826" s="17">
        <f t="shared" si="118"/>
        <v>0.33678314703899925</v>
      </c>
      <c r="N826" s="63">
        <f t="shared" si="111"/>
        <v>0.23814164706062249</v>
      </c>
    </row>
    <row r="827" spans="4:14">
      <c r="D827" s="15">
        <f>D826+'Control Panel'!$B$28</f>
        <v>8.2500000000001336E-2</v>
      </c>
      <c r="E827" s="16">
        <f t="shared" si="119"/>
        <v>0</v>
      </c>
      <c r="F827" s="62">
        <f t="shared" si="116"/>
        <v>0.03</v>
      </c>
      <c r="G827" s="62">
        <f>IF(E827=0,Thrust!$B$20,($B$10)*($B$9/($B$9+($B$5-H827)))^($B$22))</f>
        <v>101300</v>
      </c>
      <c r="H827" s="62">
        <f t="shared" si="117"/>
        <v>0</v>
      </c>
      <c r="I827" s="62">
        <f t="shared" si="112"/>
        <v>0</v>
      </c>
      <c r="J827" s="62">
        <f t="shared" si="113"/>
        <v>0</v>
      </c>
      <c r="K827" s="62">
        <f t="shared" si="114"/>
        <v>8820.8920394723264</v>
      </c>
      <c r="L827" s="16">
        <f t="shared" si="115"/>
        <v>52.53895843778669</v>
      </c>
      <c r="M827" s="17">
        <f t="shared" si="118"/>
        <v>0.33678314703899925</v>
      </c>
      <c r="N827" s="63">
        <f t="shared" si="111"/>
        <v>0.23814164706062249</v>
      </c>
    </row>
    <row r="828" spans="4:14">
      <c r="D828" s="15">
        <f>D827+'Control Panel'!$B$28</f>
        <v>8.2600000000001339E-2</v>
      </c>
      <c r="E828" s="16">
        <f t="shared" si="119"/>
        <v>0</v>
      </c>
      <c r="F828" s="62">
        <f t="shared" si="116"/>
        <v>0.03</v>
      </c>
      <c r="G828" s="62">
        <f>IF(E828=0,Thrust!$B$20,($B$10)*($B$9/($B$9+($B$5-H828)))^($B$22))</f>
        <v>101300</v>
      </c>
      <c r="H828" s="62">
        <f t="shared" si="117"/>
        <v>0</v>
      </c>
      <c r="I828" s="62">
        <f t="shared" si="112"/>
        <v>0</v>
      </c>
      <c r="J828" s="62">
        <f t="shared" si="113"/>
        <v>0</v>
      </c>
      <c r="K828" s="62">
        <f t="shared" si="114"/>
        <v>8820.8920394723264</v>
      </c>
      <c r="L828" s="16">
        <f t="shared" si="115"/>
        <v>52.53895843778669</v>
      </c>
      <c r="M828" s="17">
        <f t="shared" si="118"/>
        <v>0.33678314703899925</v>
      </c>
      <c r="N828" s="63">
        <f t="shared" si="111"/>
        <v>0.23814164706062249</v>
      </c>
    </row>
    <row r="829" spans="4:14">
      <c r="D829" s="15">
        <f>D828+'Control Panel'!$B$28</f>
        <v>8.2700000000001342E-2</v>
      </c>
      <c r="E829" s="16">
        <f t="shared" si="119"/>
        <v>0</v>
      </c>
      <c r="F829" s="62">
        <f t="shared" si="116"/>
        <v>0.03</v>
      </c>
      <c r="G829" s="62">
        <f>IF(E829=0,Thrust!$B$20,($B$10)*($B$9/($B$9+($B$5-H829)))^($B$22))</f>
        <v>101300</v>
      </c>
      <c r="H829" s="62">
        <f t="shared" si="117"/>
        <v>0</v>
      </c>
      <c r="I829" s="62">
        <f t="shared" si="112"/>
        <v>0</v>
      </c>
      <c r="J829" s="62">
        <f t="shared" si="113"/>
        <v>0</v>
      </c>
      <c r="K829" s="62">
        <f t="shared" si="114"/>
        <v>8820.8920394723264</v>
      </c>
      <c r="L829" s="16">
        <f t="shared" si="115"/>
        <v>52.53895843778669</v>
      </c>
      <c r="M829" s="17">
        <f t="shared" si="118"/>
        <v>0.33678314703899925</v>
      </c>
      <c r="N829" s="63">
        <f t="shared" si="111"/>
        <v>0.23814164706062249</v>
      </c>
    </row>
    <row r="830" spans="4:14">
      <c r="D830" s="15">
        <f>D829+'Control Panel'!$B$28</f>
        <v>8.2800000000001345E-2</v>
      </c>
      <c r="E830" s="16">
        <f t="shared" si="119"/>
        <v>0</v>
      </c>
      <c r="F830" s="62">
        <f t="shared" si="116"/>
        <v>0.03</v>
      </c>
      <c r="G830" s="62">
        <f>IF(E830=0,Thrust!$B$20,($B$10)*($B$9/($B$9+($B$5-H830)))^($B$22))</f>
        <v>101300</v>
      </c>
      <c r="H830" s="62">
        <f t="shared" si="117"/>
        <v>0</v>
      </c>
      <c r="I830" s="62">
        <f t="shared" si="112"/>
        <v>0</v>
      </c>
      <c r="J830" s="62">
        <f t="shared" si="113"/>
        <v>0</v>
      </c>
      <c r="K830" s="62">
        <f t="shared" si="114"/>
        <v>8820.8920394723264</v>
      </c>
      <c r="L830" s="16">
        <f t="shared" si="115"/>
        <v>52.53895843778669</v>
      </c>
      <c r="M830" s="17">
        <f t="shared" si="118"/>
        <v>0.33678314703899925</v>
      </c>
      <c r="N830" s="63">
        <f t="shared" si="111"/>
        <v>0.23814164706062249</v>
      </c>
    </row>
    <row r="831" spans="4:14">
      <c r="D831" s="15">
        <f>D830+'Control Panel'!$B$28</f>
        <v>8.2900000000001348E-2</v>
      </c>
      <c r="E831" s="16">
        <f t="shared" si="119"/>
        <v>0</v>
      </c>
      <c r="F831" s="62">
        <f t="shared" si="116"/>
        <v>0.03</v>
      </c>
      <c r="G831" s="62">
        <f>IF(E831=0,Thrust!$B$20,($B$10)*($B$9/($B$9+($B$5-H831)))^($B$22))</f>
        <v>101300</v>
      </c>
      <c r="H831" s="62">
        <f t="shared" si="117"/>
        <v>0</v>
      </c>
      <c r="I831" s="62">
        <f t="shared" si="112"/>
        <v>0</v>
      </c>
      <c r="J831" s="62">
        <f t="shared" si="113"/>
        <v>0</v>
      </c>
      <c r="K831" s="62">
        <f t="shared" si="114"/>
        <v>8820.8920394723264</v>
      </c>
      <c r="L831" s="16">
        <f t="shared" si="115"/>
        <v>52.53895843778669</v>
      </c>
      <c r="M831" s="17">
        <f t="shared" si="118"/>
        <v>0.33678314703899925</v>
      </c>
      <c r="N831" s="63">
        <f t="shared" si="111"/>
        <v>0.23814164706062249</v>
      </c>
    </row>
    <row r="832" spans="4:14">
      <c r="D832" s="15">
        <f>D831+'Control Panel'!$B$28</f>
        <v>8.300000000000135E-2</v>
      </c>
      <c r="E832" s="16">
        <f t="shared" si="119"/>
        <v>0</v>
      </c>
      <c r="F832" s="62">
        <f t="shared" si="116"/>
        <v>0.03</v>
      </c>
      <c r="G832" s="62">
        <f>IF(E832=0,Thrust!$B$20,($B$10)*($B$9/($B$9+($B$5-H832)))^($B$22))</f>
        <v>101300</v>
      </c>
      <c r="H832" s="62">
        <f t="shared" si="117"/>
        <v>0</v>
      </c>
      <c r="I832" s="62">
        <f t="shared" si="112"/>
        <v>0</v>
      </c>
      <c r="J832" s="62">
        <f t="shared" si="113"/>
        <v>0</v>
      </c>
      <c r="K832" s="62">
        <f t="shared" si="114"/>
        <v>8820.8920394723264</v>
      </c>
      <c r="L832" s="16">
        <f t="shared" si="115"/>
        <v>52.53895843778669</v>
      </c>
      <c r="M832" s="17">
        <f t="shared" si="118"/>
        <v>0.33678314703899925</v>
      </c>
      <c r="N832" s="63">
        <f t="shared" si="111"/>
        <v>0.23814164706062249</v>
      </c>
    </row>
    <row r="833" spans="4:14">
      <c r="D833" s="15">
        <f>D832+'Control Panel'!$B$28</f>
        <v>8.3100000000001353E-2</v>
      </c>
      <c r="E833" s="16">
        <f t="shared" si="119"/>
        <v>0</v>
      </c>
      <c r="F833" s="62">
        <f t="shared" si="116"/>
        <v>0.03</v>
      </c>
      <c r="G833" s="62">
        <f>IF(E833=0,Thrust!$B$20,($B$10)*($B$9/($B$9+($B$5-H833)))^($B$22))</f>
        <v>101300</v>
      </c>
      <c r="H833" s="62">
        <f t="shared" si="117"/>
        <v>0</v>
      </c>
      <c r="I833" s="62">
        <f t="shared" si="112"/>
        <v>0</v>
      </c>
      <c r="J833" s="62">
        <f t="shared" si="113"/>
        <v>0</v>
      </c>
      <c r="K833" s="62">
        <f t="shared" si="114"/>
        <v>8820.8920394723264</v>
      </c>
      <c r="L833" s="16">
        <f t="shared" si="115"/>
        <v>52.53895843778669</v>
      </c>
      <c r="M833" s="17">
        <f t="shared" si="118"/>
        <v>0.33678314703899925</v>
      </c>
      <c r="N833" s="63">
        <f t="shared" si="111"/>
        <v>0.23814164706062249</v>
      </c>
    </row>
    <row r="834" spans="4:14">
      <c r="D834" s="15">
        <f>D833+'Control Panel'!$B$28</f>
        <v>8.3200000000001356E-2</v>
      </c>
      <c r="E834" s="16">
        <f t="shared" si="119"/>
        <v>0</v>
      </c>
      <c r="F834" s="62">
        <f t="shared" si="116"/>
        <v>0.03</v>
      </c>
      <c r="G834" s="62">
        <f>IF(E834=0,Thrust!$B$20,($B$10)*($B$9/($B$9+($B$5-H834)))^($B$22))</f>
        <v>101300</v>
      </c>
      <c r="H834" s="62">
        <f t="shared" si="117"/>
        <v>0</v>
      </c>
      <c r="I834" s="62">
        <f t="shared" si="112"/>
        <v>0</v>
      </c>
      <c r="J834" s="62">
        <f t="shared" si="113"/>
        <v>0</v>
      </c>
      <c r="K834" s="62">
        <f t="shared" si="114"/>
        <v>8820.8920394723264</v>
      </c>
      <c r="L834" s="16">
        <f t="shared" si="115"/>
        <v>52.53895843778669</v>
      </c>
      <c r="M834" s="17">
        <f t="shared" si="118"/>
        <v>0.33678314703899925</v>
      </c>
      <c r="N834" s="63">
        <f t="shared" ref="N834:N897" si="120">IF(OR(F833&lt;=$B$6),N833,M834*SIN($B$7))</f>
        <v>0.23814164706062249</v>
      </c>
    </row>
    <row r="835" spans="4:14">
      <c r="D835" s="15">
        <f>D834+'Control Panel'!$B$28</f>
        <v>8.3300000000001359E-2</v>
      </c>
      <c r="E835" s="16">
        <f t="shared" si="119"/>
        <v>0</v>
      </c>
      <c r="F835" s="62">
        <f t="shared" si="116"/>
        <v>0.03</v>
      </c>
      <c r="G835" s="62">
        <f>IF(E835=0,Thrust!$B$20,($B$10)*($B$9/($B$9+($B$5-H835)))^($B$22))</f>
        <v>101300</v>
      </c>
      <c r="H835" s="62">
        <f t="shared" si="117"/>
        <v>0</v>
      </c>
      <c r="I835" s="62">
        <f t="shared" ref="I835:I898" si="121">-((2*(G835-$B$20)/$B$21)^0.5)</f>
        <v>0</v>
      </c>
      <c r="J835" s="62">
        <f t="shared" ref="J835:J898" si="122">PI()*$B$23^2*$B$21*(-I835)</f>
        <v>0</v>
      </c>
      <c r="K835" s="62">
        <f t="shared" ref="K835:K898" si="123">IF(J835=0,K834,(-$B$19*(L835^2)-(J835*I835))/F835)</f>
        <v>8820.8920394723264</v>
      </c>
      <c r="L835" s="16">
        <f t="shared" ref="L835:L898" si="124">IF(J834=0,L834,L834+(K834*$B$24))</f>
        <v>52.53895843778669</v>
      </c>
      <c r="M835" s="17">
        <f t="shared" si="118"/>
        <v>0.33678314703899925</v>
      </c>
      <c r="N835" s="63">
        <f t="shared" si="120"/>
        <v>0.23814164706062249</v>
      </c>
    </row>
    <row r="836" spans="4:14">
      <c r="D836" s="15">
        <f>D835+'Control Panel'!$B$28</f>
        <v>8.3400000000001362E-2</v>
      </c>
      <c r="E836" s="16">
        <f t="shared" si="119"/>
        <v>0</v>
      </c>
      <c r="F836" s="62">
        <f t="shared" ref="F836:F899" si="125">E836+$B$6</f>
        <v>0.03</v>
      </c>
      <c r="G836" s="62">
        <f>IF(E836=0,Thrust!$B$20,($B$10)*($B$9/($B$9+($B$5-H836)))^($B$22))</f>
        <v>101300</v>
      </c>
      <c r="H836" s="62">
        <f t="shared" ref="H836:H899" si="126">E836/$B$21</f>
        <v>0</v>
      </c>
      <c r="I836" s="62">
        <f t="shared" si="121"/>
        <v>0</v>
      </c>
      <c r="J836" s="62">
        <f t="shared" si="122"/>
        <v>0</v>
      </c>
      <c r="K836" s="62">
        <f t="shared" si="123"/>
        <v>8820.8920394723264</v>
      </c>
      <c r="L836" s="16">
        <f t="shared" si="124"/>
        <v>52.53895843778669</v>
      </c>
      <c r="M836" s="17">
        <f t="shared" si="118"/>
        <v>0.33678314703899925</v>
      </c>
      <c r="N836" s="63">
        <f t="shared" si="120"/>
        <v>0.23814164706062249</v>
      </c>
    </row>
    <row r="837" spans="4:14">
      <c r="D837" s="15">
        <f>D836+'Control Panel'!$B$28</f>
        <v>8.3500000000001365E-2</v>
      </c>
      <c r="E837" s="16">
        <f t="shared" si="119"/>
        <v>0</v>
      </c>
      <c r="F837" s="62">
        <f t="shared" si="125"/>
        <v>0.03</v>
      </c>
      <c r="G837" s="62">
        <f>IF(E837=0,Thrust!$B$20,($B$10)*($B$9/($B$9+($B$5-H837)))^($B$22))</f>
        <v>101300</v>
      </c>
      <c r="H837" s="62">
        <f t="shared" si="126"/>
        <v>0</v>
      </c>
      <c r="I837" s="62">
        <f t="shared" si="121"/>
        <v>0</v>
      </c>
      <c r="J837" s="62">
        <f t="shared" si="122"/>
        <v>0</v>
      </c>
      <c r="K837" s="62">
        <f t="shared" si="123"/>
        <v>8820.8920394723264</v>
      </c>
      <c r="L837" s="16">
        <f t="shared" si="124"/>
        <v>52.53895843778669</v>
      </c>
      <c r="M837" s="17">
        <f t="shared" si="118"/>
        <v>0.33678314703899925</v>
      </c>
      <c r="N837" s="63">
        <f t="shared" si="120"/>
        <v>0.23814164706062249</v>
      </c>
    </row>
    <row r="838" spans="4:14">
      <c r="D838" s="15">
        <f>D837+'Control Panel'!$B$28</f>
        <v>8.3600000000001368E-2</v>
      </c>
      <c r="E838" s="16">
        <f t="shared" si="119"/>
        <v>0</v>
      </c>
      <c r="F838" s="62">
        <f t="shared" si="125"/>
        <v>0.03</v>
      </c>
      <c r="G838" s="62">
        <f>IF(E838=0,Thrust!$B$20,($B$10)*($B$9/($B$9+($B$5-H838)))^($B$22))</f>
        <v>101300</v>
      </c>
      <c r="H838" s="62">
        <f t="shared" si="126"/>
        <v>0</v>
      </c>
      <c r="I838" s="62">
        <f t="shared" si="121"/>
        <v>0</v>
      </c>
      <c r="J838" s="62">
        <f t="shared" si="122"/>
        <v>0</v>
      </c>
      <c r="K838" s="62">
        <f t="shared" si="123"/>
        <v>8820.8920394723264</v>
      </c>
      <c r="L838" s="16">
        <f t="shared" si="124"/>
        <v>52.53895843778669</v>
      </c>
      <c r="M838" s="17">
        <f t="shared" si="118"/>
        <v>0.33678314703899925</v>
      </c>
      <c r="N838" s="63">
        <f t="shared" si="120"/>
        <v>0.23814164706062249</v>
      </c>
    </row>
    <row r="839" spans="4:14">
      <c r="D839" s="15">
        <f>D838+'Control Panel'!$B$28</f>
        <v>8.3700000000001371E-2</v>
      </c>
      <c r="E839" s="16">
        <f t="shared" si="119"/>
        <v>0</v>
      </c>
      <c r="F839" s="62">
        <f t="shared" si="125"/>
        <v>0.03</v>
      </c>
      <c r="G839" s="62">
        <f>IF(E839=0,Thrust!$B$20,($B$10)*($B$9/($B$9+($B$5-H839)))^($B$22))</f>
        <v>101300</v>
      </c>
      <c r="H839" s="62">
        <f t="shared" si="126"/>
        <v>0</v>
      </c>
      <c r="I839" s="62">
        <f t="shared" si="121"/>
        <v>0</v>
      </c>
      <c r="J839" s="62">
        <f t="shared" si="122"/>
        <v>0</v>
      </c>
      <c r="K839" s="62">
        <f t="shared" si="123"/>
        <v>8820.8920394723264</v>
      </c>
      <c r="L839" s="16">
        <f t="shared" si="124"/>
        <v>52.53895843778669</v>
      </c>
      <c r="M839" s="17">
        <f t="shared" si="118"/>
        <v>0.33678314703899925</v>
      </c>
      <c r="N839" s="63">
        <f t="shared" si="120"/>
        <v>0.23814164706062249</v>
      </c>
    </row>
    <row r="840" spans="4:14">
      <c r="D840" s="15">
        <f>D839+'Control Panel'!$B$28</f>
        <v>8.3800000000001373E-2</v>
      </c>
      <c r="E840" s="16">
        <f t="shared" si="119"/>
        <v>0</v>
      </c>
      <c r="F840" s="62">
        <f t="shared" si="125"/>
        <v>0.03</v>
      </c>
      <c r="G840" s="62">
        <f>IF(E840=0,Thrust!$B$20,($B$10)*($B$9/($B$9+($B$5-H840)))^($B$22))</f>
        <v>101300</v>
      </c>
      <c r="H840" s="62">
        <f t="shared" si="126"/>
        <v>0</v>
      </c>
      <c r="I840" s="62">
        <f t="shared" si="121"/>
        <v>0</v>
      </c>
      <c r="J840" s="62">
        <f t="shared" si="122"/>
        <v>0</v>
      </c>
      <c r="K840" s="62">
        <f t="shared" si="123"/>
        <v>8820.8920394723264</v>
      </c>
      <c r="L840" s="16">
        <f t="shared" si="124"/>
        <v>52.53895843778669</v>
      </c>
      <c r="M840" s="17">
        <f t="shared" si="118"/>
        <v>0.33678314703899925</v>
      </c>
      <c r="N840" s="63">
        <f t="shared" si="120"/>
        <v>0.23814164706062249</v>
      </c>
    </row>
    <row r="841" spans="4:14">
      <c r="D841" s="15">
        <f>D840+'Control Panel'!$B$28</f>
        <v>8.3900000000001376E-2</v>
      </c>
      <c r="E841" s="16">
        <f t="shared" si="119"/>
        <v>0</v>
      </c>
      <c r="F841" s="62">
        <f t="shared" si="125"/>
        <v>0.03</v>
      </c>
      <c r="G841" s="62">
        <f>IF(E841=0,Thrust!$B$20,($B$10)*($B$9/($B$9+($B$5-H841)))^($B$22))</f>
        <v>101300</v>
      </c>
      <c r="H841" s="62">
        <f t="shared" si="126"/>
        <v>0</v>
      </c>
      <c r="I841" s="62">
        <f t="shared" si="121"/>
        <v>0</v>
      </c>
      <c r="J841" s="62">
        <f t="shared" si="122"/>
        <v>0</v>
      </c>
      <c r="K841" s="62">
        <f t="shared" si="123"/>
        <v>8820.8920394723264</v>
      </c>
      <c r="L841" s="16">
        <f t="shared" si="124"/>
        <v>52.53895843778669</v>
      </c>
      <c r="M841" s="17">
        <f t="shared" si="118"/>
        <v>0.33678314703899925</v>
      </c>
      <c r="N841" s="63">
        <f t="shared" si="120"/>
        <v>0.23814164706062249</v>
      </c>
    </row>
    <row r="842" spans="4:14">
      <c r="D842" s="15">
        <f>D841+'Control Panel'!$B$28</f>
        <v>8.4000000000001379E-2</v>
      </c>
      <c r="E842" s="16">
        <f t="shared" si="119"/>
        <v>0</v>
      </c>
      <c r="F842" s="62">
        <f t="shared" si="125"/>
        <v>0.03</v>
      </c>
      <c r="G842" s="62">
        <f>IF(E842=0,Thrust!$B$20,($B$10)*($B$9/($B$9+($B$5-H842)))^($B$22))</f>
        <v>101300</v>
      </c>
      <c r="H842" s="62">
        <f t="shared" si="126"/>
        <v>0</v>
      </c>
      <c r="I842" s="62">
        <f t="shared" si="121"/>
        <v>0</v>
      </c>
      <c r="J842" s="62">
        <f t="shared" si="122"/>
        <v>0</v>
      </c>
      <c r="K842" s="62">
        <f t="shared" si="123"/>
        <v>8820.8920394723264</v>
      </c>
      <c r="L842" s="16">
        <f t="shared" si="124"/>
        <v>52.53895843778669</v>
      </c>
      <c r="M842" s="17">
        <f t="shared" si="118"/>
        <v>0.33678314703899925</v>
      </c>
      <c r="N842" s="63">
        <f t="shared" si="120"/>
        <v>0.23814164706062249</v>
      </c>
    </row>
    <row r="843" spans="4:14">
      <c r="D843" s="15">
        <f>D842+'Control Panel'!$B$28</f>
        <v>8.4100000000001382E-2</v>
      </c>
      <c r="E843" s="16">
        <f t="shared" si="119"/>
        <v>0</v>
      </c>
      <c r="F843" s="62">
        <f t="shared" si="125"/>
        <v>0.03</v>
      </c>
      <c r="G843" s="62">
        <f>IF(E843=0,Thrust!$B$20,($B$10)*($B$9/($B$9+($B$5-H843)))^($B$22))</f>
        <v>101300</v>
      </c>
      <c r="H843" s="62">
        <f t="shared" si="126"/>
        <v>0</v>
      </c>
      <c r="I843" s="62">
        <f t="shared" si="121"/>
        <v>0</v>
      </c>
      <c r="J843" s="62">
        <f t="shared" si="122"/>
        <v>0</v>
      </c>
      <c r="K843" s="62">
        <f t="shared" si="123"/>
        <v>8820.8920394723264</v>
      </c>
      <c r="L843" s="16">
        <f t="shared" si="124"/>
        <v>52.53895843778669</v>
      </c>
      <c r="M843" s="17">
        <f t="shared" si="118"/>
        <v>0.33678314703899925</v>
      </c>
      <c r="N843" s="63">
        <f t="shared" si="120"/>
        <v>0.23814164706062249</v>
      </c>
    </row>
    <row r="844" spans="4:14">
      <c r="D844" s="15">
        <f>D843+'Control Panel'!$B$28</f>
        <v>8.4200000000001385E-2</v>
      </c>
      <c r="E844" s="16">
        <f t="shared" si="119"/>
        <v>0</v>
      </c>
      <c r="F844" s="62">
        <f t="shared" si="125"/>
        <v>0.03</v>
      </c>
      <c r="G844" s="62">
        <f>IF(E844=0,Thrust!$B$20,($B$10)*($B$9/($B$9+($B$5-H844)))^($B$22))</f>
        <v>101300</v>
      </c>
      <c r="H844" s="62">
        <f t="shared" si="126"/>
        <v>0</v>
      </c>
      <c r="I844" s="62">
        <f t="shared" si="121"/>
        <v>0</v>
      </c>
      <c r="J844" s="62">
        <f t="shared" si="122"/>
        <v>0</v>
      </c>
      <c r="K844" s="62">
        <f t="shared" si="123"/>
        <v>8820.8920394723264</v>
      </c>
      <c r="L844" s="16">
        <f t="shared" si="124"/>
        <v>52.53895843778669</v>
      </c>
      <c r="M844" s="17">
        <f t="shared" si="118"/>
        <v>0.33678314703899925</v>
      </c>
      <c r="N844" s="63">
        <f t="shared" si="120"/>
        <v>0.23814164706062249</v>
      </c>
    </row>
    <row r="845" spans="4:14">
      <c r="D845" s="15">
        <f>D844+'Control Panel'!$B$28</f>
        <v>8.4300000000001388E-2</v>
      </c>
      <c r="E845" s="16">
        <f t="shared" si="119"/>
        <v>0</v>
      </c>
      <c r="F845" s="62">
        <f t="shared" si="125"/>
        <v>0.03</v>
      </c>
      <c r="G845" s="62">
        <f>IF(E845=0,Thrust!$B$20,($B$10)*($B$9/($B$9+($B$5-H845)))^($B$22))</f>
        <v>101300</v>
      </c>
      <c r="H845" s="62">
        <f t="shared" si="126"/>
        <v>0</v>
      </c>
      <c r="I845" s="62">
        <f t="shared" si="121"/>
        <v>0</v>
      </c>
      <c r="J845" s="62">
        <f t="shared" si="122"/>
        <v>0</v>
      </c>
      <c r="K845" s="62">
        <f t="shared" si="123"/>
        <v>8820.8920394723264</v>
      </c>
      <c r="L845" s="16">
        <f t="shared" si="124"/>
        <v>52.53895843778669</v>
      </c>
      <c r="M845" s="17">
        <f t="shared" si="118"/>
        <v>0.33678314703899925</v>
      </c>
      <c r="N845" s="63">
        <f t="shared" si="120"/>
        <v>0.23814164706062249</v>
      </c>
    </row>
    <row r="846" spans="4:14">
      <c r="D846" s="15">
        <f>D845+'Control Panel'!$B$28</f>
        <v>8.4400000000001391E-2</v>
      </c>
      <c r="E846" s="16">
        <f t="shared" si="119"/>
        <v>0</v>
      </c>
      <c r="F846" s="62">
        <f t="shared" si="125"/>
        <v>0.03</v>
      </c>
      <c r="G846" s="62">
        <f>IF(E846=0,Thrust!$B$20,($B$10)*($B$9/($B$9+($B$5-H846)))^($B$22))</f>
        <v>101300</v>
      </c>
      <c r="H846" s="62">
        <f t="shared" si="126"/>
        <v>0</v>
      </c>
      <c r="I846" s="62">
        <f t="shared" si="121"/>
        <v>0</v>
      </c>
      <c r="J846" s="62">
        <f t="shared" si="122"/>
        <v>0</v>
      </c>
      <c r="K846" s="62">
        <f t="shared" si="123"/>
        <v>8820.8920394723264</v>
      </c>
      <c r="L846" s="16">
        <f t="shared" si="124"/>
        <v>52.53895843778669</v>
      </c>
      <c r="M846" s="17">
        <f t="shared" si="118"/>
        <v>0.33678314703899925</v>
      </c>
      <c r="N846" s="63">
        <f t="shared" si="120"/>
        <v>0.23814164706062249</v>
      </c>
    </row>
    <row r="847" spans="4:14">
      <c r="D847" s="15">
        <f>D846+'Control Panel'!$B$28</f>
        <v>8.4500000000001393E-2</v>
      </c>
      <c r="E847" s="16">
        <f t="shared" si="119"/>
        <v>0</v>
      </c>
      <c r="F847" s="62">
        <f t="shared" si="125"/>
        <v>0.03</v>
      </c>
      <c r="G847" s="62">
        <f>IF(E847=0,Thrust!$B$20,($B$10)*($B$9/($B$9+($B$5-H847)))^($B$22))</f>
        <v>101300</v>
      </c>
      <c r="H847" s="62">
        <f t="shared" si="126"/>
        <v>0</v>
      </c>
      <c r="I847" s="62">
        <f t="shared" si="121"/>
        <v>0</v>
      </c>
      <c r="J847" s="62">
        <f t="shared" si="122"/>
        <v>0</v>
      </c>
      <c r="K847" s="62">
        <f t="shared" si="123"/>
        <v>8820.8920394723264</v>
      </c>
      <c r="L847" s="16">
        <f t="shared" si="124"/>
        <v>52.53895843778669</v>
      </c>
      <c r="M847" s="17">
        <f t="shared" si="118"/>
        <v>0.33678314703899925</v>
      </c>
      <c r="N847" s="63">
        <f t="shared" si="120"/>
        <v>0.23814164706062249</v>
      </c>
    </row>
    <row r="848" spans="4:14">
      <c r="D848" s="15">
        <f>D847+'Control Panel'!$B$28</f>
        <v>8.4600000000001396E-2</v>
      </c>
      <c r="E848" s="16">
        <f t="shared" si="119"/>
        <v>0</v>
      </c>
      <c r="F848" s="62">
        <f t="shared" si="125"/>
        <v>0.03</v>
      </c>
      <c r="G848" s="62">
        <f>IF(E848=0,Thrust!$B$20,($B$10)*($B$9/($B$9+($B$5-H848)))^($B$22))</f>
        <v>101300</v>
      </c>
      <c r="H848" s="62">
        <f t="shared" si="126"/>
        <v>0</v>
      </c>
      <c r="I848" s="62">
        <f t="shared" si="121"/>
        <v>0</v>
      </c>
      <c r="J848" s="62">
        <f t="shared" si="122"/>
        <v>0</v>
      </c>
      <c r="K848" s="62">
        <f t="shared" si="123"/>
        <v>8820.8920394723264</v>
      </c>
      <c r="L848" s="16">
        <f t="shared" si="124"/>
        <v>52.53895843778669</v>
      </c>
      <c r="M848" s="17">
        <f t="shared" si="118"/>
        <v>0.33678314703899925</v>
      </c>
      <c r="N848" s="63">
        <f t="shared" si="120"/>
        <v>0.23814164706062249</v>
      </c>
    </row>
    <row r="849" spans="4:14">
      <c r="D849" s="15">
        <f>D848+'Control Panel'!$B$28</f>
        <v>8.4700000000001399E-2</v>
      </c>
      <c r="E849" s="16">
        <f t="shared" si="119"/>
        <v>0</v>
      </c>
      <c r="F849" s="62">
        <f t="shared" si="125"/>
        <v>0.03</v>
      </c>
      <c r="G849" s="62">
        <f>IF(E849=0,Thrust!$B$20,($B$10)*($B$9/($B$9+($B$5-H849)))^($B$22))</f>
        <v>101300</v>
      </c>
      <c r="H849" s="62">
        <f t="shared" si="126"/>
        <v>0</v>
      </c>
      <c r="I849" s="62">
        <f t="shared" si="121"/>
        <v>0</v>
      </c>
      <c r="J849" s="62">
        <f t="shared" si="122"/>
        <v>0</v>
      </c>
      <c r="K849" s="62">
        <f t="shared" si="123"/>
        <v>8820.8920394723264</v>
      </c>
      <c r="L849" s="16">
        <f t="shared" si="124"/>
        <v>52.53895843778669</v>
      </c>
      <c r="M849" s="17">
        <f t="shared" si="118"/>
        <v>0.33678314703899925</v>
      </c>
      <c r="N849" s="63">
        <f t="shared" si="120"/>
        <v>0.23814164706062249</v>
      </c>
    </row>
    <row r="850" spans="4:14">
      <c r="D850" s="15">
        <f>D849+'Control Panel'!$B$28</f>
        <v>8.4800000000001402E-2</v>
      </c>
      <c r="E850" s="16">
        <f t="shared" si="119"/>
        <v>0</v>
      </c>
      <c r="F850" s="62">
        <f t="shared" si="125"/>
        <v>0.03</v>
      </c>
      <c r="G850" s="62">
        <f>IF(E850=0,Thrust!$B$20,($B$10)*($B$9/($B$9+($B$5-H850)))^($B$22))</f>
        <v>101300</v>
      </c>
      <c r="H850" s="62">
        <f t="shared" si="126"/>
        <v>0</v>
      </c>
      <c r="I850" s="62">
        <f t="shared" si="121"/>
        <v>0</v>
      </c>
      <c r="J850" s="62">
        <f t="shared" si="122"/>
        <v>0</v>
      </c>
      <c r="K850" s="62">
        <f t="shared" si="123"/>
        <v>8820.8920394723264</v>
      </c>
      <c r="L850" s="16">
        <f t="shared" si="124"/>
        <v>52.53895843778669</v>
      </c>
      <c r="M850" s="17">
        <f t="shared" si="118"/>
        <v>0.33678314703899925</v>
      </c>
      <c r="N850" s="63">
        <f t="shared" si="120"/>
        <v>0.23814164706062249</v>
      </c>
    </row>
    <row r="851" spans="4:14">
      <c r="D851" s="15">
        <f>D850+'Control Panel'!$B$28</f>
        <v>8.4900000000001405E-2</v>
      </c>
      <c r="E851" s="16">
        <f t="shared" si="119"/>
        <v>0</v>
      </c>
      <c r="F851" s="62">
        <f t="shared" si="125"/>
        <v>0.03</v>
      </c>
      <c r="G851" s="62">
        <f>IF(E851=0,Thrust!$B$20,($B$10)*($B$9/($B$9+($B$5-H851)))^($B$22))</f>
        <v>101300</v>
      </c>
      <c r="H851" s="62">
        <f t="shared" si="126"/>
        <v>0</v>
      </c>
      <c r="I851" s="62">
        <f t="shared" si="121"/>
        <v>0</v>
      </c>
      <c r="J851" s="62">
        <f t="shared" si="122"/>
        <v>0</v>
      </c>
      <c r="K851" s="62">
        <f t="shared" si="123"/>
        <v>8820.8920394723264</v>
      </c>
      <c r="L851" s="16">
        <f t="shared" si="124"/>
        <v>52.53895843778669</v>
      </c>
      <c r="M851" s="17">
        <f t="shared" si="118"/>
        <v>0.33678314703899925</v>
      </c>
      <c r="N851" s="63">
        <f t="shared" si="120"/>
        <v>0.23814164706062249</v>
      </c>
    </row>
    <row r="852" spans="4:14">
      <c r="D852" s="15">
        <f>D851+'Control Panel'!$B$28</f>
        <v>8.5000000000001408E-2</v>
      </c>
      <c r="E852" s="16">
        <f t="shared" si="119"/>
        <v>0</v>
      </c>
      <c r="F852" s="62">
        <f t="shared" si="125"/>
        <v>0.03</v>
      </c>
      <c r="G852" s="62">
        <f>IF(E852=0,Thrust!$B$20,($B$10)*($B$9/($B$9+($B$5-H852)))^($B$22))</f>
        <v>101300</v>
      </c>
      <c r="H852" s="62">
        <f t="shared" si="126"/>
        <v>0</v>
      </c>
      <c r="I852" s="62">
        <f t="shared" si="121"/>
        <v>0</v>
      </c>
      <c r="J852" s="62">
        <f t="shared" si="122"/>
        <v>0</v>
      </c>
      <c r="K852" s="62">
        <f t="shared" si="123"/>
        <v>8820.8920394723264</v>
      </c>
      <c r="L852" s="16">
        <f t="shared" si="124"/>
        <v>52.53895843778669</v>
      </c>
      <c r="M852" s="17">
        <f t="shared" si="118"/>
        <v>0.33678314703899925</v>
      </c>
      <c r="N852" s="63">
        <f t="shared" si="120"/>
        <v>0.23814164706062249</v>
      </c>
    </row>
    <row r="853" spans="4:14">
      <c r="D853" s="15">
        <f>D852+'Control Panel'!$B$28</f>
        <v>8.5100000000001411E-2</v>
      </c>
      <c r="E853" s="16">
        <f t="shared" si="119"/>
        <v>0</v>
      </c>
      <c r="F853" s="62">
        <f t="shared" si="125"/>
        <v>0.03</v>
      </c>
      <c r="G853" s="62">
        <f>IF(E853=0,Thrust!$B$20,($B$10)*($B$9/($B$9+($B$5-H853)))^($B$22))</f>
        <v>101300</v>
      </c>
      <c r="H853" s="62">
        <f t="shared" si="126"/>
        <v>0</v>
      </c>
      <c r="I853" s="62">
        <f t="shared" si="121"/>
        <v>0</v>
      </c>
      <c r="J853" s="62">
        <f t="shared" si="122"/>
        <v>0</v>
      </c>
      <c r="K853" s="62">
        <f t="shared" si="123"/>
        <v>8820.8920394723264</v>
      </c>
      <c r="L853" s="16">
        <f t="shared" si="124"/>
        <v>52.53895843778669</v>
      </c>
      <c r="M853" s="17">
        <f t="shared" si="118"/>
        <v>0.33678314703899925</v>
      </c>
      <c r="N853" s="63">
        <f t="shared" si="120"/>
        <v>0.23814164706062249</v>
      </c>
    </row>
    <row r="854" spans="4:14">
      <c r="D854" s="15">
        <f>D853+'Control Panel'!$B$28</f>
        <v>8.5200000000001413E-2</v>
      </c>
      <c r="E854" s="16">
        <f t="shared" si="119"/>
        <v>0</v>
      </c>
      <c r="F854" s="62">
        <f t="shared" si="125"/>
        <v>0.03</v>
      </c>
      <c r="G854" s="62">
        <f>IF(E854=0,Thrust!$B$20,($B$10)*($B$9/($B$9+($B$5-H854)))^($B$22))</f>
        <v>101300</v>
      </c>
      <c r="H854" s="62">
        <f t="shared" si="126"/>
        <v>0</v>
      </c>
      <c r="I854" s="62">
        <f t="shared" si="121"/>
        <v>0</v>
      </c>
      <c r="J854" s="62">
        <f t="shared" si="122"/>
        <v>0</v>
      </c>
      <c r="K854" s="62">
        <f t="shared" si="123"/>
        <v>8820.8920394723264</v>
      </c>
      <c r="L854" s="16">
        <f t="shared" si="124"/>
        <v>52.53895843778669</v>
      </c>
      <c r="M854" s="17">
        <f t="shared" si="118"/>
        <v>0.33678314703899925</v>
      </c>
      <c r="N854" s="63">
        <f t="shared" si="120"/>
        <v>0.23814164706062249</v>
      </c>
    </row>
    <row r="855" spans="4:14">
      <c r="D855" s="15">
        <f>D854+'Control Panel'!$B$28</f>
        <v>8.5300000000001416E-2</v>
      </c>
      <c r="E855" s="16">
        <f t="shared" si="119"/>
        <v>0</v>
      </c>
      <c r="F855" s="62">
        <f t="shared" si="125"/>
        <v>0.03</v>
      </c>
      <c r="G855" s="62">
        <f>IF(E855=0,Thrust!$B$20,($B$10)*($B$9/($B$9+($B$5-H855)))^($B$22))</f>
        <v>101300</v>
      </c>
      <c r="H855" s="62">
        <f t="shared" si="126"/>
        <v>0</v>
      </c>
      <c r="I855" s="62">
        <f t="shared" si="121"/>
        <v>0</v>
      </c>
      <c r="J855" s="62">
        <f t="shared" si="122"/>
        <v>0</v>
      </c>
      <c r="K855" s="62">
        <f t="shared" si="123"/>
        <v>8820.8920394723264</v>
      </c>
      <c r="L855" s="16">
        <f t="shared" si="124"/>
        <v>52.53895843778669</v>
      </c>
      <c r="M855" s="17">
        <f t="shared" si="118"/>
        <v>0.33678314703899925</v>
      </c>
      <c r="N855" s="63">
        <f t="shared" si="120"/>
        <v>0.23814164706062249</v>
      </c>
    </row>
    <row r="856" spans="4:14">
      <c r="D856" s="15">
        <f>D855+'Control Panel'!$B$28</f>
        <v>8.5400000000001419E-2</v>
      </c>
      <c r="E856" s="16">
        <f t="shared" si="119"/>
        <v>0</v>
      </c>
      <c r="F856" s="62">
        <f t="shared" si="125"/>
        <v>0.03</v>
      </c>
      <c r="G856" s="62">
        <f>IF(E856=0,Thrust!$B$20,($B$10)*($B$9/($B$9+($B$5-H856)))^($B$22))</f>
        <v>101300</v>
      </c>
      <c r="H856" s="62">
        <f t="shared" si="126"/>
        <v>0</v>
      </c>
      <c r="I856" s="62">
        <f t="shared" si="121"/>
        <v>0</v>
      </c>
      <c r="J856" s="62">
        <f t="shared" si="122"/>
        <v>0</v>
      </c>
      <c r="K856" s="62">
        <f t="shared" si="123"/>
        <v>8820.8920394723264</v>
      </c>
      <c r="L856" s="16">
        <f t="shared" si="124"/>
        <v>52.53895843778669</v>
      </c>
      <c r="M856" s="17">
        <f t="shared" si="118"/>
        <v>0.33678314703899925</v>
      </c>
      <c r="N856" s="63">
        <f t="shared" si="120"/>
        <v>0.23814164706062249</v>
      </c>
    </row>
    <row r="857" spans="4:14">
      <c r="D857" s="15">
        <f>D856+'Control Panel'!$B$28</f>
        <v>8.5500000000001422E-2</v>
      </c>
      <c r="E857" s="16">
        <f t="shared" si="119"/>
        <v>0</v>
      </c>
      <c r="F857" s="62">
        <f t="shared" si="125"/>
        <v>0.03</v>
      </c>
      <c r="G857" s="62">
        <f>IF(E857=0,Thrust!$B$20,($B$10)*($B$9/($B$9+($B$5-H857)))^($B$22))</f>
        <v>101300</v>
      </c>
      <c r="H857" s="62">
        <f t="shared" si="126"/>
        <v>0</v>
      </c>
      <c r="I857" s="62">
        <f t="shared" si="121"/>
        <v>0</v>
      </c>
      <c r="J857" s="62">
        <f t="shared" si="122"/>
        <v>0</v>
      </c>
      <c r="K857" s="62">
        <f t="shared" si="123"/>
        <v>8820.8920394723264</v>
      </c>
      <c r="L857" s="16">
        <f t="shared" si="124"/>
        <v>52.53895843778669</v>
      </c>
      <c r="M857" s="17">
        <f t="shared" si="118"/>
        <v>0.33678314703899925</v>
      </c>
      <c r="N857" s="63">
        <f t="shared" si="120"/>
        <v>0.23814164706062249</v>
      </c>
    </row>
    <row r="858" spans="4:14">
      <c r="D858" s="15">
        <f>D857+'Control Panel'!$B$28</f>
        <v>8.5600000000001425E-2</v>
      </c>
      <c r="E858" s="16">
        <f t="shared" si="119"/>
        <v>0</v>
      </c>
      <c r="F858" s="62">
        <f t="shared" si="125"/>
        <v>0.03</v>
      </c>
      <c r="G858" s="62">
        <f>IF(E858=0,Thrust!$B$20,($B$10)*($B$9/($B$9+($B$5-H858)))^($B$22))</f>
        <v>101300</v>
      </c>
      <c r="H858" s="62">
        <f t="shared" si="126"/>
        <v>0</v>
      </c>
      <c r="I858" s="62">
        <f t="shared" si="121"/>
        <v>0</v>
      </c>
      <c r="J858" s="62">
        <f t="shared" si="122"/>
        <v>0</v>
      </c>
      <c r="K858" s="62">
        <f t="shared" si="123"/>
        <v>8820.8920394723264</v>
      </c>
      <c r="L858" s="16">
        <f t="shared" si="124"/>
        <v>52.53895843778669</v>
      </c>
      <c r="M858" s="17">
        <f t="shared" si="118"/>
        <v>0.33678314703899925</v>
      </c>
      <c r="N858" s="63">
        <f t="shared" si="120"/>
        <v>0.23814164706062249</v>
      </c>
    </row>
    <row r="859" spans="4:14">
      <c r="D859" s="15">
        <f>D858+'Control Panel'!$B$28</f>
        <v>8.5700000000001428E-2</v>
      </c>
      <c r="E859" s="16">
        <f t="shared" si="119"/>
        <v>0</v>
      </c>
      <c r="F859" s="62">
        <f t="shared" si="125"/>
        <v>0.03</v>
      </c>
      <c r="G859" s="62">
        <f>IF(E859=0,Thrust!$B$20,($B$10)*($B$9/($B$9+($B$5-H859)))^($B$22))</f>
        <v>101300</v>
      </c>
      <c r="H859" s="62">
        <f t="shared" si="126"/>
        <v>0</v>
      </c>
      <c r="I859" s="62">
        <f t="shared" si="121"/>
        <v>0</v>
      </c>
      <c r="J859" s="62">
        <f t="shared" si="122"/>
        <v>0</v>
      </c>
      <c r="K859" s="62">
        <f t="shared" si="123"/>
        <v>8820.8920394723264</v>
      </c>
      <c r="L859" s="16">
        <f t="shared" si="124"/>
        <v>52.53895843778669</v>
      </c>
      <c r="M859" s="17">
        <f t="shared" si="118"/>
        <v>0.33678314703899925</v>
      </c>
      <c r="N859" s="63">
        <f t="shared" si="120"/>
        <v>0.23814164706062249</v>
      </c>
    </row>
    <row r="860" spans="4:14">
      <c r="D860" s="15">
        <f>D859+'Control Panel'!$B$28</f>
        <v>8.5800000000001431E-2</v>
      </c>
      <c r="E860" s="16">
        <f t="shared" si="119"/>
        <v>0</v>
      </c>
      <c r="F860" s="62">
        <f t="shared" si="125"/>
        <v>0.03</v>
      </c>
      <c r="G860" s="62">
        <f>IF(E860=0,Thrust!$B$20,($B$10)*($B$9/($B$9+($B$5-H860)))^($B$22))</f>
        <v>101300</v>
      </c>
      <c r="H860" s="62">
        <f t="shared" si="126"/>
        <v>0</v>
      </c>
      <c r="I860" s="62">
        <f t="shared" si="121"/>
        <v>0</v>
      </c>
      <c r="J860" s="62">
        <f t="shared" si="122"/>
        <v>0</v>
      </c>
      <c r="K860" s="62">
        <f t="shared" si="123"/>
        <v>8820.8920394723264</v>
      </c>
      <c r="L860" s="16">
        <f t="shared" si="124"/>
        <v>52.53895843778669</v>
      </c>
      <c r="M860" s="17">
        <f t="shared" si="118"/>
        <v>0.33678314703899925</v>
      </c>
      <c r="N860" s="63">
        <f t="shared" si="120"/>
        <v>0.23814164706062249</v>
      </c>
    </row>
    <row r="861" spans="4:14">
      <c r="D861" s="15">
        <f>D860+'Control Panel'!$B$28</f>
        <v>8.5900000000001434E-2</v>
      </c>
      <c r="E861" s="16">
        <f t="shared" si="119"/>
        <v>0</v>
      </c>
      <c r="F861" s="62">
        <f t="shared" si="125"/>
        <v>0.03</v>
      </c>
      <c r="G861" s="62">
        <f>IF(E861=0,Thrust!$B$20,($B$10)*($B$9/($B$9+($B$5-H861)))^($B$22))</f>
        <v>101300</v>
      </c>
      <c r="H861" s="62">
        <f t="shared" si="126"/>
        <v>0</v>
      </c>
      <c r="I861" s="62">
        <f t="shared" si="121"/>
        <v>0</v>
      </c>
      <c r="J861" s="62">
        <f t="shared" si="122"/>
        <v>0</v>
      </c>
      <c r="K861" s="62">
        <f t="shared" si="123"/>
        <v>8820.8920394723264</v>
      </c>
      <c r="L861" s="16">
        <f t="shared" si="124"/>
        <v>52.53895843778669</v>
      </c>
      <c r="M861" s="17">
        <f t="shared" si="118"/>
        <v>0.33678314703899925</v>
      </c>
      <c r="N861" s="63">
        <f t="shared" si="120"/>
        <v>0.23814164706062249</v>
      </c>
    </row>
    <row r="862" spans="4:14">
      <c r="D862" s="15">
        <f>D861+'Control Panel'!$B$28</f>
        <v>8.6000000000001436E-2</v>
      </c>
      <c r="E862" s="16">
        <f t="shared" si="119"/>
        <v>0</v>
      </c>
      <c r="F862" s="62">
        <f t="shared" si="125"/>
        <v>0.03</v>
      </c>
      <c r="G862" s="62">
        <f>IF(E862=0,Thrust!$B$20,($B$10)*($B$9/($B$9+($B$5-H862)))^($B$22))</f>
        <v>101300</v>
      </c>
      <c r="H862" s="62">
        <f t="shared" si="126"/>
        <v>0</v>
      </c>
      <c r="I862" s="62">
        <f t="shared" si="121"/>
        <v>0</v>
      </c>
      <c r="J862" s="62">
        <f t="shared" si="122"/>
        <v>0</v>
      </c>
      <c r="K862" s="62">
        <f t="shared" si="123"/>
        <v>8820.8920394723264</v>
      </c>
      <c r="L862" s="16">
        <f t="shared" si="124"/>
        <v>52.53895843778669</v>
      </c>
      <c r="M862" s="17">
        <f t="shared" si="118"/>
        <v>0.33678314703899925</v>
      </c>
      <c r="N862" s="63">
        <f t="shared" si="120"/>
        <v>0.23814164706062249</v>
      </c>
    </row>
    <row r="863" spans="4:14">
      <c r="D863" s="15">
        <f>D862+'Control Panel'!$B$28</f>
        <v>8.6100000000001439E-2</v>
      </c>
      <c r="E863" s="16">
        <f t="shared" si="119"/>
        <v>0</v>
      </c>
      <c r="F863" s="62">
        <f t="shared" si="125"/>
        <v>0.03</v>
      </c>
      <c r="G863" s="62">
        <f>IF(E863=0,Thrust!$B$20,($B$10)*($B$9/($B$9+($B$5-H863)))^($B$22))</f>
        <v>101300</v>
      </c>
      <c r="H863" s="62">
        <f t="shared" si="126"/>
        <v>0</v>
      </c>
      <c r="I863" s="62">
        <f t="shared" si="121"/>
        <v>0</v>
      </c>
      <c r="J863" s="62">
        <f t="shared" si="122"/>
        <v>0</v>
      </c>
      <c r="K863" s="62">
        <f t="shared" si="123"/>
        <v>8820.8920394723264</v>
      </c>
      <c r="L863" s="16">
        <f t="shared" si="124"/>
        <v>52.53895843778669</v>
      </c>
      <c r="M863" s="17">
        <f t="shared" si="118"/>
        <v>0.33678314703899925</v>
      </c>
      <c r="N863" s="63">
        <f t="shared" si="120"/>
        <v>0.23814164706062249</v>
      </c>
    </row>
    <row r="864" spans="4:14">
      <c r="D864" s="15">
        <f>D863+'Control Panel'!$B$28</f>
        <v>8.6200000000001442E-2</v>
      </c>
      <c r="E864" s="16">
        <f t="shared" si="119"/>
        <v>0</v>
      </c>
      <c r="F864" s="62">
        <f t="shared" si="125"/>
        <v>0.03</v>
      </c>
      <c r="G864" s="62">
        <f>IF(E864=0,Thrust!$B$20,($B$10)*($B$9/($B$9+($B$5-H864)))^($B$22))</f>
        <v>101300</v>
      </c>
      <c r="H864" s="62">
        <f t="shared" si="126"/>
        <v>0</v>
      </c>
      <c r="I864" s="62">
        <f t="shared" si="121"/>
        <v>0</v>
      </c>
      <c r="J864" s="62">
        <f t="shared" si="122"/>
        <v>0</v>
      </c>
      <c r="K864" s="62">
        <f t="shared" si="123"/>
        <v>8820.8920394723264</v>
      </c>
      <c r="L864" s="16">
        <f t="shared" si="124"/>
        <v>52.53895843778669</v>
      </c>
      <c r="M864" s="17">
        <f t="shared" si="118"/>
        <v>0.33678314703899925</v>
      </c>
      <c r="N864" s="63">
        <f t="shared" si="120"/>
        <v>0.23814164706062249</v>
      </c>
    </row>
    <row r="865" spans="4:14">
      <c r="D865" s="15">
        <f>D864+'Control Panel'!$B$28</f>
        <v>8.6300000000001445E-2</v>
      </c>
      <c r="E865" s="16">
        <f t="shared" si="119"/>
        <v>0</v>
      </c>
      <c r="F865" s="62">
        <f t="shared" si="125"/>
        <v>0.03</v>
      </c>
      <c r="G865" s="62">
        <f>IF(E865=0,Thrust!$B$20,($B$10)*($B$9/($B$9+($B$5-H865)))^($B$22))</f>
        <v>101300</v>
      </c>
      <c r="H865" s="62">
        <f t="shared" si="126"/>
        <v>0</v>
      </c>
      <c r="I865" s="62">
        <f t="shared" si="121"/>
        <v>0</v>
      </c>
      <c r="J865" s="62">
        <f t="shared" si="122"/>
        <v>0</v>
      </c>
      <c r="K865" s="62">
        <f t="shared" si="123"/>
        <v>8820.8920394723264</v>
      </c>
      <c r="L865" s="16">
        <f t="shared" si="124"/>
        <v>52.53895843778669</v>
      </c>
      <c r="M865" s="17">
        <f t="shared" si="118"/>
        <v>0.33678314703899925</v>
      </c>
      <c r="N865" s="63">
        <f t="shared" si="120"/>
        <v>0.23814164706062249</v>
      </c>
    </row>
    <row r="866" spans="4:14">
      <c r="D866" s="15">
        <f>D865+'Control Panel'!$B$28</f>
        <v>8.6400000000001448E-2</v>
      </c>
      <c r="E866" s="16">
        <f t="shared" si="119"/>
        <v>0</v>
      </c>
      <c r="F866" s="62">
        <f t="shared" si="125"/>
        <v>0.03</v>
      </c>
      <c r="G866" s="62">
        <f>IF(E866=0,Thrust!$B$20,($B$10)*($B$9/($B$9+($B$5-H866)))^($B$22))</f>
        <v>101300</v>
      </c>
      <c r="H866" s="62">
        <f t="shared" si="126"/>
        <v>0</v>
      </c>
      <c r="I866" s="62">
        <f t="shared" si="121"/>
        <v>0</v>
      </c>
      <c r="J866" s="62">
        <f t="shared" si="122"/>
        <v>0</v>
      </c>
      <c r="K866" s="62">
        <f t="shared" si="123"/>
        <v>8820.8920394723264</v>
      </c>
      <c r="L866" s="16">
        <f t="shared" si="124"/>
        <v>52.53895843778669</v>
      </c>
      <c r="M866" s="17">
        <f t="shared" si="118"/>
        <v>0.33678314703899925</v>
      </c>
      <c r="N866" s="63">
        <f t="shared" si="120"/>
        <v>0.23814164706062249</v>
      </c>
    </row>
    <row r="867" spans="4:14">
      <c r="D867" s="15">
        <f>D866+'Control Panel'!$B$28</f>
        <v>8.6500000000001451E-2</v>
      </c>
      <c r="E867" s="16">
        <f t="shared" si="119"/>
        <v>0</v>
      </c>
      <c r="F867" s="62">
        <f t="shared" si="125"/>
        <v>0.03</v>
      </c>
      <c r="G867" s="62">
        <f>IF(E867=0,Thrust!$B$20,($B$10)*($B$9/($B$9+($B$5-H867)))^($B$22))</f>
        <v>101300</v>
      </c>
      <c r="H867" s="62">
        <f t="shared" si="126"/>
        <v>0</v>
      </c>
      <c r="I867" s="62">
        <f t="shared" si="121"/>
        <v>0</v>
      </c>
      <c r="J867" s="62">
        <f t="shared" si="122"/>
        <v>0</v>
      </c>
      <c r="K867" s="62">
        <f t="shared" si="123"/>
        <v>8820.8920394723264</v>
      </c>
      <c r="L867" s="16">
        <f t="shared" si="124"/>
        <v>52.53895843778669</v>
      </c>
      <c r="M867" s="17">
        <f t="shared" si="118"/>
        <v>0.33678314703899925</v>
      </c>
      <c r="N867" s="63">
        <f t="shared" si="120"/>
        <v>0.23814164706062249</v>
      </c>
    </row>
    <row r="868" spans="4:14">
      <c r="D868" s="15">
        <f>D867+'Control Panel'!$B$28</f>
        <v>8.6600000000001454E-2</v>
      </c>
      <c r="E868" s="16">
        <f t="shared" si="119"/>
        <v>0</v>
      </c>
      <c r="F868" s="62">
        <f t="shared" si="125"/>
        <v>0.03</v>
      </c>
      <c r="G868" s="62">
        <f>IF(E868=0,Thrust!$B$20,($B$10)*($B$9/($B$9+($B$5-H868)))^($B$22))</f>
        <v>101300</v>
      </c>
      <c r="H868" s="62">
        <f t="shared" si="126"/>
        <v>0</v>
      </c>
      <c r="I868" s="62">
        <f t="shared" si="121"/>
        <v>0</v>
      </c>
      <c r="J868" s="62">
        <f t="shared" si="122"/>
        <v>0</v>
      </c>
      <c r="K868" s="62">
        <f t="shared" si="123"/>
        <v>8820.8920394723264</v>
      </c>
      <c r="L868" s="16">
        <f t="shared" si="124"/>
        <v>52.53895843778669</v>
      </c>
      <c r="M868" s="17">
        <f t="shared" si="118"/>
        <v>0.33678314703899925</v>
      </c>
      <c r="N868" s="63">
        <f t="shared" si="120"/>
        <v>0.23814164706062249</v>
      </c>
    </row>
    <row r="869" spans="4:14">
      <c r="D869" s="15">
        <f>D868+'Control Panel'!$B$28</f>
        <v>8.6700000000001456E-2</v>
      </c>
      <c r="E869" s="16">
        <f t="shared" si="119"/>
        <v>0</v>
      </c>
      <c r="F869" s="62">
        <f t="shared" si="125"/>
        <v>0.03</v>
      </c>
      <c r="G869" s="62">
        <f>IF(E869=0,Thrust!$B$20,($B$10)*($B$9/($B$9+($B$5-H869)))^($B$22))</f>
        <v>101300</v>
      </c>
      <c r="H869" s="62">
        <f t="shared" si="126"/>
        <v>0</v>
      </c>
      <c r="I869" s="62">
        <f t="shared" si="121"/>
        <v>0</v>
      </c>
      <c r="J869" s="62">
        <f t="shared" si="122"/>
        <v>0</v>
      </c>
      <c r="K869" s="62">
        <f t="shared" si="123"/>
        <v>8820.8920394723264</v>
      </c>
      <c r="L869" s="16">
        <f t="shared" si="124"/>
        <v>52.53895843778669</v>
      </c>
      <c r="M869" s="17">
        <f t="shared" si="118"/>
        <v>0.33678314703899925</v>
      </c>
      <c r="N869" s="63">
        <f t="shared" si="120"/>
        <v>0.23814164706062249</v>
      </c>
    </row>
    <row r="870" spans="4:14">
      <c r="D870" s="15">
        <f>D869+'Control Panel'!$B$28</f>
        <v>8.6800000000001459E-2</v>
      </c>
      <c r="E870" s="16">
        <f t="shared" si="119"/>
        <v>0</v>
      </c>
      <c r="F870" s="62">
        <f t="shared" si="125"/>
        <v>0.03</v>
      </c>
      <c r="G870" s="62">
        <f>IF(E870=0,Thrust!$B$20,($B$10)*($B$9/($B$9+($B$5-H870)))^($B$22))</f>
        <v>101300</v>
      </c>
      <c r="H870" s="62">
        <f t="shared" si="126"/>
        <v>0</v>
      </c>
      <c r="I870" s="62">
        <f t="shared" si="121"/>
        <v>0</v>
      </c>
      <c r="J870" s="62">
        <f t="shared" si="122"/>
        <v>0</v>
      </c>
      <c r="K870" s="62">
        <f t="shared" si="123"/>
        <v>8820.8920394723264</v>
      </c>
      <c r="L870" s="16">
        <f t="shared" si="124"/>
        <v>52.53895843778669</v>
      </c>
      <c r="M870" s="17">
        <f t="shared" si="118"/>
        <v>0.33678314703899925</v>
      </c>
      <c r="N870" s="63">
        <f t="shared" si="120"/>
        <v>0.23814164706062249</v>
      </c>
    </row>
    <row r="871" spans="4:14">
      <c r="D871" s="15">
        <f>D870+'Control Panel'!$B$28</f>
        <v>8.6900000000001462E-2</v>
      </c>
      <c r="E871" s="16">
        <f t="shared" si="119"/>
        <v>0</v>
      </c>
      <c r="F871" s="62">
        <f t="shared" si="125"/>
        <v>0.03</v>
      </c>
      <c r="G871" s="62">
        <f>IF(E871=0,Thrust!$B$20,($B$10)*($B$9/($B$9+($B$5-H871)))^($B$22))</f>
        <v>101300</v>
      </c>
      <c r="H871" s="62">
        <f t="shared" si="126"/>
        <v>0</v>
      </c>
      <c r="I871" s="62">
        <f t="shared" si="121"/>
        <v>0</v>
      </c>
      <c r="J871" s="62">
        <f t="shared" si="122"/>
        <v>0</v>
      </c>
      <c r="K871" s="62">
        <f t="shared" si="123"/>
        <v>8820.8920394723264</v>
      </c>
      <c r="L871" s="16">
        <f t="shared" si="124"/>
        <v>52.53895843778669</v>
      </c>
      <c r="M871" s="17">
        <f t="shared" si="118"/>
        <v>0.33678314703899925</v>
      </c>
      <c r="N871" s="63">
        <f t="shared" si="120"/>
        <v>0.23814164706062249</v>
      </c>
    </row>
    <row r="872" spans="4:14">
      <c r="D872" s="15">
        <f>D871+'Control Panel'!$B$28</f>
        <v>8.7000000000001465E-2</v>
      </c>
      <c r="E872" s="16">
        <f t="shared" si="119"/>
        <v>0</v>
      </c>
      <c r="F872" s="62">
        <f t="shared" si="125"/>
        <v>0.03</v>
      </c>
      <c r="G872" s="62">
        <f>IF(E872=0,Thrust!$B$20,($B$10)*($B$9/($B$9+($B$5-H872)))^($B$22))</f>
        <v>101300</v>
      </c>
      <c r="H872" s="62">
        <f t="shared" si="126"/>
        <v>0</v>
      </c>
      <c r="I872" s="62">
        <f t="shared" si="121"/>
        <v>0</v>
      </c>
      <c r="J872" s="62">
        <f t="shared" si="122"/>
        <v>0</v>
      </c>
      <c r="K872" s="62">
        <f t="shared" si="123"/>
        <v>8820.8920394723264</v>
      </c>
      <c r="L872" s="16">
        <f t="shared" si="124"/>
        <v>52.53895843778669</v>
      </c>
      <c r="M872" s="17">
        <f t="shared" si="118"/>
        <v>0.33678314703899925</v>
      </c>
      <c r="N872" s="63">
        <f t="shared" si="120"/>
        <v>0.23814164706062249</v>
      </c>
    </row>
    <row r="873" spans="4:14">
      <c r="D873" s="15">
        <f>D872+'Control Panel'!$B$28</f>
        <v>8.7100000000001468E-2</v>
      </c>
      <c r="E873" s="16">
        <f t="shared" si="119"/>
        <v>0</v>
      </c>
      <c r="F873" s="62">
        <f t="shared" si="125"/>
        <v>0.03</v>
      </c>
      <c r="G873" s="62">
        <f>IF(E873=0,Thrust!$B$20,($B$10)*($B$9/($B$9+($B$5-H873)))^($B$22))</f>
        <v>101300</v>
      </c>
      <c r="H873" s="62">
        <f t="shared" si="126"/>
        <v>0</v>
      </c>
      <c r="I873" s="62">
        <f t="shared" si="121"/>
        <v>0</v>
      </c>
      <c r="J873" s="62">
        <f t="shared" si="122"/>
        <v>0</v>
      </c>
      <c r="K873" s="62">
        <f t="shared" si="123"/>
        <v>8820.8920394723264</v>
      </c>
      <c r="L873" s="16">
        <f t="shared" si="124"/>
        <v>52.53895843778669</v>
      </c>
      <c r="M873" s="17">
        <f t="shared" si="118"/>
        <v>0.33678314703899925</v>
      </c>
      <c r="N873" s="63">
        <f t="shared" si="120"/>
        <v>0.23814164706062249</v>
      </c>
    </row>
    <row r="874" spans="4:14">
      <c r="D874" s="15">
        <f>D873+'Control Panel'!$B$28</f>
        <v>8.7200000000001471E-2</v>
      </c>
      <c r="E874" s="16">
        <f t="shared" si="119"/>
        <v>0</v>
      </c>
      <c r="F874" s="62">
        <f t="shared" si="125"/>
        <v>0.03</v>
      </c>
      <c r="G874" s="62">
        <f>IF(E874=0,Thrust!$B$20,($B$10)*($B$9/($B$9+($B$5-H874)))^($B$22))</f>
        <v>101300</v>
      </c>
      <c r="H874" s="62">
        <f t="shared" si="126"/>
        <v>0</v>
      </c>
      <c r="I874" s="62">
        <f t="shared" si="121"/>
        <v>0</v>
      </c>
      <c r="J874" s="62">
        <f t="shared" si="122"/>
        <v>0</v>
      </c>
      <c r="K874" s="62">
        <f t="shared" si="123"/>
        <v>8820.8920394723264</v>
      </c>
      <c r="L874" s="16">
        <f t="shared" si="124"/>
        <v>52.53895843778669</v>
      </c>
      <c r="M874" s="17">
        <f t="shared" si="118"/>
        <v>0.33678314703899925</v>
      </c>
      <c r="N874" s="63">
        <f t="shared" si="120"/>
        <v>0.23814164706062249</v>
      </c>
    </row>
    <row r="875" spans="4:14">
      <c r="D875" s="15">
        <f>D874+'Control Panel'!$B$28</f>
        <v>8.7300000000001474E-2</v>
      </c>
      <c r="E875" s="16">
        <f t="shared" si="119"/>
        <v>0</v>
      </c>
      <c r="F875" s="62">
        <f t="shared" si="125"/>
        <v>0.03</v>
      </c>
      <c r="G875" s="62">
        <f>IF(E875=0,Thrust!$B$20,($B$10)*($B$9/($B$9+($B$5-H875)))^($B$22))</f>
        <v>101300</v>
      </c>
      <c r="H875" s="62">
        <f t="shared" si="126"/>
        <v>0</v>
      </c>
      <c r="I875" s="62">
        <f t="shared" si="121"/>
        <v>0</v>
      </c>
      <c r="J875" s="62">
        <f t="shared" si="122"/>
        <v>0</v>
      </c>
      <c r="K875" s="62">
        <f t="shared" si="123"/>
        <v>8820.8920394723264</v>
      </c>
      <c r="L875" s="16">
        <f t="shared" si="124"/>
        <v>52.53895843778669</v>
      </c>
      <c r="M875" s="17">
        <f t="shared" si="118"/>
        <v>0.33678314703899925</v>
      </c>
      <c r="N875" s="63">
        <f t="shared" si="120"/>
        <v>0.23814164706062249</v>
      </c>
    </row>
    <row r="876" spans="4:14">
      <c r="D876" s="15">
        <f>D875+'Control Panel'!$B$28</f>
        <v>8.7400000000001477E-2</v>
      </c>
      <c r="E876" s="16">
        <f t="shared" si="119"/>
        <v>0</v>
      </c>
      <c r="F876" s="62">
        <f t="shared" si="125"/>
        <v>0.03</v>
      </c>
      <c r="G876" s="62">
        <f>IF(E876=0,Thrust!$B$20,($B$10)*($B$9/($B$9+($B$5-H876)))^($B$22))</f>
        <v>101300</v>
      </c>
      <c r="H876" s="62">
        <f t="shared" si="126"/>
        <v>0</v>
      </c>
      <c r="I876" s="62">
        <f t="shared" si="121"/>
        <v>0</v>
      </c>
      <c r="J876" s="62">
        <f t="shared" si="122"/>
        <v>0</v>
      </c>
      <c r="K876" s="62">
        <f t="shared" si="123"/>
        <v>8820.8920394723264</v>
      </c>
      <c r="L876" s="16">
        <f t="shared" si="124"/>
        <v>52.53895843778669</v>
      </c>
      <c r="M876" s="17">
        <f t="shared" si="118"/>
        <v>0.33678314703899925</v>
      </c>
      <c r="N876" s="63">
        <f t="shared" si="120"/>
        <v>0.23814164706062249</v>
      </c>
    </row>
    <row r="877" spans="4:14">
      <c r="D877" s="15">
        <f>D876+'Control Panel'!$B$28</f>
        <v>8.7500000000001479E-2</v>
      </c>
      <c r="E877" s="16">
        <f t="shared" si="119"/>
        <v>0</v>
      </c>
      <c r="F877" s="62">
        <f t="shared" si="125"/>
        <v>0.03</v>
      </c>
      <c r="G877" s="62">
        <f>IF(E877=0,Thrust!$B$20,($B$10)*($B$9/($B$9+($B$5-H877)))^($B$22))</f>
        <v>101300</v>
      </c>
      <c r="H877" s="62">
        <f t="shared" si="126"/>
        <v>0</v>
      </c>
      <c r="I877" s="62">
        <f t="shared" si="121"/>
        <v>0</v>
      </c>
      <c r="J877" s="62">
        <f t="shared" si="122"/>
        <v>0</v>
      </c>
      <c r="K877" s="62">
        <f t="shared" si="123"/>
        <v>8820.8920394723264</v>
      </c>
      <c r="L877" s="16">
        <f t="shared" si="124"/>
        <v>52.53895843778669</v>
      </c>
      <c r="M877" s="17">
        <f t="shared" si="118"/>
        <v>0.33678314703899925</v>
      </c>
      <c r="N877" s="63">
        <f t="shared" si="120"/>
        <v>0.23814164706062249</v>
      </c>
    </row>
    <row r="878" spans="4:14">
      <c r="D878" s="15">
        <f>D877+'Control Panel'!$B$28</f>
        <v>8.7600000000001482E-2</v>
      </c>
      <c r="E878" s="16">
        <f t="shared" si="119"/>
        <v>0</v>
      </c>
      <c r="F878" s="62">
        <f t="shared" si="125"/>
        <v>0.03</v>
      </c>
      <c r="G878" s="62">
        <f>IF(E878=0,Thrust!$B$20,($B$10)*($B$9/($B$9+($B$5-H878)))^($B$22))</f>
        <v>101300</v>
      </c>
      <c r="H878" s="62">
        <f t="shared" si="126"/>
        <v>0</v>
      </c>
      <c r="I878" s="62">
        <f t="shared" si="121"/>
        <v>0</v>
      </c>
      <c r="J878" s="62">
        <f t="shared" si="122"/>
        <v>0</v>
      </c>
      <c r="K878" s="62">
        <f t="shared" si="123"/>
        <v>8820.8920394723264</v>
      </c>
      <c r="L878" s="16">
        <f t="shared" si="124"/>
        <v>52.53895843778669</v>
      </c>
      <c r="M878" s="17">
        <f t="shared" si="118"/>
        <v>0.33678314703899925</v>
      </c>
      <c r="N878" s="63">
        <f t="shared" si="120"/>
        <v>0.23814164706062249</v>
      </c>
    </row>
    <row r="879" spans="4:14">
      <c r="D879" s="15">
        <f>D878+'Control Panel'!$B$28</f>
        <v>8.7700000000001485E-2</v>
      </c>
      <c r="E879" s="16">
        <f t="shared" si="119"/>
        <v>0</v>
      </c>
      <c r="F879" s="62">
        <f t="shared" si="125"/>
        <v>0.03</v>
      </c>
      <c r="G879" s="62">
        <f>IF(E879=0,Thrust!$B$20,($B$10)*($B$9/($B$9+($B$5-H879)))^($B$22))</f>
        <v>101300</v>
      </c>
      <c r="H879" s="62">
        <f t="shared" si="126"/>
        <v>0</v>
      </c>
      <c r="I879" s="62">
        <f t="shared" si="121"/>
        <v>0</v>
      </c>
      <c r="J879" s="62">
        <f t="shared" si="122"/>
        <v>0</v>
      </c>
      <c r="K879" s="62">
        <f t="shared" si="123"/>
        <v>8820.8920394723264</v>
      </c>
      <c r="L879" s="16">
        <f t="shared" si="124"/>
        <v>52.53895843778669</v>
      </c>
      <c r="M879" s="17">
        <f t="shared" si="118"/>
        <v>0.33678314703899925</v>
      </c>
      <c r="N879" s="63">
        <f t="shared" si="120"/>
        <v>0.23814164706062249</v>
      </c>
    </row>
    <row r="880" spans="4:14">
      <c r="D880" s="15">
        <f>D879+'Control Panel'!$B$28</f>
        <v>8.7800000000001488E-2</v>
      </c>
      <c r="E880" s="16">
        <f t="shared" si="119"/>
        <v>0</v>
      </c>
      <c r="F880" s="62">
        <f t="shared" si="125"/>
        <v>0.03</v>
      </c>
      <c r="G880" s="62">
        <f>IF(E880=0,Thrust!$B$20,($B$10)*($B$9/($B$9+($B$5-H880)))^($B$22))</f>
        <v>101300</v>
      </c>
      <c r="H880" s="62">
        <f t="shared" si="126"/>
        <v>0</v>
      </c>
      <c r="I880" s="62">
        <f t="shared" si="121"/>
        <v>0</v>
      </c>
      <c r="J880" s="62">
        <f t="shared" si="122"/>
        <v>0</v>
      </c>
      <c r="K880" s="62">
        <f t="shared" si="123"/>
        <v>8820.8920394723264</v>
      </c>
      <c r="L880" s="16">
        <f t="shared" si="124"/>
        <v>52.53895843778669</v>
      </c>
      <c r="M880" s="17">
        <f t="shared" si="118"/>
        <v>0.33678314703899925</v>
      </c>
      <c r="N880" s="63">
        <f t="shared" si="120"/>
        <v>0.23814164706062249</v>
      </c>
    </row>
    <row r="881" spans="4:14">
      <c r="D881" s="15">
        <f>D880+'Control Panel'!$B$28</f>
        <v>8.7900000000001491E-2</v>
      </c>
      <c r="E881" s="16">
        <f t="shared" si="119"/>
        <v>0</v>
      </c>
      <c r="F881" s="62">
        <f t="shared" si="125"/>
        <v>0.03</v>
      </c>
      <c r="G881" s="62">
        <f>IF(E881=0,Thrust!$B$20,($B$10)*($B$9/($B$9+($B$5-H881)))^($B$22))</f>
        <v>101300</v>
      </c>
      <c r="H881" s="62">
        <f t="shared" si="126"/>
        <v>0</v>
      </c>
      <c r="I881" s="62">
        <f t="shared" si="121"/>
        <v>0</v>
      </c>
      <c r="J881" s="62">
        <f t="shared" si="122"/>
        <v>0</v>
      </c>
      <c r="K881" s="62">
        <f t="shared" si="123"/>
        <v>8820.8920394723264</v>
      </c>
      <c r="L881" s="16">
        <f t="shared" si="124"/>
        <v>52.53895843778669</v>
      </c>
      <c r="M881" s="17">
        <f t="shared" si="118"/>
        <v>0.33678314703899925</v>
      </c>
      <c r="N881" s="63">
        <f t="shared" si="120"/>
        <v>0.23814164706062249</v>
      </c>
    </row>
    <row r="882" spans="4:14">
      <c r="D882" s="15">
        <f>D881+'Control Panel'!$B$28</f>
        <v>8.8000000000001494E-2</v>
      </c>
      <c r="E882" s="16">
        <f t="shared" si="119"/>
        <v>0</v>
      </c>
      <c r="F882" s="62">
        <f t="shared" si="125"/>
        <v>0.03</v>
      </c>
      <c r="G882" s="62">
        <f>IF(E882=0,Thrust!$B$20,($B$10)*($B$9/($B$9+($B$5-H882)))^($B$22))</f>
        <v>101300</v>
      </c>
      <c r="H882" s="62">
        <f t="shared" si="126"/>
        <v>0</v>
      </c>
      <c r="I882" s="62">
        <f t="shared" si="121"/>
        <v>0</v>
      </c>
      <c r="J882" s="62">
        <f t="shared" si="122"/>
        <v>0</v>
      </c>
      <c r="K882" s="62">
        <f t="shared" si="123"/>
        <v>8820.8920394723264</v>
      </c>
      <c r="L882" s="16">
        <f t="shared" si="124"/>
        <v>52.53895843778669</v>
      </c>
      <c r="M882" s="17">
        <f t="shared" ref="M882:M945" si="127">IF(E882=0,M881,M881+L881*$B$24)</f>
        <v>0.33678314703899925</v>
      </c>
      <c r="N882" s="63">
        <f t="shared" si="120"/>
        <v>0.23814164706062249</v>
      </c>
    </row>
    <row r="883" spans="4:14">
      <c r="D883" s="15">
        <f>D882+'Control Panel'!$B$28</f>
        <v>8.8100000000001497E-2</v>
      </c>
      <c r="E883" s="16">
        <f t="shared" ref="E883:E946" si="128">IF(E882-(J882*$B$24)&lt;0,0,(E882-(J882*$B$24)))</f>
        <v>0</v>
      </c>
      <c r="F883" s="62">
        <f t="shared" si="125"/>
        <v>0.03</v>
      </c>
      <c r="G883" s="62">
        <f>IF(E883=0,Thrust!$B$20,($B$10)*($B$9/($B$9+($B$5-H883)))^($B$22))</f>
        <v>101300</v>
      </c>
      <c r="H883" s="62">
        <f t="shared" si="126"/>
        <v>0</v>
      </c>
      <c r="I883" s="62">
        <f t="shared" si="121"/>
        <v>0</v>
      </c>
      <c r="J883" s="62">
        <f t="shared" si="122"/>
        <v>0</v>
      </c>
      <c r="K883" s="62">
        <f t="shared" si="123"/>
        <v>8820.8920394723264</v>
      </c>
      <c r="L883" s="16">
        <f t="shared" si="124"/>
        <v>52.53895843778669</v>
      </c>
      <c r="M883" s="17">
        <f t="shared" si="127"/>
        <v>0.33678314703899925</v>
      </c>
      <c r="N883" s="63">
        <f t="shared" si="120"/>
        <v>0.23814164706062249</v>
      </c>
    </row>
    <row r="884" spans="4:14">
      <c r="D884" s="15">
        <f>D883+'Control Panel'!$B$28</f>
        <v>8.8200000000001499E-2</v>
      </c>
      <c r="E884" s="16">
        <f t="shared" si="128"/>
        <v>0</v>
      </c>
      <c r="F884" s="62">
        <f t="shared" si="125"/>
        <v>0.03</v>
      </c>
      <c r="G884" s="62">
        <f>IF(E884=0,Thrust!$B$20,($B$10)*($B$9/($B$9+($B$5-H884)))^($B$22))</f>
        <v>101300</v>
      </c>
      <c r="H884" s="62">
        <f t="shared" si="126"/>
        <v>0</v>
      </c>
      <c r="I884" s="62">
        <f t="shared" si="121"/>
        <v>0</v>
      </c>
      <c r="J884" s="62">
        <f t="shared" si="122"/>
        <v>0</v>
      </c>
      <c r="K884" s="62">
        <f t="shared" si="123"/>
        <v>8820.8920394723264</v>
      </c>
      <c r="L884" s="16">
        <f t="shared" si="124"/>
        <v>52.53895843778669</v>
      </c>
      <c r="M884" s="17">
        <f t="shared" si="127"/>
        <v>0.33678314703899925</v>
      </c>
      <c r="N884" s="63">
        <f t="shared" si="120"/>
        <v>0.23814164706062249</v>
      </c>
    </row>
    <row r="885" spans="4:14">
      <c r="D885" s="15">
        <f>D884+'Control Panel'!$B$28</f>
        <v>8.8300000000001502E-2</v>
      </c>
      <c r="E885" s="16">
        <f t="shared" si="128"/>
        <v>0</v>
      </c>
      <c r="F885" s="62">
        <f t="shared" si="125"/>
        <v>0.03</v>
      </c>
      <c r="G885" s="62">
        <f>IF(E885=0,Thrust!$B$20,($B$10)*($B$9/($B$9+($B$5-H885)))^($B$22))</f>
        <v>101300</v>
      </c>
      <c r="H885" s="62">
        <f t="shared" si="126"/>
        <v>0</v>
      </c>
      <c r="I885" s="62">
        <f t="shared" si="121"/>
        <v>0</v>
      </c>
      <c r="J885" s="62">
        <f t="shared" si="122"/>
        <v>0</v>
      </c>
      <c r="K885" s="62">
        <f t="shared" si="123"/>
        <v>8820.8920394723264</v>
      </c>
      <c r="L885" s="16">
        <f t="shared" si="124"/>
        <v>52.53895843778669</v>
      </c>
      <c r="M885" s="17">
        <f t="shared" si="127"/>
        <v>0.33678314703899925</v>
      </c>
      <c r="N885" s="63">
        <f t="shared" si="120"/>
        <v>0.23814164706062249</v>
      </c>
    </row>
    <row r="886" spans="4:14">
      <c r="D886" s="15">
        <f>D885+'Control Panel'!$B$28</f>
        <v>8.8400000000001505E-2</v>
      </c>
      <c r="E886" s="16">
        <f t="shared" si="128"/>
        <v>0</v>
      </c>
      <c r="F886" s="62">
        <f t="shared" si="125"/>
        <v>0.03</v>
      </c>
      <c r="G886" s="62">
        <f>IF(E886=0,Thrust!$B$20,($B$10)*($B$9/($B$9+($B$5-H886)))^($B$22))</f>
        <v>101300</v>
      </c>
      <c r="H886" s="62">
        <f t="shared" si="126"/>
        <v>0</v>
      </c>
      <c r="I886" s="62">
        <f t="shared" si="121"/>
        <v>0</v>
      </c>
      <c r="J886" s="62">
        <f t="shared" si="122"/>
        <v>0</v>
      </c>
      <c r="K886" s="62">
        <f t="shared" si="123"/>
        <v>8820.8920394723264</v>
      </c>
      <c r="L886" s="16">
        <f t="shared" si="124"/>
        <v>52.53895843778669</v>
      </c>
      <c r="M886" s="17">
        <f t="shared" si="127"/>
        <v>0.33678314703899925</v>
      </c>
      <c r="N886" s="63">
        <f t="shared" si="120"/>
        <v>0.23814164706062249</v>
      </c>
    </row>
    <row r="887" spans="4:14">
      <c r="D887" s="15">
        <f>D886+'Control Panel'!$B$28</f>
        <v>8.8500000000001508E-2</v>
      </c>
      <c r="E887" s="16">
        <f t="shared" si="128"/>
        <v>0</v>
      </c>
      <c r="F887" s="62">
        <f t="shared" si="125"/>
        <v>0.03</v>
      </c>
      <c r="G887" s="62">
        <f>IF(E887=0,Thrust!$B$20,($B$10)*($B$9/($B$9+($B$5-H887)))^($B$22))</f>
        <v>101300</v>
      </c>
      <c r="H887" s="62">
        <f t="shared" si="126"/>
        <v>0</v>
      </c>
      <c r="I887" s="62">
        <f t="shared" si="121"/>
        <v>0</v>
      </c>
      <c r="J887" s="62">
        <f t="shared" si="122"/>
        <v>0</v>
      </c>
      <c r="K887" s="62">
        <f t="shared" si="123"/>
        <v>8820.8920394723264</v>
      </c>
      <c r="L887" s="16">
        <f t="shared" si="124"/>
        <v>52.53895843778669</v>
      </c>
      <c r="M887" s="17">
        <f t="shared" si="127"/>
        <v>0.33678314703899925</v>
      </c>
      <c r="N887" s="63">
        <f t="shared" si="120"/>
        <v>0.23814164706062249</v>
      </c>
    </row>
    <row r="888" spans="4:14">
      <c r="D888" s="15">
        <f>D887+'Control Panel'!$B$28</f>
        <v>8.8600000000001511E-2</v>
      </c>
      <c r="E888" s="16">
        <f t="shared" si="128"/>
        <v>0</v>
      </c>
      <c r="F888" s="62">
        <f t="shared" si="125"/>
        <v>0.03</v>
      </c>
      <c r="G888" s="62">
        <f>IF(E888=0,Thrust!$B$20,($B$10)*($B$9/($B$9+($B$5-H888)))^($B$22))</f>
        <v>101300</v>
      </c>
      <c r="H888" s="62">
        <f t="shared" si="126"/>
        <v>0</v>
      </c>
      <c r="I888" s="62">
        <f t="shared" si="121"/>
        <v>0</v>
      </c>
      <c r="J888" s="62">
        <f t="shared" si="122"/>
        <v>0</v>
      </c>
      <c r="K888" s="62">
        <f t="shared" si="123"/>
        <v>8820.8920394723264</v>
      </c>
      <c r="L888" s="16">
        <f t="shared" si="124"/>
        <v>52.53895843778669</v>
      </c>
      <c r="M888" s="17">
        <f t="shared" si="127"/>
        <v>0.33678314703899925</v>
      </c>
      <c r="N888" s="63">
        <f t="shared" si="120"/>
        <v>0.23814164706062249</v>
      </c>
    </row>
    <row r="889" spans="4:14">
      <c r="D889" s="15">
        <f>D888+'Control Panel'!$B$28</f>
        <v>8.8700000000001514E-2</v>
      </c>
      <c r="E889" s="16">
        <f t="shared" si="128"/>
        <v>0</v>
      </c>
      <c r="F889" s="62">
        <f t="shared" si="125"/>
        <v>0.03</v>
      </c>
      <c r="G889" s="62">
        <f>IF(E889=0,Thrust!$B$20,($B$10)*($B$9/($B$9+($B$5-H889)))^($B$22))</f>
        <v>101300</v>
      </c>
      <c r="H889" s="62">
        <f t="shared" si="126"/>
        <v>0</v>
      </c>
      <c r="I889" s="62">
        <f t="shared" si="121"/>
        <v>0</v>
      </c>
      <c r="J889" s="62">
        <f t="shared" si="122"/>
        <v>0</v>
      </c>
      <c r="K889" s="62">
        <f t="shared" si="123"/>
        <v>8820.8920394723264</v>
      </c>
      <c r="L889" s="16">
        <f t="shared" si="124"/>
        <v>52.53895843778669</v>
      </c>
      <c r="M889" s="17">
        <f t="shared" si="127"/>
        <v>0.33678314703899925</v>
      </c>
      <c r="N889" s="63">
        <f t="shared" si="120"/>
        <v>0.23814164706062249</v>
      </c>
    </row>
    <row r="890" spans="4:14">
      <c r="D890" s="15">
        <f>D889+'Control Panel'!$B$28</f>
        <v>8.8800000000001517E-2</v>
      </c>
      <c r="E890" s="16">
        <f t="shared" si="128"/>
        <v>0</v>
      </c>
      <c r="F890" s="62">
        <f t="shared" si="125"/>
        <v>0.03</v>
      </c>
      <c r="G890" s="62">
        <f>IF(E890=0,Thrust!$B$20,($B$10)*($B$9/($B$9+($B$5-H890)))^($B$22))</f>
        <v>101300</v>
      </c>
      <c r="H890" s="62">
        <f t="shared" si="126"/>
        <v>0</v>
      </c>
      <c r="I890" s="62">
        <f t="shared" si="121"/>
        <v>0</v>
      </c>
      <c r="J890" s="62">
        <f t="shared" si="122"/>
        <v>0</v>
      </c>
      <c r="K890" s="62">
        <f t="shared" si="123"/>
        <v>8820.8920394723264</v>
      </c>
      <c r="L890" s="16">
        <f t="shared" si="124"/>
        <v>52.53895843778669</v>
      </c>
      <c r="M890" s="17">
        <f t="shared" si="127"/>
        <v>0.33678314703899925</v>
      </c>
      <c r="N890" s="63">
        <f t="shared" si="120"/>
        <v>0.23814164706062249</v>
      </c>
    </row>
    <row r="891" spans="4:14">
      <c r="D891" s="15">
        <f>D890+'Control Panel'!$B$28</f>
        <v>8.8900000000001519E-2</v>
      </c>
      <c r="E891" s="16">
        <f t="shared" si="128"/>
        <v>0</v>
      </c>
      <c r="F891" s="62">
        <f t="shared" si="125"/>
        <v>0.03</v>
      </c>
      <c r="G891" s="62">
        <f>IF(E891=0,Thrust!$B$20,($B$10)*($B$9/($B$9+($B$5-H891)))^($B$22))</f>
        <v>101300</v>
      </c>
      <c r="H891" s="62">
        <f t="shared" si="126"/>
        <v>0</v>
      </c>
      <c r="I891" s="62">
        <f t="shared" si="121"/>
        <v>0</v>
      </c>
      <c r="J891" s="62">
        <f t="shared" si="122"/>
        <v>0</v>
      </c>
      <c r="K891" s="62">
        <f t="shared" si="123"/>
        <v>8820.8920394723264</v>
      </c>
      <c r="L891" s="16">
        <f t="shared" si="124"/>
        <v>52.53895843778669</v>
      </c>
      <c r="M891" s="17">
        <f t="shared" si="127"/>
        <v>0.33678314703899925</v>
      </c>
      <c r="N891" s="63">
        <f t="shared" si="120"/>
        <v>0.23814164706062249</v>
      </c>
    </row>
    <row r="892" spans="4:14">
      <c r="D892" s="15">
        <f>D891+'Control Panel'!$B$28</f>
        <v>8.9000000000001522E-2</v>
      </c>
      <c r="E892" s="16">
        <f t="shared" si="128"/>
        <v>0</v>
      </c>
      <c r="F892" s="62">
        <f t="shared" si="125"/>
        <v>0.03</v>
      </c>
      <c r="G892" s="62">
        <f>IF(E892=0,Thrust!$B$20,($B$10)*($B$9/($B$9+($B$5-H892)))^($B$22))</f>
        <v>101300</v>
      </c>
      <c r="H892" s="62">
        <f t="shared" si="126"/>
        <v>0</v>
      </c>
      <c r="I892" s="62">
        <f t="shared" si="121"/>
        <v>0</v>
      </c>
      <c r="J892" s="62">
        <f t="shared" si="122"/>
        <v>0</v>
      </c>
      <c r="K892" s="62">
        <f t="shared" si="123"/>
        <v>8820.8920394723264</v>
      </c>
      <c r="L892" s="16">
        <f t="shared" si="124"/>
        <v>52.53895843778669</v>
      </c>
      <c r="M892" s="17">
        <f t="shared" si="127"/>
        <v>0.33678314703899925</v>
      </c>
      <c r="N892" s="63">
        <f t="shared" si="120"/>
        <v>0.23814164706062249</v>
      </c>
    </row>
    <row r="893" spans="4:14">
      <c r="D893" s="15">
        <f>D892+'Control Panel'!$B$28</f>
        <v>8.9100000000001525E-2</v>
      </c>
      <c r="E893" s="16">
        <f t="shared" si="128"/>
        <v>0</v>
      </c>
      <c r="F893" s="62">
        <f t="shared" si="125"/>
        <v>0.03</v>
      </c>
      <c r="G893" s="62">
        <f>IF(E893=0,Thrust!$B$20,($B$10)*($B$9/($B$9+($B$5-H893)))^($B$22))</f>
        <v>101300</v>
      </c>
      <c r="H893" s="62">
        <f t="shared" si="126"/>
        <v>0</v>
      </c>
      <c r="I893" s="62">
        <f t="shared" si="121"/>
        <v>0</v>
      </c>
      <c r="J893" s="62">
        <f t="shared" si="122"/>
        <v>0</v>
      </c>
      <c r="K893" s="62">
        <f t="shared" si="123"/>
        <v>8820.8920394723264</v>
      </c>
      <c r="L893" s="16">
        <f t="shared" si="124"/>
        <v>52.53895843778669</v>
      </c>
      <c r="M893" s="17">
        <f t="shared" si="127"/>
        <v>0.33678314703899925</v>
      </c>
      <c r="N893" s="63">
        <f t="shared" si="120"/>
        <v>0.23814164706062249</v>
      </c>
    </row>
    <row r="894" spans="4:14">
      <c r="D894" s="15">
        <f>D893+'Control Panel'!$B$28</f>
        <v>8.9200000000001528E-2</v>
      </c>
      <c r="E894" s="16">
        <f t="shared" si="128"/>
        <v>0</v>
      </c>
      <c r="F894" s="62">
        <f t="shared" si="125"/>
        <v>0.03</v>
      </c>
      <c r="G894" s="62">
        <f>IF(E894=0,Thrust!$B$20,($B$10)*($B$9/($B$9+($B$5-H894)))^($B$22))</f>
        <v>101300</v>
      </c>
      <c r="H894" s="62">
        <f t="shared" si="126"/>
        <v>0</v>
      </c>
      <c r="I894" s="62">
        <f t="shared" si="121"/>
        <v>0</v>
      </c>
      <c r="J894" s="62">
        <f t="shared" si="122"/>
        <v>0</v>
      </c>
      <c r="K894" s="62">
        <f t="shared" si="123"/>
        <v>8820.8920394723264</v>
      </c>
      <c r="L894" s="16">
        <f t="shared" si="124"/>
        <v>52.53895843778669</v>
      </c>
      <c r="M894" s="17">
        <f t="shared" si="127"/>
        <v>0.33678314703899925</v>
      </c>
      <c r="N894" s="63">
        <f t="shared" si="120"/>
        <v>0.23814164706062249</v>
      </c>
    </row>
    <row r="895" spans="4:14">
      <c r="D895" s="15">
        <f>D894+'Control Panel'!$B$28</f>
        <v>8.9300000000001531E-2</v>
      </c>
      <c r="E895" s="16">
        <f t="shared" si="128"/>
        <v>0</v>
      </c>
      <c r="F895" s="62">
        <f t="shared" si="125"/>
        <v>0.03</v>
      </c>
      <c r="G895" s="62">
        <f>IF(E895=0,Thrust!$B$20,($B$10)*($B$9/($B$9+($B$5-H895)))^($B$22))</f>
        <v>101300</v>
      </c>
      <c r="H895" s="62">
        <f t="shared" si="126"/>
        <v>0</v>
      </c>
      <c r="I895" s="62">
        <f t="shared" si="121"/>
        <v>0</v>
      </c>
      <c r="J895" s="62">
        <f t="shared" si="122"/>
        <v>0</v>
      </c>
      <c r="K895" s="62">
        <f t="shared" si="123"/>
        <v>8820.8920394723264</v>
      </c>
      <c r="L895" s="16">
        <f t="shared" si="124"/>
        <v>52.53895843778669</v>
      </c>
      <c r="M895" s="17">
        <f t="shared" si="127"/>
        <v>0.33678314703899925</v>
      </c>
      <c r="N895" s="63">
        <f t="shared" si="120"/>
        <v>0.23814164706062249</v>
      </c>
    </row>
    <row r="896" spans="4:14">
      <c r="D896" s="15">
        <f>D895+'Control Panel'!$B$28</f>
        <v>8.9400000000001534E-2</v>
      </c>
      <c r="E896" s="16">
        <f t="shared" si="128"/>
        <v>0</v>
      </c>
      <c r="F896" s="62">
        <f t="shared" si="125"/>
        <v>0.03</v>
      </c>
      <c r="G896" s="62">
        <f>IF(E896=0,Thrust!$B$20,($B$10)*($B$9/($B$9+($B$5-H896)))^($B$22))</f>
        <v>101300</v>
      </c>
      <c r="H896" s="62">
        <f t="shared" si="126"/>
        <v>0</v>
      </c>
      <c r="I896" s="62">
        <f t="shared" si="121"/>
        <v>0</v>
      </c>
      <c r="J896" s="62">
        <f t="shared" si="122"/>
        <v>0</v>
      </c>
      <c r="K896" s="62">
        <f t="shared" si="123"/>
        <v>8820.8920394723264</v>
      </c>
      <c r="L896" s="16">
        <f t="shared" si="124"/>
        <v>52.53895843778669</v>
      </c>
      <c r="M896" s="17">
        <f t="shared" si="127"/>
        <v>0.33678314703899925</v>
      </c>
      <c r="N896" s="63">
        <f t="shared" si="120"/>
        <v>0.23814164706062249</v>
      </c>
    </row>
    <row r="897" spans="4:14">
      <c r="D897" s="15">
        <f>D896+'Control Panel'!$B$28</f>
        <v>8.9500000000001537E-2</v>
      </c>
      <c r="E897" s="16">
        <f t="shared" si="128"/>
        <v>0</v>
      </c>
      <c r="F897" s="62">
        <f t="shared" si="125"/>
        <v>0.03</v>
      </c>
      <c r="G897" s="62">
        <f>IF(E897=0,Thrust!$B$20,($B$10)*($B$9/($B$9+($B$5-H897)))^($B$22))</f>
        <v>101300</v>
      </c>
      <c r="H897" s="62">
        <f t="shared" si="126"/>
        <v>0</v>
      </c>
      <c r="I897" s="62">
        <f t="shared" si="121"/>
        <v>0</v>
      </c>
      <c r="J897" s="62">
        <f t="shared" si="122"/>
        <v>0</v>
      </c>
      <c r="K897" s="62">
        <f t="shared" si="123"/>
        <v>8820.8920394723264</v>
      </c>
      <c r="L897" s="16">
        <f t="shared" si="124"/>
        <v>52.53895843778669</v>
      </c>
      <c r="M897" s="17">
        <f t="shared" si="127"/>
        <v>0.33678314703899925</v>
      </c>
      <c r="N897" s="63">
        <f t="shared" si="120"/>
        <v>0.23814164706062249</v>
      </c>
    </row>
    <row r="898" spans="4:14">
      <c r="D898" s="15">
        <f>D897+'Control Panel'!$B$28</f>
        <v>8.960000000000154E-2</v>
      </c>
      <c r="E898" s="16">
        <f t="shared" si="128"/>
        <v>0</v>
      </c>
      <c r="F898" s="62">
        <f t="shared" si="125"/>
        <v>0.03</v>
      </c>
      <c r="G898" s="62">
        <f>IF(E898=0,Thrust!$B$20,($B$10)*($B$9/($B$9+($B$5-H898)))^($B$22))</f>
        <v>101300</v>
      </c>
      <c r="H898" s="62">
        <f t="shared" si="126"/>
        <v>0</v>
      </c>
      <c r="I898" s="62">
        <f t="shared" si="121"/>
        <v>0</v>
      </c>
      <c r="J898" s="62">
        <f t="shared" si="122"/>
        <v>0</v>
      </c>
      <c r="K898" s="62">
        <f t="shared" si="123"/>
        <v>8820.8920394723264</v>
      </c>
      <c r="L898" s="16">
        <f t="shared" si="124"/>
        <v>52.53895843778669</v>
      </c>
      <c r="M898" s="17">
        <f t="shared" si="127"/>
        <v>0.33678314703899925</v>
      </c>
      <c r="N898" s="63">
        <f t="shared" ref="N898:N961" si="129">IF(OR(F897&lt;=$B$6),N897,M898*SIN($B$7))</f>
        <v>0.23814164706062249</v>
      </c>
    </row>
    <row r="899" spans="4:14">
      <c r="D899" s="15">
        <f>D898+'Control Panel'!$B$28</f>
        <v>8.9700000000001542E-2</v>
      </c>
      <c r="E899" s="16">
        <f t="shared" si="128"/>
        <v>0</v>
      </c>
      <c r="F899" s="62">
        <f t="shared" si="125"/>
        <v>0.03</v>
      </c>
      <c r="G899" s="62">
        <f>IF(E899=0,Thrust!$B$20,($B$10)*($B$9/($B$9+($B$5-H899)))^($B$22))</f>
        <v>101300</v>
      </c>
      <c r="H899" s="62">
        <f t="shared" si="126"/>
        <v>0</v>
      </c>
      <c r="I899" s="62">
        <f t="shared" ref="I899:I962" si="130">-((2*(G899-$B$20)/$B$21)^0.5)</f>
        <v>0</v>
      </c>
      <c r="J899" s="62">
        <f t="shared" ref="J899:J962" si="131">PI()*$B$23^2*$B$21*(-I899)</f>
        <v>0</v>
      </c>
      <c r="K899" s="62">
        <f t="shared" ref="K899:K962" si="132">IF(J899=0,K898,(-$B$19*(L899^2)-(J899*I899))/F899)</f>
        <v>8820.8920394723264</v>
      </c>
      <c r="L899" s="16">
        <f t="shared" ref="L899:L962" si="133">IF(J898=0,L898,L898+(K898*$B$24))</f>
        <v>52.53895843778669</v>
      </c>
      <c r="M899" s="17">
        <f t="shared" si="127"/>
        <v>0.33678314703899925</v>
      </c>
      <c r="N899" s="63">
        <f t="shared" si="129"/>
        <v>0.23814164706062249</v>
      </c>
    </row>
    <row r="900" spans="4:14">
      <c r="D900" s="15">
        <f>D899+'Control Panel'!$B$28</f>
        <v>8.9800000000001545E-2</v>
      </c>
      <c r="E900" s="16">
        <f t="shared" si="128"/>
        <v>0</v>
      </c>
      <c r="F900" s="62">
        <f t="shared" ref="F900:F963" si="134">E900+$B$6</f>
        <v>0.03</v>
      </c>
      <c r="G900" s="62">
        <f>IF(E900=0,Thrust!$B$20,($B$10)*($B$9/($B$9+($B$5-H900)))^($B$22))</f>
        <v>101300</v>
      </c>
      <c r="H900" s="62">
        <f t="shared" ref="H900:H963" si="135">E900/$B$21</f>
        <v>0</v>
      </c>
      <c r="I900" s="62">
        <f t="shared" si="130"/>
        <v>0</v>
      </c>
      <c r="J900" s="62">
        <f t="shared" si="131"/>
        <v>0</v>
      </c>
      <c r="K900" s="62">
        <f t="shared" si="132"/>
        <v>8820.8920394723264</v>
      </c>
      <c r="L900" s="16">
        <f t="shared" si="133"/>
        <v>52.53895843778669</v>
      </c>
      <c r="M900" s="17">
        <f t="shared" si="127"/>
        <v>0.33678314703899925</v>
      </c>
      <c r="N900" s="63">
        <f t="shared" si="129"/>
        <v>0.23814164706062249</v>
      </c>
    </row>
    <row r="901" spans="4:14">
      <c r="D901" s="15">
        <f>D900+'Control Panel'!$B$28</f>
        <v>8.9900000000001548E-2</v>
      </c>
      <c r="E901" s="16">
        <f t="shared" si="128"/>
        <v>0</v>
      </c>
      <c r="F901" s="62">
        <f t="shared" si="134"/>
        <v>0.03</v>
      </c>
      <c r="G901" s="62">
        <f>IF(E901=0,Thrust!$B$20,($B$10)*($B$9/($B$9+($B$5-H901)))^($B$22))</f>
        <v>101300</v>
      </c>
      <c r="H901" s="62">
        <f t="shared" si="135"/>
        <v>0</v>
      </c>
      <c r="I901" s="62">
        <f t="shared" si="130"/>
        <v>0</v>
      </c>
      <c r="J901" s="62">
        <f t="shared" si="131"/>
        <v>0</v>
      </c>
      <c r="K901" s="62">
        <f t="shared" si="132"/>
        <v>8820.8920394723264</v>
      </c>
      <c r="L901" s="16">
        <f t="shared" si="133"/>
        <v>52.53895843778669</v>
      </c>
      <c r="M901" s="17">
        <f t="shared" si="127"/>
        <v>0.33678314703899925</v>
      </c>
      <c r="N901" s="63">
        <f t="shared" si="129"/>
        <v>0.23814164706062249</v>
      </c>
    </row>
    <row r="902" spans="4:14">
      <c r="D902" s="15">
        <f>D901+'Control Panel'!$B$28</f>
        <v>9.0000000000001551E-2</v>
      </c>
      <c r="E902" s="16">
        <f t="shared" si="128"/>
        <v>0</v>
      </c>
      <c r="F902" s="62">
        <f t="shared" si="134"/>
        <v>0.03</v>
      </c>
      <c r="G902" s="62">
        <f>IF(E902=0,Thrust!$B$20,($B$10)*($B$9/($B$9+($B$5-H902)))^($B$22))</f>
        <v>101300</v>
      </c>
      <c r="H902" s="62">
        <f t="shared" si="135"/>
        <v>0</v>
      </c>
      <c r="I902" s="62">
        <f t="shared" si="130"/>
        <v>0</v>
      </c>
      <c r="J902" s="62">
        <f t="shared" si="131"/>
        <v>0</v>
      </c>
      <c r="K902" s="62">
        <f t="shared" si="132"/>
        <v>8820.8920394723264</v>
      </c>
      <c r="L902" s="16">
        <f t="shared" si="133"/>
        <v>52.53895843778669</v>
      </c>
      <c r="M902" s="17">
        <f t="shared" si="127"/>
        <v>0.33678314703899925</v>
      </c>
      <c r="N902" s="63">
        <f t="shared" si="129"/>
        <v>0.23814164706062249</v>
      </c>
    </row>
    <row r="903" spans="4:14">
      <c r="D903" s="15">
        <f>D902+'Control Panel'!$B$28</f>
        <v>9.0100000000001554E-2</v>
      </c>
      <c r="E903" s="16">
        <f t="shared" si="128"/>
        <v>0</v>
      </c>
      <c r="F903" s="62">
        <f t="shared" si="134"/>
        <v>0.03</v>
      </c>
      <c r="G903" s="62">
        <f>IF(E903=0,Thrust!$B$20,($B$10)*($B$9/($B$9+($B$5-H903)))^($B$22))</f>
        <v>101300</v>
      </c>
      <c r="H903" s="62">
        <f t="shared" si="135"/>
        <v>0</v>
      </c>
      <c r="I903" s="62">
        <f t="shared" si="130"/>
        <v>0</v>
      </c>
      <c r="J903" s="62">
        <f t="shared" si="131"/>
        <v>0</v>
      </c>
      <c r="K903" s="62">
        <f t="shared" si="132"/>
        <v>8820.8920394723264</v>
      </c>
      <c r="L903" s="16">
        <f t="shared" si="133"/>
        <v>52.53895843778669</v>
      </c>
      <c r="M903" s="17">
        <f t="shared" si="127"/>
        <v>0.33678314703899925</v>
      </c>
      <c r="N903" s="63">
        <f t="shared" si="129"/>
        <v>0.23814164706062249</v>
      </c>
    </row>
    <row r="904" spans="4:14">
      <c r="D904" s="15">
        <f>D903+'Control Panel'!$B$28</f>
        <v>9.0200000000001557E-2</v>
      </c>
      <c r="E904" s="16">
        <f t="shared" si="128"/>
        <v>0</v>
      </c>
      <c r="F904" s="62">
        <f t="shared" si="134"/>
        <v>0.03</v>
      </c>
      <c r="G904" s="62">
        <f>IF(E904=0,Thrust!$B$20,($B$10)*($B$9/($B$9+($B$5-H904)))^($B$22))</f>
        <v>101300</v>
      </c>
      <c r="H904" s="62">
        <f t="shared" si="135"/>
        <v>0</v>
      </c>
      <c r="I904" s="62">
        <f t="shared" si="130"/>
        <v>0</v>
      </c>
      <c r="J904" s="62">
        <f t="shared" si="131"/>
        <v>0</v>
      </c>
      <c r="K904" s="62">
        <f t="shared" si="132"/>
        <v>8820.8920394723264</v>
      </c>
      <c r="L904" s="16">
        <f t="shared" si="133"/>
        <v>52.53895843778669</v>
      </c>
      <c r="M904" s="17">
        <f t="shared" si="127"/>
        <v>0.33678314703899925</v>
      </c>
      <c r="N904" s="63">
        <f t="shared" si="129"/>
        <v>0.23814164706062249</v>
      </c>
    </row>
    <row r="905" spans="4:14">
      <c r="D905" s="15">
        <f>D904+'Control Panel'!$B$28</f>
        <v>9.030000000000156E-2</v>
      </c>
      <c r="E905" s="16">
        <f t="shared" si="128"/>
        <v>0</v>
      </c>
      <c r="F905" s="62">
        <f t="shared" si="134"/>
        <v>0.03</v>
      </c>
      <c r="G905" s="62">
        <f>IF(E905=0,Thrust!$B$20,($B$10)*($B$9/($B$9+($B$5-H905)))^($B$22))</f>
        <v>101300</v>
      </c>
      <c r="H905" s="62">
        <f t="shared" si="135"/>
        <v>0</v>
      </c>
      <c r="I905" s="62">
        <f t="shared" si="130"/>
        <v>0</v>
      </c>
      <c r="J905" s="62">
        <f t="shared" si="131"/>
        <v>0</v>
      </c>
      <c r="K905" s="62">
        <f t="shared" si="132"/>
        <v>8820.8920394723264</v>
      </c>
      <c r="L905" s="16">
        <f t="shared" si="133"/>
        <v>52.53895843778669</v>
      </c>
      <c r="M905" s="17">
        <f t="shared" si="127"/>
        <v>0.33678314703899925</v>
      </c>
      <c r="N905" s="63">
        <f t="shared" si="129"/>
        <v>0.23814164706062249</v>
      </c>
    </row>
    <row r="906" spans="4:14">
      <c r="D906" s="15">
        <f>D905+'Control Panel'!$B$28</f>
        <v>9.0400000000001562E-2</v>
      </c>
      <c r="E906" s="16">
        <f t="shared" si="128"/>
        <v>0</v>
      </c>
      <c r="F906" s="62">
        <f t="shared" si="134"/>
        <v>0.03</v>
      </c>
      <c r="G906" s="62">
        <f>IF(E906=0,Thrust!$B$20,($B$10)*($B$9/($B$9+($B$5-H906)))^($B$22))</f>
        <v>101300</v>
      </c>
      <c r="H906" s="62">
        <f t="shared" si="135"/>
        <v>0</v>
      </c>
      <c r="I906" s="62">
        <f t="shared" si="130"/>
        <v>0</v>
      </c>
      <c r="J906" s="62">
        <f t="shared" si="131"/>
        <v>0</v>
      </c>
      <c r="K906" s="62">
        <f t="shared" si="132"/>
        <v>8820.8920394723264</v>
      </c>
      <c r="L906" s="16">
        <f t="shared" si="133"/>
        <v>52.53895843778669</v>
      </c>
      <c r="M906" s="17">
        <f t="shared" si="127"/>
        <v>0.33678314703899925</v>
      </c>
      <c r="N906" s="63">
        <f t="shared" si="129"/>
        <v>0.23814164706062249</v>
      </c>
    </row>
    <row r="907" spans="4:14">
      <c r="D907" s="15">
        <f>D906+'Control Panel'!$B$28</f>
        <v>9.0500000000001565E-2</v>
      </c>
      <c r="E907" s="16">
        <f t="shared" si="128"/>
        <v>0</v>
      </c>
      <c r="F907" s="62">
        <f t="shared" si="134"/>
        <v>0.03</v>
      </c>
      <c r="G907" s="62">
        <f>IF(E907=0,Thrust!$B$20,($B$10)*($B$9/($B$9+($B$5-H907)))^($B$22))</f>
        <v>101300</v>
      </c>
      <c r="H907" s="62">
        <f t="shared" si="135"/>
        <v>0</v>
      </c>
      <c r="I907" s="62">
        <f t="shared" si="130"/>
        <v>0</v>
      </c>
      <c r="J907" s="62">
        <f t="shared" si="131"/>
        <v>0</v>
      </c>
      <c r="K907" s="62">
        <f t="shared" si="132"/>
        <v>8820.8920394723264</v>
      </c>
      <c r="L907" s="16">
        <f t="shared" si="133"/>
        <v>52.53895843778669</v>
      </c>
      <c r="M907" s="17">
        <f t="shared" si="127"/>
        <v>0.33678314703899925</v>
      </c>
      <c r="N907" s="63">
        <f t="shared" si="129"/>
        <v>0.23814164706062249</v>
      </c>
    </row>
    <row r="908" spans="4:14">
      <c r="D908" s="15">
        <f>D907+'Control Panel'!$B$28</f>
        <v>9.0600000000001568E-2</v>
      </c>
      <c r="E908" s="16">
        <f t="shared" si="128"/>
        <v>0</v>
      </c>
      <c r="F908" s="62">
        <f t="shared" si="134"/>
        <v>0.03</v>
      </c>
      <c r="G908" s="62">
        <f>IF(E908=0,Thrust!$B$20,($B$10)*($B$9/($B$9+($B$5-H908)))^($B$22))</f>
        <v>101300</v>
      </c>
      <c r="H908" s="62">
        <f t="shared" si="135"/>
        <v>0</v>
      </c>
      <c r="I908" s="62">
        <f t="shared" si="130"/>
        <v>0</v>
      </c>
      <c r="J908" s="62">
        <f t="shared" si="131"/>
        <v>0</v>
      </c>
      <c r="K908" s="62">
        <f t="shared" si="132"/>
        <v>8820.8920394723264</v>
      </c>
      <c r="L908" s="16">
        <f t="shared" si="133"/>
        <v>52.53895843778669</v>
      </c>
      <c r="M908" s="17">
        <f t="shared" si="127"/>
        <v>0.33678314703899925</v>
      </c>
      <c r="N908" s="63">
        <f t="shared" si="129"/>
        <v>0.23814164706062249</v>
      </c>
    </row>
    <row r="909" spans="4:14">
      <c r="D909" s="15">
        <f>D908+'Control Panel'!$B$28</f>
        <v>9.0700000000001571E-2</v>
      </c>
      <c r="E909" s="16">
        <f t="shared" si="128"/>
        <v>0</v>
      </c>
      <c r="F909" s="62">
        <f t="shared" si="134"/>
        <v>0.03</v>
      </c>
      <c r="G909" s="62">
        <f>IF(E909=0,Thrust!$B$20,($B$10)*($B$9/($B$9+($B$5-H909)))^($B$22))</f>
        <v>101300</v>
      </c>
      <c r="H909" s="62">
        <f t="shared" si="135"/>
        <v>0</v>
      </c>
      <c r="I909" s="62">
        <f t="shared" si="130"/>
        <v>0</v>
      </c>
      <c r="J909" s="62">
        <f t="shared" si="131"/>
        <v>0</v>
      </c>
      <c r="K909" s="62">
        <f t="shared" si="132"/>
        <v>8820.8920394723264</v>
      </c>
      <c r="L909" s="16">
        <f t="shared" si="133"/>
        <v>52.53895843778669</v>
      </c>
      <c r="M909" s="17">
        <f t="shared" si="127"/>
        <v>0.33678314703899925</v>
      </c>
      <c r="N909" s="63">
        <f t="shared" si="129"/>
        <v>0.23814164706062249</v>
      </c>
    </row>
    <row r="910" spans="4:14">
      <c r="D910" s="15">
        <f>D909+'Control Panel'!$B$28</f>
        <v>9.0800000000001574E-2</v>
      </c>
      <c r="E910" s="16">
        <f t="shared" si="128"/>
        <v>0</v>
      </c>
      <c r="F910" s="62">
        <f t="shared" si="134"/>
        <v>0.03</v>
      </c>
      <c r="G910" s="62">
        <f>IF(E910=0,Thrust!$B$20,($B$10)*($B$9/($B$9+($B$5-H910)))^($B$22))</f>
        <v>101300</v>
      </c>
      <c r="H910" s="62">
        <f t="shared" si="135"/>
        <v>0</v>
      </c>
      <c r="I910" s="62">
        <f t="shared" si="130"/>
        <v>0</v>
      </c>
      <c r="J910" s="62">
        <f t="shared" si="131"/>
        <v>0</v>
      </c>
      <c r="K910" s="62">
        <f t="shared" si="132"/>
        <v>8820.8920394723264</v>
      </c>
      <c r="L910" s="16">
        <f t="shared" si="133"/>
        <v>52.53895843778669</v>
      </c>
      <c r="M910" s="17">
        <f t="shared" si="127"/>
        <v>0.33678314703899925</v>
      </c>
      <c r="N910" s="63">
        <f t="shared" si="129"/>
        <v>0.23814164706062249</v>
      </c>
    </row>
    <row r="911" spans="4:14">
      <c r="D911" s="15">
        <f>D910+'Control Panel'!$B$28</f>
        <v>9.0900000000001577E-2</v>
      </c>
      <c r="E911" s="16">
        <f t="shared" si="128"/>
        <v>0</v>
      </c>
      <c r="F911" s="62">
        <f t="shared" si="134"/>
        <v>0.03</v>
      </c>
      <c r="G911" s="62">
        <f>IF(E911=0,Thrust!$B$20,($B$10)*($B$9/($B$9+($B$5-H911)))^($B$22))</f>
        <v>101300</v>
      </c>
      <c r="H911" s="62">
        <f t="shared" si="135"/>
        <v>0</v>
      </c>
      <c r="I911" s="62">
        <f t="shared" si="130"/>
        <v>0</v>
      </c>
      <c r="J911" s="62">
        <f t="shared" si="131"/>
        <v>0</v>
      </c>
      <c r="K911" s="62">
        <f t="shared" si="132"/>
        <v>8820.8920394723264</v>
      </c>
      <c r="L911" s="16">
        <f t="shared" si="133"/>
        <v>52.53895843778669</v>
      </c>
      <c r="M911" s="17">
        <f t="shared" si="127"/>
        <v>0.33678314703899925</v>
      </c>
      <c r="N911" s="63">
        <f t="shared" si="129"/>
        <v>0.23814164706062249</v>
      </c>
    </row>
    <row r="912" spans="4:14">
      <c r="D912" s="15">
        <f>D911+'Control Panel'!$B$28</f>
        <v>9.100000000000158E-2</v>
      </c>
      <c r="E912" s="16">
        <f t="shared" si="128"/>
        <v>0</v>
      </c>
      <c r="F912" s="62">
        <f t="shared" si="134"/>
        <v>0.03</v>
      </c>
      <c r="G912" s="62">
        <f>IF(E912=0,Thrust!$B$20,($B$10)*($B$9/($B$9+($B$5-H912)))^($B$22))</f>
        <v>101300</v>
      </c>
      <c r="H912" s="62">
        <f t="shared" si="135"/>
        <v>0</v>
      </c>
      <c r="I912" s="62">
        <f t="shared" si="130"/>
        <v>0</v>
      </c>
      <c r="J912" s="62">
        <f t="shared" si="131"/>
        <v>0</v>
      </c>
      <c r="K912" s="62">
        <f t="shared" si="132"/>
        <v>8820.8920394723264</v>
      </c>
      <c r="L912" s="16">
        <f t="shared" si="133"/>
        <v>52.53895843778669</v>
      </c>
      <c r="M912" s="17">
        <f t="shared" si="127"/>
        <v>0.33678314703899925</v>
      </c>
      <c r="N912" s="63">
        <f t="shared" si="129"/>
        <v>0.23814164706062249</v>
      </c>
    </row>
    <row r="913" spans="4:14">
      <c r="D913" s="15">
        <f>D912+'Control Panel'!$B$28</f>
        <v>9.1100000000001582E-2</v>
      </c>
      <c r="E913" s="16">
        <f t="shared" si="128"/>
        <v>0</v>
      </c>
      <c r="F913" s="62">
        <f t="shared" si="134"/>
        <v>0.03</v>
      </c>
      <c r="G913" s="62">
        <f>IF(E913=0,Thrust!$B$20,($B$10)*($B$9/($B$9+($B$5-H913)))^($B$22))</f>
        <v>101300</v>
      </c>
      <c r="H913" s="62">
        <f t="shared" si="135"/>
        <v>0</v>
      </c>
      <c r="I913" s="62">
        <f t="shared" si="130"/>
        <v>0</v>
      </c>
      <c r="J913" s="62">
        <f t="shared" si="131"/>
        <v>0</v>
      </c>
      <c r="K913" s="62">
        <f t="shared" si="132"/>
        <v>8820.8920394723264</v>
      </c>
      <c r="L913" s="16">
        <f t="shared" si="133"/>
        <v>52.53895843778669</v>
      </c>
      <c r="M913" s="17">
        <f t="shared" si="127"/>
        <v>0.33678314703899925</v>
      </c>
      <c r="N913" s="63">
        <f t="shared" si="129"/>
        <v>0.23814164706062249</v>
      </c>
    </row>
    <row r="914" spans="4:14">
      <c r="D914" s="15">
        <f>D913+'Control Panel'!$B$28</f>
        <v>9.1200000000001585E-2</v>
      </c>
      <c r="E914" s="16">
        <f t="shared" si="128"/>
        <v>0</v>
      </c>
      <c r="F914" s="62">
        <f t="shared" si="134"/>
        <v>0.03</v>
      </c>
      <c r="G914" s="62">
        <f>IF(E914=0,Thrust!$B$20,($B$10)*($B$9/($B$9+($B$5-H914)))^($B$22))</f>
        <v>101300</v>
      </c>
      <c r="H914" s="62">
        <f t="shared" si="135"/>
        <v>0</v>
      </c>
      <c r="I914" s="62">
        <f t="shared" si="130"/>
        <v>0</v>
      </c>
      <c r="J914" s="62">
        <f t="shared" si="131"/>
        <v>0</v>
      </c>
      <c r="K914" s="62">
        <f t="shared" si="132"/>
        <v>8820.8920394723264</v>
      </c>
      <c r="L914" s="16">
        <f t="shared" si="133"/>
        <v>52.53895843778669</v>
      </c>
      <c r="M914" s="17">
        <f t="shared" si="127"/>
        <v>0.33678314703899925</v>
      </c>
      <c r="N914" s="63">
        <f t="shared" si="129"/>
        <v>0.23814164706062249</v>
      </c>
    </row>
    <row r="915" spans="4:14">
      <c r="D915" s="15">
        <f>D914+'Control Panel'!$B$28</f>
        <v>9.1300000000001588E-2</v>
      </c>
      <c r="E915" s="16">
        <f t="shared" si="128"/>
        <v>0</v>
      </c>
      <c r="F915" s="62">
        <f t="shared" si="134"/>
        <v>0.03</v>
      </c>
      <c r="G915" s="62">
        <f>IF(E915=0,Thrust!$B$20,($B$10)*($B$9/($B$9+($B$5-H915)))^($B$22))</f>
        <v>101300</v>
      </c>
      <c r="H915" s="62">
        <f t="shared" si="135"/>
        <v>0</v>
      </c>
      <c r="I915" s="62">
        <f t="shared" si="130"/>
        <v>0</v>
      </c>
      <c r="J915" s="62">
        <f t="shared" si="131"/>
        <v>0</v>
      </c>
      <c r="K915" s="62">
        <f t="shared" si="132"/>
        <v>8820.8920394723264</v>
      </c>
      <c r="L915" s="16">
        <f t="shared" si="133"/>
        <v>52.53895843778669</v>
      </c>
      <c r="M915" s="17">
        <f t="shared" si="127"/>
        <v>0.33678314703899925</v>
      </c>
      <c r="N915" s="63">
        <f t="shared" si="129"/>
        <v>0.23814164706062249</v>
      </c>
    </row>
    <row r="916" spans="4:14">
      <c r="D916" s="15">
        <f>D915+'Control Panel'!$B$28</f>
        <v>9.1400000000001591E-2</v>
      </c>
      <c r="E916" s="16">
        <f t="shared" si="128"/>
        <v>0</v>
      </c>
      <c r="F916" s="62">
        <f t="shared" si="134"/>
        <v>0.03</v>
      </c>
      <c r="G916" s="62">
        <f>IF(E916=0,Thrust!$B$20,($B$10)*($B$9/($B$9+($B$5-H916)))^($B$22))</f>
        <v>101300</v>
      </c>
      <c r="H916" s="62">
        <f t="shared" si="135"/>
        <v>0</v>
      </c>
      <c r="I916" s="62">
        <f t="shared" si="130"/>
        <v>0</v>
      </c>
      <c r="J916" s="62">
        <f t="shared" si="131"/>
        <v>0</v>
      </c>
      <c r="K916" s="62">
        <f t="shared" si="132"/>
        <v>8820.8920394723264</v>
      </c>
      <c r="L916" s="16">
        <f t="shared" si="133"/>
        <v>52.53895843778669</v>
      </c>
      <c r="M916" s="17">
        <f t="shared" si="127"/>
        <v>0.33678314703899925</v>
      </c>
      <c r="N916" s="63">
        <f t="shared" si="129"/>
        <v>0.23814164706062249</v>
      </c>
    </row>
    <row r="917" spans="4:14">
      <c r="D917" s="15">
        <f>D916+'Control Panel'!$B$28</f>
        <v>9.1500000000001594E-2</v>
      </c>
      <c r="E917" s="16">
        <f t="shared" si="128"/>
        <v>0</v>
      </c>
      <c r="F917" s="62">
        <f t="shared" si="134"/>
        <v>0.03</v>
      </c>
      <c r="G917" s="62">
        <f>IF(E917=0,Thrust!$B$20,($B$10)*($B$9/($B$9+($B$5-H917)))^($B$22))</f>
        <v>101300</v>
      </c>
      <c r="H917" s="62">
        <f t="shared" si="135"/>
        <v>0</v>
      </c>
      <c r="I917" s="62">
        <f t="shared" si="130"/>
        <v>0</v>
      </c>
      <c r="J917" s="62">
        <f t="shared" si="131"/>
        <v>0</v>
      </c>
      <c r="K917" s="62">
        <f t="shared" si="132"/>
        <v>8820.8920394723264</v>
      </c>
      <c r="L917" s="16">
        <f t="shared" si="133"/>
        <v>52.53895843778669</v>
      </c>
      <c r="M917" s="17">
        <f t="shared" si="127"/>
        <v>0.33678314703899925</v>
      </c>
      <c r="N917" s="63">
        <f t="shared" si="129"/>
        <v>0.23814164706062249</v>
      </c>
    </row>
    <row r="918" spans="4:14">
      <c r="D918" s="15">
        <f>D917+'Control Panel'!$B$28</f>
        <v>9.1600000000001597E-2</v>
      </c>
      <c r="E918" s="16">
        <f t="shared" si="128"/>
        <v>0</v>
      </c>
      <c r="F918" s="62">
        <f t="shared" si="134"/>
        <v>0.03</v>
      </c>
      <c r="G918" s="62">
        <f>IF(E918=0,Thrust!$B$20,($B$10)*($B$9/($B$9+($B$5-H918)))^($B$22))</f>
        <v>101300</v>
      </c>
      <c r="H918" s="62">
        <f t="shared" si="135"/>
        <v>0</v>
      </c>
      <c r="I918" s="62">
        <f t="shared" si="130"/>
        <v>0</v>
      </c>
      <c r="J918" s="62">
        <f t="shared" si="131"/>
        <v>0</v>
      </c>
      <c r="K918" s="62">
        <f t="shared" si="132"/>
        <v>8820.8920394723264</v>
      </c>
      <c r="L918" s="16">
        <f t="shared" si="133"/>
        <v>52.53895843778669</v>
      </c>
      <c r="M918" s="17">
        <f t="shared" si="127"/>
        <v>0.33678314703899925</v>
      </c>
      <c r="N918" s="63">
        <f t="shared" si="129"/>
        <v>0.23814164706062249</v>
      </c>
    </row>
    <row r="919" spans="4:14">
      <c r="D919" s="15">
        <f>D918+'Control Panel'!$B$28</f>
        <v>9.17000000000016E-2</v>
      </c>
      <c r="E919" s="16">
        <f t="shared" si="128"/>
        <v>0</v>
      </c>
      <c r="F919" s="62">
        <f t="shared" si="134"/>
        <v>0.03</v>
      </c>
      <c r="G919" s="62">
        <f>IF(E919=0,Thrust!$B$20,($B$10)*($B$9/($B$9+($B$5-H919)))^($B$22))</f>
        <v>101300</v>
      </c>
      <c r="H919" s="62">
        <f t="shared" si="135"/>
        <v>0</v>
      </c>
      <c r="I919" s="62">
        <f t="shared" si="130"/>
        <v>0</v>
      </c>
      <c r="J919" s="62">
        <f t="shared" si="131"/>
        <v>0</v>
      </c>
      <c r="K919" s="62">
        <f t="shared" si="132"/>
        <v>8820.8920394723264</v>
      </c>
      <c r="L919" s="16">
        <f t="shared" si="133"/>
        <v>52.53895843778669</v>
      </c>
      <c r="M919" s="17">
        <f t="shared" si="127"/>
        <v>0.33678314703899925</v>
      </c>
      <c r="N919" s="63">
        <f t="shared" si="129"/>
        <v>0.23814164706062249</v>
      </c>
    </row>
    <row r="920" spans="4:14">
      <c r="D920" s="15">
        <f>D919+'Control Panel'!$B$28</f>
        <v>9.1800000000001603E-2</v>
      </c>
      <c r="E920" s="16">
        <f t="shared" si="128"/>
        <v>0</v>
      </c>
      <c r="F920" s="62">
        <f t="shared" si="134"/>
        <v>0.03</v>
      </c>
      <c r="G920" s="62">
        <f>IF(E920=0,Thrust!$B$20,($B$10)*($B$9/($B$9+($B$5-H920)))^($B$22))</f>
        <v>101300</v>
      </c>
      <c r="H920" s="62">
        <f t="shared" si="135"/>
        <v>0</v>
      </c>
      <c r="I920" s="62">
        <f t="shared" si="130"/>
        <v>0</v>
      </c>
      <c r="J920" s="62">
        <f t="shared" si="131"/>
        <v>0</v>
      </c>
      <c r="K920" s="62">
        <f t="shared" si="132"/>
        <v>8820.8920394723264</v>
      </c>
      <c r="L920" s="16">
        <f t="shared" si="133"/>
        <v>52.53895843778669</v>
      </c>
      <c r="M920" s="17">
        <f t="shared" si="127"/>
        <v>0.33678314703899925</v>
      </c>
      <c r="N920" s="63">
        <f t="shared" si="129"/>
        <v>0.23814164706062249</v>
      </c>
    </row>
    <row r="921" spans="4:14">
      <c r="D921" s="15">
        <f>D920+'Control Panel'!$B$28</f>
        <v>9.1900000000001605E-2</v>
      </c>
      <c r="E921" s="16">
        <f t="shared" si="128"/>
        <v>0</v>
      </c>
      <c r="F921" s="62">
        <f t="shared" si="134"/>
        <v>0.03</v>
      </c>
      <c r="G921" s="62">
        <f>IF(E921=0,Thrust!$B$20,($B$10)*($B$9/($B$9+($B$5-H921)))^($B$22))</f>
        <v>101300</v>
      </c>
      <c r="H921" s="62">
        <f t="shared" si="135"/>
        <v>0</v>
      </c>
      <c r="I921" s="62">
        <f t="shared" si="130"/>
        <v>0</v>
      </c>
      <c r="J921" s="62">
        <f t="shared" si="131"/>
        <v>0</v>
      </c>
      <c r="K921" s="62">
        <f t="shared" si="132"/>
        <v>8820.8920394723264</v>
      </c>
      <c r="L921" s="16">
        <f t="shared" si="133"/>
        <v>52.53895843778669</v>
      </c>
      <c r="M921" s="17">
        <f t="shared" si="127"/>
        <v>0.33678314703899925</v>
      </c>
      <c r="N921" s="63">
        <f t="shared" si="129"/>
        <v>0.23814164706062249</v>
      </c>
    </row>
    <row r="922" spans="4:14">
      <c r="D922" s="15">
        <f>D921+'Control Panel'!$B$28</f>
        <v>9.2000000000001608E-2</v>
      </c>
      <c r="E922" s="16">
        <f t="shared" si="128"/>
        <v>0</v>
      </c>
      <c r="F922" s="62">
        <f t="shared" si="134"/>
        <v>0.03</v>
      </c>
      <c r="G922" s="62">
        <f>IF(E922=0,Thrust!$B$20,($B$10)*($B$9/($B$9+($B$5-H922)))^($B$22))</f>
        <v>101300</v>
      </c>
      <c r="H922" s="62">
        <f t="shared" si="135"/>
        <v>0</v>
      </c>
      <c r="I922" s="62">
        <f t="shared" si="130"/>
        <v>0</v>
      </c>
      <c r="J922" s="62">
        <f t="shared" si="131"/>
        <v>0</v>
      </c>
      <c r="K922" s="62">
        <f t="shared" si="132"/>
        <v>8820.8920394723264</v>
      </c>
      <c r="L922" s="16">
        <f t="shared" si="133"/>
        <v>52.53895843778669</v>
      </c>
      <c r="M922" s="17">
        <f t="shared" si="127"/>
        <v>0.33678314703899925</v>
      </c>
      <c r="N922" s="63">
        <f t="shared" si="129"/>
        <v>0.23814164706062249</v>
      </c>
    </row>
    <row r="923" spans="4:14">
      <c r="D923" s="15">
        <f>D922+'Control Panel'!$B$28</f>
        <v>9.2100000000001611E-2</v>
      </c>
      <c r="E923" s="16">
        <f t="shared" si="128"/>
        <v>0</v>
      </c>
      <c r="F923" s="62">
        <f t="shared" si="134"/>
        <v>0.03</v>
      </c>
      <c r="G923" s="62">
        <f>IF(E923=0,Thrust!$B$20,($B$10)*($B$9/($B$9+($B$5-H923)))^($B$22))</f>
        <v>101300</v>
      </c>
      <c r="H923" s="62">
        <f t="shared" si="135"/>
        <v>0</v>
      </c>
      <c r="I923" s="62">
        <f t="shared" si="130"/>
        <v>0</v>
      </c>
      <c r="J923" s="62">
        <f t="shared" si="131"/>
        <v>0</v>
      </c>
      <c r="K923" s="62">
        <f t="shared" si="132"/>
        <v>8820.8920394723264</v>
      </c>
      <c r="L923" s="16">
        <f t="shared" si="133"/>
        <v>52.53895843778669</v>
      </c>
      <c r="M923" s="17">
        <f t="shared" si="127"/>
        <v>0.33678314703899925</v>
      </c>
      <c r="N923" s="63">
        <f t="shared" si="129"/>
        <v>0.23814164706062249</v>
      </c>
    </row>
    <row r="924" spans="4:14">
      <c r="D924" s="15">
        <f>D923+'Control Panel'!$B$28</f>
        <v>9.2200000000001614E-2</v>
      </c>
      <c r="E924" s="16">
        <f t="shared" si="128"/>
        <v>0</v>
      </c>
      <c r="F924" s="62">
        <f t="shared" si="134"/>
        <v>0.03</v>
      </c>
      <c r="G924" s="62">
        <f>IF(E924=0,Thrust!$B$20,($B$10)*($B$9/($B$9+($B$5-H924)))^($B$22))</f>
        <v>101300</v>
      </c>
      <c r="H924" s="62">
        <f t="shared" si="135"/>
        <v>0</v>
      </c>
      <c r="I924" s="62">
        <f t="shared" si="130"/>
        <v>0</v>
      </c>
      <c r="J924" s="62">
        <f t="shared" si="131"/>
        <v>0</v>
      </c>
      <c r="K924" s="62">
        <f t="shared" si="132"/>
        <v>8820.8920394723264</v>
      </c>
      <c r="L924" s="16">
        <f t="shared" si="133"/>
        <v>52.53895843778669</v>
      </c>
      <c r="M924" s="17">
        <f t="shared" si="127"/>
        <v>0.33678314703899925</v>
      </c>
      <c r="N924" s="63">
        <f t="shared" si="129"/>
        <v>0.23814164706062249</v>
      </c>
    </row>
    <row r="925" spans="4:14">
      <c r="D925" s="15">
        <f>D924+'Control Panel'!$B$28</f>
        <v>9.2300000000001617E-2</v>
      </c>
      <c r="E925" s="16">
        <f t="shared" si="128"/>
        <v>0</v>
      </c>
      <c r="F925" s="62">
        <f t="shared" si="134"/>
        <v>0.03</v>
      </c>
      <c r="G925" s="62">
        <f>IF(E925=0,Thrust!$B$20,($B$10)*($B$9/($B$9+($B$5-H925)))^($B$22))</f>
        <v>101300</v>
      </c>
      <c r="H925" s="62">
        <f t="shared" si="135"/>
        <v>0</v>
      </c>
      <c r="I925" s="62">
        <f t="shared" si="130"/>
        <v>0</v>
      </c>
      <c r="J925" s="62">
        <f t="shared" si="131"/>
        <v>0</v>
      </c>
      <c r="K925" s="62">
        <f t="shared" si="132"/>
        <v>8820.8920394723264</v>
      </c>
      <c r="L925" s="16">
        <f t="shared" si="133"/>
        <v>52.53895843778669</v>
      </c>
      <c r="M925" s="17">
        <f t="shared" si="127"/>
        <v>0.33678314703899925</v>
      </c>
      <c r="N925" s="63">
        <f t="shared" si="129"/>
        <v>0.23814164706062249</v>
      </c>
    </row>
    <row r="926" spans="4:14">
      <c r="D926" s="15">
        <f>D925+'Control Panel'!$B$28</f>
        <v>9.240000000000162E-2</v>
      </c>
      <c r="E926" s="16">
        <f t="shared" si="128"/>
        <v>0</v>
      </c>
      <c r="F926" s="62">
        <f t="shared" si="134"/>
        <v>0.03</v>
      </c>
      <c r="G926" s="62">
        <f>IF(E926=0,Thrust!$B$20,($B$10)*($B$9/($B$9+($B$5-H926)))^($B$22))</f>
        <v>101300</v>
      </c>
      <c r="H926" s="62">
        <f t="shared" si="135"/>
        <v>0</v>
      </c>
      <c r="I926" s="62">
        <f t="shared" si="130"/>
        <v>0</v>
      </c>
      <c r="J926" s="62">
        <f t="shared" si="131"/>
        <v>0</v>
      </c>
      <c r="K926" s="62">
        <f t="shared" si="132"/>
        <v>8820.8920394723264</v>
      </c>
      <c r="L926" s="16">
        <f t="shared" si="133"/>
        <v>52.53895843778669</v>
      </c>
      <c r="M926" s="17">
        <f t="shared" si="127"/>
        <v>0.33678314703899925</v>
      </c>
      <c r="N926" s="63">
        <f t="shared" si="129"/>
        <v>0.23814164706062249</v>
      </c>
    </row>
    <row r="927" spans="4:14">
      <c r="D927" s="15">
        <f>D926+'Control Panel'!$B$28</f>
        <v>9.2500000000001623E-2</v>
      </c>
      <c r="E927" s="16">
        <f t="shared" si="128"/>
        <v>0</v>
      </c>
      <c r="F927" s="62">
        <f t="shared" si="134"/>
        <v>0.03</v>
      </c>
      <c r="G927" s="62">
        <f>IF(E927=0,Thrust!$B$20,($B$10)*($B$9/($B$9+($B$5-H927)))^($B$22))</f>
        <v>101300</v>
      </c>
      <c r="H927" s="62">
        <f t="shared" si="135"/>
        <v>0</v>
      </c>
      <c r="I927" s="62">
        <f t="shared" si="130"/>
        <v>0</v>
      </c>
      <c r="J927" s="62">
        <f t="shared" si="131"/>
        <v>0</v>
      </c>
      <c r="K927" s="62">
        <f t="shared" si="132"/>
        <v>8820.8920394723264</v>
      </c>
      <c r="L927" s="16">
        <f t="shared" si="133"/>
        <v>52.53895843778669</v>
      </c>
      <c r="M927" s="17">
        <f t="shared" si="127"/>
        <v>0.33678314703899925</v>
      </c>
      <c r="N927" s="63">
        <f t="shared" si="129"/>
        <v>0.23814164706062249</v>
      </c>
    </row>
    <row r="928" spans="4:14">
      <c r="D928" s="15">
        <f>D927+'Control Panel'!$B$28</f>
        <v>9.2600000000001625E-2</v>
      </c>
      <c r="E928" s="16">
        <f t="shared" si="128"/>
        <v>0</v>
      </c>
      <c r="F928" s="62">
        <f t="shared" si="134"/>
        <v>0.03</v>
      </c>
      <c r="G928" s="62">
        <f>IF(E928=0,Thrust!$B$20,($B$10)*($B$9/($B$9+($B$5-H928)))^($B$22))</f>
        <v>101300</v>
      </c>
      <c r="H928" s="62">
        <f t="shared" si="135"/>
        <v>0</v>
      </c>
      <c r="I928" s="62">
        <f t="shared" si="130"/>
        <v>0</v>
      </c>
      <c r="J928" s="62">
        <f t="shared" si="131"/>
        <v>0</v>
      </c>
      <c r="K928" s="62">
        <f t="shared" si="132"/>
        <v>8820.8920394723264</v>
      </c>
      <c r="L928" s="16">
        <f t="shared" si="133"/>
        <v>52.53895843778669</v>
      </c>
      <c r="M928" s="17">
        <f t="shared" si="127"/>
        <v>0.33678314703899925</v>
      </c>
      <c r="N928" s="63">
        <f t="shared" si="129"/>
        <v>0.23814164706062249</v>
      </c>
    </row>
    <row r="929" spans="4:14">
      <c r="D929" s="15">
        <f>D928+'Control Panel'!$B$28</f>
        <v>9.2700000000001628E-2</v>
      </c>
      <c r="E929" s="16">
        <f t="shared" si="128"/>
        <v>0</v>
      </c>
      <c r="F929" s="62">
        <f t="shared" si="134"/>
        <v>0.03</v>
      </c>
      <c r="G929" s="62">
        <f>IF(E929=0,Thrust!$B$20,($B$10)*($B$9/($B$9+($B$5-H929)))^($B$22))</f>
        <v>101300</v>
      </c>
      <c r="H929" s="62">
        <f t="shared" si="135"/>
        <v>0</v>
      </c>
      <c r="I929" s="62">
        <f t="shared" si="130"/>
        <v>0</v>
      </c>
      <c r="J929" s="62">
        <f t="shared" si="131"/>
        <v>0</v>
      </c>
      <c r="K929" s="62">
        <f t="shared" si="132"/>
        <v>8820.8920394723264</v>
      </c>
      <c r="L929" s="16">
        <f t="shared" si="133"/>
        <v>52.53895843778669</v>
      </c>
      <c r="M929" s="17">
        <f t="shared" si="127"/>
        <v>0.33678314703899925</v>
      </c>
      <c r="N929" s="63">
        <f t="shared" si="129"/>
        <v>0.23814164706062249</v>
      </c>
    </row>
    <row r="930" spans="4:14">
      <c r="D930" s="15">
        <f>D929+'Control Panel'!$B$28</f>
        <v>9.2800000000001631E-2</v>
      </c>
      <c r="E930" s="16">
        <f t="shared" si="128"/>
        <v>0</v>
      </c>
      <c r="F930" s="62">
        <f t="shared" si="134"/>
        <v>0.03</v>
      </c>
      <c r="G930" s="62">
        <f>IF(E930=0,Thrust!$B$20,($B$10)*($B$9/($B$9+($B$5-H930)))^($B$22))</f>
        <v>101300</v>
      </c>
      <c r="H930" s="62">
        <f t="shared" si="135"/>
        <v>0</v>
      </c>
      <c r="I930" s="62">
        <f t="shared" si="130"/>
        <v>0</v>
      </c>
      <c r="J930" s="62">
        <f t="shared" si="131"/>
        <v>0</v>
      </c>
      <c r="K930" s="62">
        <f t="shared" si="132"/>
        <v>8820.8920394723264</v>
      </c>
      <c r="L930" s="16">
        <f t="shared" si="133"/>
        <v>52.53895843778669</v>
      </c>
      <c r="M930" s="17">
        <f t="shared" si="127"/>
        <v>0.33678314703899925</v>
      </c>
      <c r="N930" s="63">
        <f t="shared" si="129"/>
        <v>0.23814164706062249</v>
      </c>
    </row>
    <row r="931" spans="4:14">
      <c r="D931" s="15">
        <f>D930+'Control Panel'!$B$28</f>
        <v>9.2900000000001634E-2</v>
      </c>
      <c r="E931" s="16">
        <f t="shared" si="128"/>
        <v>0</v>
      </c>
      <c r="F931" s="62">
        <f t="shared" si="134"/>
        <v>0.03</v>
      </c>
      <c r="G931" s="62">
        <f>IF(E931=0,Thrust!$B$20,($B$10)*($B$9/($B$9+($B$5-H931)))^($B$22))</f>
        <v>101300</v>
      </c>
      <c r="H931" s="62">
        <f t="shared" si="135"/>
        <v>0</v>
      </c>
      <c r="I931" s="62">
        <f t="shared" si="130"/>
        <v>0</v>
      </c>
      <c r="J931" s="62">
        <f t="shared" si="131"/>
        <v>0</v>
      </c>
      <c r="K931" s="62">
        <f t="shared" si="132"/>
        <v>8820.8920394723264</v>
      </c>
      <c r="L931" s="16">
        <f t="shared" si="133"/>
        <v>52.53895843778669</v>
      </c>
      <c r="M931" s="17">
        <f t="shared" si="127"/>
        <v>0.33678314703899925</v>
      </c>
      <c r="N931" s="63">
        <f t="shared" si="129"/>
        <v>0.23814164706062249</v>
      </c>
    </row>
    <row r="932" spans="4:14">
      <c r="D932" s="15">
        <f>D931+'Control Panel'!$B$28</f>
        <v>9.3000000000001637E-2</v>
      </c>
      <c r="E932" s="16">
        <f t="shared" si="128"/>
        <v>0</v>
      </c>
      <c r="F932" s="62">
        <f t="shared" si="134"/>
        <v>0.03</v>
      </c>
      <c r="G932" s="62">
        <f>IF(E932=0,Thrust!$B$20,($B$10)*($B$9/($B$9+($B$5-H932)))^($B$22))</f>
        <v>101300</v>
      </c>
      <c r="H932" s="62">
        <f t="shared" si="135"/>
        <v>0</v>
      </c>
      <c r="I932" s="62">
        <f t="shared" si="130"/>
        <v>0</v>
      </c>
      <c r="J932" s="62">
        <f t="shared" si="131"/>
        <v>0</v>
      </c>
      <c r="K932" s="62">
        <f t="shared" si="132"/>
        <v>8820.8920394723264</v>
      </c>
      <c r="L932" s="16">
        <f t="shared" si="133"/>
        <v>52.53895843778669</v>
      </c>
      <c r="M932" s="17">
        <f t="shared" si="127"/>
        <v>0.33678314703899925</v>
      </c>
      <c r="N932" s="63">
        <f t="shared" si="129"/>
        <v>0.23814164706062249</v>
      </c>
    </row>
    <row r="933" spans="4:14">
      <c r="D933" s="15">
        <f>D932+'Control Panel'!$B$28</f>
        <v>9.310000000000164E-2</v>
      </c>
      <c r="E933" s="16">
        <f t="shared" si="128"/>
        <v>0</v>
      </c>
      <c r="F933" s="62">
        <f t="shared" si="134"/>
        <v>0.03</v>
      </c>
      <c r="G933" s="62">
        <f>IF(E933=0,Thrust!$B$20,($B$10)*($B$9/($B$9+($B$5-H933)))^($B$22))</f>
        <v>101300</v>
      </c>
      <c r="H933" s="62">
        <f t="shared" si="135"/>
        <v>0</v>
      </c>
      <c r="I933" s="62">
        <f t="shared" si="130"/>
        <v>0</v>
      </c>
      <c r="J933" s="62">
        <f t="shared" si="131"/>
        <v>0</v>
      </c>
      <c r="K933" s="62">
        <f t="shared" si="132"/>
        <v>8820.8920394723264</v>
      </c>
      <c r="L933" s="16">
        <f t="shared" si="133"/>
        <v>52.53895843778669</v>
      </c>
      <c r="M933" s="17">
        <f t="shared" si="127"/>
        <v>0.33678314703899925</v>
      </c>
      <c r="N933" s="63">
        <f t="shared" si="129"/>
        <v>0.23814164706062249</v>
      </c>
    </row>
    <row r="934" spans="4:14">
      <c r="D934" s="15">
        <f>D933+'Control Panel'!$B$28</f>
        <v>9.3200000000001643E-2</v>
      </c>
      <c r="E934" s="16">
        <f t="shared" si="128"/>
        <v>0</v>
      </c>
      <c r="F934" s="62">
        <f t="shared" si="134"/>
        <v>0.03</v>
      </c>
      <c r="G934" s="62">
        <f>IF(E934=0,Thrust!$B$20,($B$10)*($B$9/($B$9+($B$5-H934)))^($B$22))</f>
        <v>101300</v>
      </c>
      <c r="H934" s="62">
        <f t="shared" si="135"/>
        <v>0</v>
      </c>
      <c r="I934" s="62">
        <f t="shared" si="130"/>
        <v>0</v>
      </c>
      <c r="J934" s="62">
        <f t="shared" si="131"/>
        <v>0</v>
      </c>
      <c r="K934" s="62">
        <f t="shared" si="132"/>
        <v>8820.8920394723264</v>
      </c>
      <c r="L934" s="16">
        <f t="shared" si="133"/>
        <v>52.53895843778669</v>
      </c>
      <c r="M934" s="17">
        <f t="shared" si="127"/>
        <v>0.33678314703899925</v>
      </c>
      <c r="N934" s="63">
        <f t="shared" si="129"/>
        <v>0.23814164706062249</v>
      </c>
    </row>
    <row r="935" spans="4:14">
      <c r="D935" s="15">
        <f>D934+'Control Panel'!$B$28</f>
        <v>9.3300000000001646E-2</v>
      </c>
      <c r="E935" s="16">
        <f t="shared" si="128"/>
        <v>0</v>
      </c>
      <c r="F935" s="62">
        <f t="shared" si="134"/>
        <v>0.03</v>
      </c>
      <c r="G935" s="62">
        <f>IF(E935=0,Thrust!$B$20,($B$10)*($B$9/($B$9+($B$5-H935)))^($B$22))</f>
        <v>101300</v>
      </c>
      <c r="H935" s="62">
        <f t="shared" si="135"/>
        <v>0</v>
      </c>
      <c r="I935" s="62">
        <f t="shared" si="130"/>
        <v>0</v>
      </c>
      <c r="J935" s="62">
        <f t="shared" si="131"/>
        <v>0</v>
      </c>
      <c r="K935" s="62">
        <f t="shared" si="132"/>
        <v>8820.8920394723264</v>
      </c>
      <c r="L935" s="16">
        <f t="shared" si="133"/>
        <v>52.53895843778669</v>
      </c>
      <c r="M935" s="17">
        <f t="shared" si="127"/>
        <v>0.33678314703899925</v>
      </c>
      <c r="N935" s="63">
        <f t="shared" si="129"/>
        <v>0.23814164706062249</v>
      </c>
    </row>
    <row r="936" spans="4:14">
      <c r="D936" s="15">
        <f>D935+'Control Panel'!$B$28</f>
        <v>9.3400000000001648E-2</v>
      </c>
      <c r="E936" s="16">
        <f t="shared" si="128"/>
        <v>0</v>
      </c>
      <c r="F936" s="62">
        <f t="shared" si="134"/>
        <v>0.03</v>
      </c>
      <c r="G936" s="62">
        <f>IF(E936=0,Thrust!$B$20,($B$10)*($B$9/($B$9+($B$5-H936)))^($B$22))</f>
        <v>101300</v>
      </c>
      <c r="H936" s="62">
        <f t="shared" si="135"/>
        <v>0</v>
      </c>
      <c r="I936" s="62">
        <f t="shared" si="130"/>
        <v>0</v>
      </c>
      <c r="J936" s="62">
        <f t="shared" si="131"/>
        <v>0</v>
      </c>
      <c r="K936" s="62">
        <f t="shared" si="132"/>
        <v>8820.8920394723264</v>
      </c>
      <c r="L936" s="16">
        <f t="shared" si="133"/>
        <v>52.53895843778669</v>
      </c>
      <c r="M936" s="17">
        <f t="shared" si="127"/>
        <v>0.33678314703899925</v>
      </c>
      <c r="N936" s="63">
        <f t="shared" si="129"/>
        <v>0.23814164706062249</v>
      </c>
    </row>
    <row r="937" spans="4:14">
      <c r="D937" s="15">
        <f>D936+'Control Panel'!$B$28</f>
        <v>9.3500000000001651E-2</v>
      </c>
      <c r="E937" s="16">
        <f t="shared" si="128"/>
        <v>0</v>
      </c>
      <c r="F937" s="62">
        <f t="shared" si="134"/>
        <v>0.03</v>
      </c>
      <c r="G937" s="62">
        <f>IF(E937=0,Thrust!$B$20,($B$10)*($B$9/($B$9+($B$5-H937)))^($B$22))</f>
        <v>101300</v>
      </c>
      <c r="H937" s="62">
        <f t="shared" si="135"/>
        <v>0</v>
      </c>
      <c r="I937" s="62">
        <f t="shared" si="130"/>
        <v>0</v>
      </c>
      <c r="J937" s="62">
        <f t="shared" si="131"/>
        <v>0</v>
      </c>
      <c r="K937" s="62">
        <f t="shared" si="132"/>
        <v>8820.8920394723264</v>
      </c>
      <c r="L937" s="16">
        <f t="shared" si="133"/>
        <v>52.53895843778669</v>
      </c>
      <c r="M937" s="17">
        <f t="shared" si="127"/>
        <v>0.33678314703899925</v>
      </c>
      <c r="N937" s="63">
        <f t="shared" si="129"/>
        <v>0.23814164706062249</v>
      </c>
    </row>
    <row r="938" spans="4:14">
      <c r="D938" s="15">
        <f>D937+'Control Panel'!$B$28</f>
        <v>9.3600000000001654E-2</v>
      </c>
      <c r="E938" s="16">
        <f t="shared" si="128"/>
        <v>0</v>
      </c>
      <c r="F938" s="62">
        <f t="shared" si="134"/>
        <v>0.03</v>
      </c>
      <c r="G938" s="62">
        <f>IF(E938=0,Thrust!$B$20,($B$10)*($B$9/($B$9+($B$5-H938)))^($B$22))</f>
        <v>101300</v>
      </c>
      <c r="H938" s="62">
        <f t="shared" si="135"/>
        <v>0</v>
      </c>
      <c r="I938" s="62">
        <f t="shared" si="130"/>
        <v>0</v>
      </c>
      <c r="J938" s="62">
        <f t="shared" si="131"/>
        <v>0</v>
      </c>
      <c r="K938" s="62">
        <f t="shared" si="132"/>
        <v>8820.8920394723264</v>
      </c>
      <c r="L938" s="16">
        <f t="shared" si="133"/>
        <v>52.53895843778669</v>
      </c>
      <c r="M938" s="17">
        <f t="shared" si="127"/>
        <v>0.33678314703899925</v>
      </c>
      <c r="N938" s="63">
        <f t="shared" si="129"/>
        <v>0.23814164706062249</v>
      </c>
    </row>
    <row r="939" spans="4:14">
      <c r="D939" s="15">
        <f>D938+'Control Panel'!$B$28</f>
        <v>9.3700000000001657E-2</v>
      </c>
      <c r="E939" s="16">
        <f t="shared" si="128"/>
        <v>0</v>
      </c>
      <c r="F939" s="62">
        <f t="shared" si="134"/>
        <v>0.03</v>
      </c>
      <c r="G939" s="62">
        <f>IF(E939=0,Thrust!$B$20,($B$10)*($B$9/($B$9+($B$5-H939)))^($B$22))</f>
        <v>101300</v>
      </c>
      <c r="H939" s="62">
        <f t="shared" si="135"/>
        <v>0</v>
      </c>
      <c r="I939" s="62">
        <f t="shared" si="130"/>
        <v>0</v>
      </c>
      <c r="J939" s="62">
        <f t="shared" si="131"/>
        <v>0</v>
      </c>
      <c r="K939" s="62">
        <f t="shared" si="132"/>
        <v>8820.8920394723264</v>
      </c>
      <c r="L939" s="16">
        <f t="shared" si="133"/>
        <v>52.53895843778669</v>
      </c>
      <c r="M939" s="17">
        <f t="shared" si="127"/>
        <v>0.33678314703899925</v>
      </c>
      <c r="N939" s="63">
        <f t="shared" si="129"/>
        <v>0.23814164706062249</v>
      </c>
    </row>
    <row r="940" spans="4:14">
      <c r="D940" s="15">
        <f>D939+'Control Panel'!$B$28</f>
        <v>9.380000000000166E-2</v>
      </c>
      <c r="E940" s="16">
        <f t="shared" si="128"/>
        <v>0</v>
      </c>
      <c r="F940" s="62">
        <f t="shared" si="134"/>
        <v>0.03</v>
      </c>
      <c r="G940" s="62">
        <f>IF(E940=0,Thrust!$B$20,($B$10)*($B$9/($B$9+($B$5-H940)))^($B$22))</f>
        <v>101300</v>
      </c>
      <c r="H940" s="62">
        <f t="shared" si="135"/>
        <v>0</v>
      </c>
      <c r="I940" s="62">
        <f t="shared" si="130"/>
        <v>0</v>
      </c>
      <c r="J940" s="62">
        <f t="shared" si="131"/>
        <v>0</v>
      </c>
      <c r="K940" s="62">
        <f t="shared" si="132"/>
        <v>8820.8920394723264</v>
      </c>
      <c r="L940" s="16">
        <f t="shared" si="133"/>
        <v>52.53895843778669</v>
      </c>
      <c r="M940" s="17">
        <f t="shared" si="127"/>
        <v>0.33678314703899925</v>
      </c>
      <c r="N940" s="63">
        <f t="shared" si="129"/>
        <v>0.23814164706062249</v>
      </c>
    </row>
    <row r="941" spans="4:14">
      <c r="D941" s="15">
        <f>D940+'Control Panel'!$B$28</f>
        <v>9.3900000000001663E-2</v>
      </c>
      <c r="E941" s="16">
        <f t="shared" si="128"/>
        <v>0</v>
      </c>
      <c r="F941" s="62">
        <f t="shared" si="134"/>
        <v>0.03</v>
      </c>
      <c r="G941" s="62">
        <f>IF(E941=0,Thrust!$B$20,($B$10)*($B$9/($B$9+($B$5-H941)))^($B$22))</f>
        <v>101300</v>
      </c>
      <c r="H941" s="62">
        <f t="shared" si="135"/>
        <v>0</v>
      </c>
      <c r="I941" s="62">
        <f t="shared" si="130"/>
        <v>0</v>
      </c>
      <c r="J941" s="62">
        <f t="shared" si="131"/>
        <v>0</v>
      </c>
      <c r="K941" s="62">
        <f t="shared" si="132"/>
        <v>8820.8920394723264</v>
      </c>
      <c r="L941" s="16">
        <f t="shared" si="133"/>
        <v>52.53895843778669</v>
      </c>
      <c r="M941" s="17">
        <f t="shared" si="127"/>
        <v>0.33678314703899925</v>
      </c>
      <c r="N941" s="63">
        <f t="shared" si="129"/>
        <v>0.23814164706062249</v>
      </c>
    </row>
    <row r="942" spans="4:14">
      <c r="D942" s="15">
        <f>D941+'Control Panel'!$B$28</f>
        <v>9.4000000000001666E-2</v>
      </c>
      <c r="E942" s="16">
        <f t="shared" si="128"/>
        <v>0</v>
      </c>
      <c r="F942" s="62">
        <f t="shared" si="134"/>
        <v>0.03</v>
      </c>
      <c r="G942" s="62">
        <f>IF(E942=0,Thrust!$B$20,($B$10)*($B$9/($B$9+($B$5-H942)))^($B$22))</f>
        <v>101300</v>
      </c>
      <c r="H942" s="62">
        <f t="shared" si="135"/>
        <v>0</v>
      </c>
      <c r="I942" s="62">
        <f t="shared" si="130"/>
        <v>0</v>
      </c>
      <c r="J942" s="62">
        <f t="shared" si="131"/>
        <v>0</v>
      </c>
      <c r="K942" s="62">
        <f t="shared" si="132"/>
        <v>8820.8920394723264</v>
      </c>
      <c r="L942" s="16">
        <f t="shared" si="133"/>
        <v>52.53895843778669</v>
      </c>
      <c r="M942" s="17">
        <f t="shared" si="127"/>
        <v>0.33678314703899925</v>
      </c>
      <c r="N942" s="63">
        <f t="shared" si="129"/>
        <v>0.23814164706062249</v>
      </c>
    </row>
    <row r="943" spans="4:14">
      <c r="D943" s="15">
        <f>D942+'Control Panel'!$B$28</f>
        <v>9.4100000000001668E-2</v>
      </c>
      <c r="E943" s="16">
        <f t="shared" si="128"/>
        <v>0</v>
      </c>
      <c r="F943" s="62">
        <f t="shared" si="134"/>
        <v>0.03</v>
      </c>
      <c r="G943" s="62">
        <f>IF(E943=0,Thrust!$B$20,($B$10)*($B$9/($B$9+($B$5-H943)))^($B$22))</f>
        <v>101300</v>
      </c>
      <c r="H943" s="62">
        <f t="shared" si="135"/>
        <v>0</v>
      </c>
      <c r="I943" s="62">
        <f t="shared" si="130"/>
        <v>0</v>
      </c>
      <c r="J943" s="62">
        <f t="shared" si="131"/>
        <v>0</v>
      </c>
      <c r="K943" s="62">
        <f t="shared" si="132"/>
        <v>8820.8920394723264</v>
      </c>
      <c r="L943" s="16">
        <f t="shared" si="133"/>
        <v>52.53895843778669</v>
      </c>
      <c r="M943" s="17">
        <f t="shared" si="127"/>
        <v>0.33678314703899925</v>
      </c>
      <c r="N943" s="63">
        <f t="shared" si="129"/>
        <v>0.23814164706062249</v>
      </c>
    </row>
    <row r="944" spans="4:14">
      <c r="D944" s="15">
        <f>D943+'Control Panel'!$B$28</f>
        <v>9.4200000000001671E-2</v>
      </c>
      <c r="E944" s="16">
        <f t="shared" si="128"/>
        <v>0</v>
      </c>
      <c r="F944" s="62">
        <f t="shared" si="134"/>
        <v>0.03</v>
      </c>
      <c r="G944" s="62">
        <f>IF(E944=0,Thrust!$B$20,($B$10)*($B$9/($B$9+($B$5-H944)))^($B$22))</f>
        <v>101300</v>
      </c>
      <c r="H944" s="62">
        <f t="shared" si="135"/>
        <v>0</v>
      </c>
      <c r="I944" s="62">
        <f t="shared" si="130"/>
        <v>0</v>
      </c>
      <c r="J944" s="62">
        <f t="shared" si="131"/>
        <v>0</v>
      </c>
      <c r="K944" s="62">
        <f t="shared" si="132"/>
        <v>8820.8920394723264</v>
      </c>
      <c r="L944" s="16">
        <f t="shared" si="133"/>
        <v>52.53895843778669</v>
      </c>
      <c r="M944" s="17">
        <f t="shared" si="127"/>
        <v>0.33678314703899925</v>
      </c>
      <c r="N944" s="63">
        <f t="shared" si="129"/>
        <v>0.23814164706062249</v>
      </c>
    </row>
    <row r="945" spans="4:14">
      <c r="D945" s="15">
        <f>D944+'Control Panel'!$B$28</f>
        <v>9.4300000000001674E-2</v>
      </c>
      <c r="E945" s="16">
        <f t="shared" si="128"/>
        <v>0</v>
      </c>
      <c r="F945" s="62">
        <f t="shared" si="134"/>
        <v>0.03</v>
      </c>
      <c r="G945" s="62">
        <f>IF(E945=0,Thrust!$B$20,($B$10)*($B$9/($B$9+($B$5-H945)))^($B$22))</f>
        <v>101300</v>
      </c>
      <c r="H945" s="62">
        <f t="shared" si="135"/>
        <v>0</v>
      </c>
      <c r="I945" s="62">
        <f t="shared" si="130"/>
        <v>0</v>
      </c>
      <c r="J945" s="62">
        <f t="shared" si="131"/>
        <v>0</v>
      </c>
      <c r="K945" s="62">
        <f t="shared" si="132"/>
        <v>8820.8920394723264</v>
      </c>
      <c r="L945" s="16">
        <f t="shared" si="133"/>
        <v>52.53895843778669</v>
      </c>
      <c r="M945" s="17">
        <f t="shared" si="127"/>
        <v>0.33678314703899925</v>
      </c>
      <c r="N945" s="63">
        <f t="shared" si="129"/>
        <v>0.23814164706062249</v>
      </c>
    </row>
    <row r="946" spans="4:14">
      <c r="D946" s="15">
        <f>D945+'Control Panel'!$B$28</f>
        <v>9.4400000000001677E-2</v>
      </c>
      <c r="E946" s="16">
        <f t="shared" si="128"/>
        <v>0</v>
      </c>
      <c r="F946" s="62">
        <f t="shared" si="134"/>
        <v>0.03</v>
      </c>
      <c r="G946" s="62">
        <f>IF(E946=0,Thrust!$B$20,($B$10)*($B$9/($B$9+($B$5-H946)))^($B$22))</f>
        <v>101300</v>
      </c>
      <c r="H946" s="62">
        <f t="shared" si="135"/>
        <v>0</v>
      </c>
      <c r="I946" s="62">
        <f t="shared" si="130"/>
        <v>0</v>
      </c>
      <c r="J946" s="62">
        <f t="shared" si="131"/>
        <v>0</v>
      </c>
      <c r="K946" s="62">
        <f t="shared" si="132"/>
        <v>8820.8920394723264</v>
      </c>
      <c r="L946" s="16">
        <f t="shared" si="133"/>
        <v>52.53895843778669</v>
      </c>
      <c r="M946" s="17">
        <f t="shared" ref="M946:M1009" si="136">IF(E946=0,M945,M945+L945*$B$24)</f>
        <v>0.33678314703899925</v>
      </c>
      <c r="N946" s="63">
        <f t="shared" si="129"/>
        <v>0.23814164706062249</v>
      </c>
    </row>
    <row r="947" spans="4:14">
      <c r="D947" s="15">
        <f>D946+'Control Panel'!$B$28</f>
        <v>9.450000000000168E-2</v>
      </c>
      <c r="E947" s="16">
        <f t="shared" ref="E947:E1010" si="137">IF(E946-(J946*$B$24)&lt;0,0,(E946-(J946*$B$24)))</f>
        <v>0</v>
      </c>
      <c r="F947" s="62">
        <f t="shared" si="134"/>
        <v>0.03</v>
      </c>
      <c r="G947" s="62">
        <f>IF(E947=0,Thrust!$B$20,($B$10)*($B$9/($B$9+($B$5-H947)))^($B$22))</f>
        <v>101300</v>
      </c>
      <c r="H947" s="62">
        <f t="shared" si="135"/>
        <v>0</v>
      </c>
      <c r="I947" s="62">
        <f t="shared" si="130"/>
        <v>0</v>
      </c>
      <c r="J947" s="62">
        <f t="shared" si="131"/>
        <v>0</v>
      </c>
      <c r="K947" s="62">
        <f t="shared" si="132"/>
        <v>8820.8920394723264</v>
      </c>
      <c r="L947" s="16">
        <f t="shared" si="133"/>
        <v>52.53895843778669</v>
      </c>
      <c r="M947" s="17">
        <f t="shared" si="136"/>
        <v>0.33678314703899925</v>
      </c>
      <c r="N947" s="63">
        <f t="shared" si="129"/>
        <v>0.23814164706062249</v>
      </c>
    </row>
    <row r="948" spans="4:14">
      <c r="D948" s="15">
        <f>D947+'Control Panel'!$B$28</f>
        <v>9.4600000000001683E-2</v>
      </c>
      <c r="E948" s="16">
        <f t="shared" si="137"/>
        <v>0</v>
      </c>
      <c r="F948" s="62">
        <f t="shared" si="134"/>
        <v>0.03</v>
      </c>
      <c r="G948" s="62">
        <f>IF(E948=0,Thrust!$B$20,($B$10)*($B$9/($B$9+($B$5-H948)))^($B$22))</f>
        <v>101300</v>
      </c>
      <c r="H948" s="62">
        <f t="shared" si="135"/>
        <v>0</v>
      </c>
      <c r="I948" s="62">
        <f t="shared" si="130"/>
        <v>0</v>
      </c>
      <c r="J948" s="62">
        <f t="shared" si="131"/>
        <v>0</v>
      </c>
      <c r="K948" s="62">
        <f t="shared" si="132"/>
        <v>8820.8920394723264</v>
      </c>
      <c r="L948" s="16">
        <f t="shared" si="133"/>
        <v>52.53895843778669</v>
      </c>
      <c r="M948" s="17">
        <f t="shared" si="136"/>
        <v>0.33678314703899925</v>
      </c>
      <c r="N948" s="63">
        <f t="shared" si="129"/>
        <v>0.23814164706062249</v>
      </c>
    </row>
    <row r="949" spans="4:14">
      <c r="D949" s="15">
        <f>D948+'Control Panel'!$B$28</f>
        <v>9.4700000000001686E-2</v>
      </c>
      <c r="E949" s="16">
        <f t="shared" si="137"/>
        <v>0</v>
      </c>
      <c r="F949" s="62">
        <f t="shared" si="134"/>
        <v>0.03</v>
      </c>
      <c r="G949" s="62">
        <f>IF(E949=0,Thrust!$B$20,($B$10)*($B$9/($B$9+($B$5-H949)))^($B$22))</f>
        <v>101300</v>
      </c>
      <c r="H949" s="62">
        <f t="shared" si="135"/>
        <v>0</v>
      </c>
      <c r="I949" s="62">
        <f t="shared" si="130"/>
        <v>0</v>
      </c>
      <c r="J949" s="62">
        <f t="shared" si="131"/>
        <v>0</v>
      </c>
      <c r="K949" s="62">
        <f t="shared" si="132"/>
        <v>8820.8920394723264</v>
      </c>
      <c r="L949" s="16">
        <f t="shared" si="133"/>
        <v>52.53895843778669</v>
      </c>
      <c r="M949" s="17">
        <f t="shared" si="136"/>
        <v>0.33678314703899925</v>
      </c>
      <c r="N949" s="63">
        <f t="shared" si="129"/>
        <v>0.23814164706062249</v>
      </c>
    </row>
    <row r="950" spans="4:14">
      <c r="D950" s="15">
        <f>D949+'Control Panel'!$B$28</f>
        <v>9.4800000000001688E-2</v>
      </c>
      <c r="E950" s="16">
        <f t="shared" si="137"/>
        <v>0</v>
      </c>
      <c r="F950" s="62">
        <f t="shared" si="134"/>
        <v>0.03</v>
      </c>
      <c r="G950" s="62">
        <f>IF(E950=0,Thrust!$B$20,($B$10)*($B$9/($B$9+($B$5-H950)))^($B$22))</f>
        <v>101300</v>
      </c>
      <c r="H950" s="62">
        <f t="shared" si="135"/>
        <v>0</v>
      </c>
      <c r="I950" s="62">
        <f t="shared" si="130"/>
        <v>0</v>
      </c>
      <c r="J950" s="62">
        <f t="shared" si="131"/>
        <v>0</v>
      </c>
      <c r="K950" s="62">
        <f t="shared" si="132"/>
        <v>8820.8920394723264</v>
      </c>
      <c r="L950" s="16">
        <f t="shared" si="133"/>
        <v>52.53895843778669</v>
      </c>
      <c r="M950" s="17">
        <f t="shared" si="136"/>
        <v>0.33678314703899925</v>
      </c>
      <c r="N950" s="63">
        <f t="shared" si="129"/>
        <v>0.23814164706062249</v>
      </c>
    </row>
    <row r="951" spans="4:14">
      <c r="D951" s="15">
        <f>D950+'Control Panel'!$B$28</f>
        <v>9.4900000000001691E-2</v>
      </c>
      <c r="E951" s="16">
        <f t="shared" si="137"/>
        <v>0</v>
      </c>
      <c r="F951" s="62">
        <f t="shared" si="134"/>
        <v>0.03</v>
      </c>
      <c r="G951" s="62">
        <f>IF(E951=0,Thrust!$B$20,($B$10)*($B$9/($B$9+($B$5-H951)))^($B$22))</f>
        <v>101300</v>
      </c>
      <c r="H951" s="62">
        <f t="shared" si="135"/>
        <v>0</v>
      </c>
      <c r="I951" s="62">
        <f t="shared" si="130"/>
        <v>0</v>
      </c>
      <c r="J951" s="62">
        <f t="shared" si="131"/>
        <v>0</v>
      </c>
      <c r="K951" s="62">
        <f t="shared" si="132"/>
        <v>8820.8920394723264</v>
      </c>
      <c r="L951" s="16">
        <f t="shared" si="133"/>
        <v>52.53895843778669</v>
      </c>
      <c r="M951" s="17">
        <f t="shared" si="136"/>
        <v>0.33678314703899925</v>
      </c>
      <c r="N951" s="63">
        <f t="shared" si="129"/>
        <v>0.23814164706062249</v>
      </c>
    </row>
    <row r="952" spans="4:14">
      <c r="D952" s="15">
        <f>D951+'Control Panel'!$B$28</f>
        <v>9.5000000000001694E-2</v>
      </c>
      <c r="E952" s="16">
        <f t="shared" si="137"/>
        <v>0</v>
      </c>
      <c r="F952" s="62">
        <f t="shared" si="134"/>
        <v>0.03</v>
      </c>
      <c r="G952" s="62">
        <f>IF(E952=0,Thrust!$B$20,($B$10)*($B$9/($B$9+($B$5-H952)))^($B$22))</f>
        <v>101300</v>
      </c>
      <c r="H952" s="62">
        <f t="shared" si="135"/>
        <v>0</v>
      </c>
      <c r="I952" s="62">
        <f t="shared" si="130"/>
        <v>0</v>
      </c>
      <c r="J952" s="62">
        <f t="shared" si="131"/>
        <v>0</v>
      </c>
      <c r="K952" s="62">
        <f t="shared" si="132"/>
        <v>8820.8920394723264</v>
      </c>
      <c r="L952" s="16">
        <f t="shared" si="133"/>
        <v>52.53895843778669</v>
      </c>
      <c r="M952" s="17">
        <f t="shared" si="136"/>
        <v>0.33678314703899925</v>
      </c>
      <c r="N952" s="63">
        <f t="shared" si="129"/>
        <v>0.23814164706062249</v>
      </c>
    </row>
    <row r="953" spans="4:14">
      <c r="D953" s="15">
        <f>D952+'Control Panel'!$B$28</f>
        <v>9.5100000000001697E-2</v>
      </c>
      <c r="E953" s="16">
        <f t="shared" si="137"/>
        <v>0</v>
      </c>
      <c r="F953" s="62">
        <f t="shared" si="134"/>
        <v>0.03</v>
      </c>
      <c r="G953" s="62">
        <f>IF(E953=0,Thrust!$B$20,($B$10)*($B$9/($B$9+($B$5-H953)))^($B$22))</f>
        <v>101300</v>
      </c>
      <c r="H953" s="62">
        <f t="shared" si="135"/>
        <v>0</v>
      </c>
      <c r="I953" s="62">
        <f t="shared" si="130"/>
        <v>0</v>
      </c>
      <c r="J953" s="62">
        <f t="shared" si="131"/>
        <v>0</v>
      </c>
      <c r="K953" s="62">
        <f t="shared" si="132"/>
        <v>8820.8920394723264</v>
      </c>
      <c r="L953" s="16">
        <f t="shared" si="133"/>
        <v>52.53895843778669</v>
      </c>
      <c r="M953" s="17">
        <f t="shared" si="136"/>
        <v>0.33678314703899925</v>
      </c>
      <c r="N953" s="63">
        <f t="shared" si="129"/>
        <v>0.23814164706062249</v>
      </c>
    </row>
    <row r="954" spans="4:14">
      <c r="D954" s="15">
        <f>D953+'Control Panel'!$B$28</f>
        <v>9.52000000000017E-2</v>
      </c>
      <c r="E954" s="16">
        <f t="shared" si="137"/>
        <v>0</v>
      </c>
      <c r="F954" s="62">
        <f t="shared" si="134"/>
        <v>0.03</v>
      </c>
      <c r="G954" s="62">
        <f>IF(E954=0,Thrust!$B$20,($B$10)*($B$9/($B$9+($B$5-H954)))^($B$22))</f>
        <v>101300</v>
      </c>
      <c r="H954" s="62">
        <f t="shared" si="135"/>
        <v>0</v>
      </c>
      <c r="I954" s="62">
        <f t="shared" si="130"/>
        <v>0</v>
      </c>
      <c r="J954" s="62">
        <f t="shared" si="131"/>
        <v>0</v>
      </c>
      <c r="K954" s="62">
        <f t="shared" si="132"/>
        <v>8820.8920394723264</v>
      </c>
      <c r="L954" s="16">
        <f t="shared" si="133"/>
        <v>52.53895843778669</v>
      </c>
      <c r="M954" s="17">
        <f t="shared" si="136"/>
        <v>0.33678314703899925</v>
      </c>
      <c r="N954" s="63">
        <f t="shared" si="129"/>
        <v>0.23814164706062249</v>
      </c>
    </row>
    <row r="955" spans="4:14">
      <c r="D955" s="15">
        <f>D954+'Control Panel'!$B$28</f>
        <v>9.5300000000001703E-2</v>
      </c>
      <c r="E955" s="16">
        <f t="shared" si="137"/>
        <v>0</v>
      </c>
      <c r="F955" s="62">
        <f t="shared" si="134"/>
        <v>0.03</v>
      </c>
      <c r="G955" s="62">
        <f>IF(E955=0,Thrust!$B$20,($B$10)*($B$9/($B$9+($B$5-H955)))^($B$22))</f>
        <v>101300</v>
      </c>
      <c r="H955" s="62">
        <f t="shared" si="135"/>
        <v>0</v>
      </c>
      <c r="I955" s="62">
        <f t="shared" si="130"/>
        <v>0</v>
      </c>
      <c r="J955" s="62">
        <f t="shared" si="131"/>
        <v>0</v>
      </c>
      <c r="K955" s="62">
        <f t="shared" si="132"/>
        <v>8820.8920394723264</v>
      </c>
      <c r="L955" s="16">
        <f t="shared" si="133"/>
        <v>52.53895843778669</v>
      </c>
      <c r="M955" s="17">
        <f t="shared" si="136"/>
        <v>0.33678314703899925</v>
      </c>
      <c r="N955" s="63">
        <f t="shared" si="129"/>
        <v>0.23814164706062249</v>
      </c>
    </row>
    <row r="956" spans="4:14">
      <c r="D956" s="15">
        <f>D955+'Control Panel'!$B$28</f>
        <v>9.5400000000001706E-2</v>
      </c>
      <c r="E956" s="16">
        <f t="shared" si="137"/>
        <v>0</v>
      </c>
      <c r="F956" s="62">
        <f t="shared" si="134"/>
        <v>0.03</v>
      </c>
      <c r="G956" s="62">
        <f>IF(E956=0,Thrust!$B$20,($B$10)*($B$9/($B$9+($B$5-H956)))^($B$22))</f>
        <v>101300</v>
      </c>
      <c r="H956" s="62">
        <f t="shared" si="135"/>
        <v>0</v>
      </c>
      <c r="I956" s="62">
        <f t="shared" si="130"/>
        <v>0</v>
      </c>
      <c r="J956" s="62">
        <f t="shared" si="131"/>
        <v>0</v>
      </c>
      <c r="K956" s="62">
        <f t="shared" si="132"/>
        <v>8820.8920394723264</v>
      </c>
      <c r="L956" s="16">
        <f t="shared" si="133"/>
        <v>52.53895843778669</v>
      </c>
      <c r="M956" s="17">
        <f t="shared" si="136"/>
        <v>0.33678314703899925</v>
      </c>
      <c r="N956" s="63">
        <f t="shared" si="129"/>
        <v>0.23814164706062249</v>
      </c>
    </row>
    <row r="957" spans="4:14">
      <c r="D957" s="15">
        <f>D956+'Control Panel'!$B$28</f>
        <v>9.5500000000001709E-2</v>
      </c>
      <c r="E957" s="16">
        <f t="shared" si="137"/>
        <v>0</v>
      </c>
      <c r="F957" s="62">
        <f t="shared" si="134"/>
        <v>0.03</v>
      </c>
      <c r="G957" s="62">
        <f>IF(E957=0,Thrust!$B$20,($B$10)*($B$9/($B$9+($B$5-H957)))^($B$22))</f>
        <v>101300</v>
      </c>
      <c r="H957" s="62">
        <f t="shared" si="135"/>
        <v>0</v>
      </c>
      <c r="I957" s="62">
        <f t="shared" si="130"/>
        <v>0</v>
      </c>
      <c r="J957" s="62">
        <f t="shared" si="131"/>
        <v>0</v>
      </c>
      <c r="K957" s="62">
        <f t="shared" si="132"/>
        <v>8820.8920394723264</v>
      </c>
      <c r="L957" s="16">
        <f t="shared" si="133"/>
        <v>52.53895843778669</v>
      </c>
      <c r="M957" s="17">
        <f t="shared" si="136"/>
        <v>0.33678314703899925</v>
      </c>
      <c r="N957" s="63">
        <f t="shared" si="129"/>
        <v>0.23814164706062249</v>
      </c>
    </row>
    <row r="958" spans="4:14">
      <c r="D958" s="15">
        <f>D957+'Control Panel'!$B$28</f>
        <v>9.5600000000001711E-2</v>
      </c>
      <c r="E958" s="16">
        <f t="shared" si="137"/>
        <v>0</v>
      </c>
      <c r="F958" s="62">
        <f t="shared" si="134"/>
        <v>0.03</v>
      </c>
      <c r="G958" s="62">
        <f>IF(E958=0,Thrust!$B$20,($B$10)*($B$9/($B$9+($B$5-H958)))^($B$22))</f>
        <v>101300</v>
      </c>
      <c r="H958" s="62">
        <f t="shared" si="135"/>
        <v>0</v>
      </c>
      <c r="I958" s="62">
        <f t="shared" si="130"/>
        <v>0</v>
      </c>
      <c r="J958" s="62">
        <f t="shared" si="131"/>
        <v>0</v>
      </c>
      <c r="K958" s="62">
        <f t="shared" si="132"/>
        <v>8820.8920394723264</v>
      </c>
      <c r="L958" s="16">
        <f t="shared" si="133"/>
        <v>52.53895843778669</v>
      </c>
      <c r="M958" s="17">
        <f t="shared" si="136"/>
        <v>0.33678314703899925</v>
      </c>
      <c r="N958" s="63">
        <f t="shared" si="129"/>
        <v>0.23814164706062249</v>
      </c>
    </row>
    <row r="959" spans="4:14">
      <c r="D959" s="15">
        <f>D958+'Control Panel'!$B$28</f>
        <v>9.5700000000001714E-2</v>
      </c>
      <c r="E959" s="16">
        <f t="shared" si="137"/>
        <v>0</v>
      </c>
      <c r="F959" s="62">
        <f t="shared" si="134"/>
        <v>0.03</v>
      </c>
      <c r="G959" s="62">
        <f>IF(E959=0,Thrust!$B$20,($B$10)*($B$9/($B$9+($B$5-H959)))^($B$22))</f>
        <v>101300</v>
      </c>
      <c r="H959" s="62">
        <f t="shared" si="135"/>
        <v>0</v>
      </c>
      <c r="I959" s="62">
        <f t="shared" si="130"/>
        <v>0</v>
      </c>
      <c r="J959" s="62">
        <f t="shared" si="131"/>
        <v>0</v>
      </c>
      <c r="K959" s="62">
        <f t="shared" si="132"/>
        <v>8820.8920394723264</v>
      </c>
      <c r="L959" s="16">
        <f t="shared" si="133"/>
        <v>52.53895843778669</v>
      </c>
      <c r="M959" s="17">
        <f t="shared" si="136"/>
        <v>0.33678314703899925</v>
      </c>
      <c r="N959" s="63">
        <f t="shared" si="129"/>
        <v>0.23814164706062249</v>
      </c>
    </row>
    <row r="960" spans="4:14">
      <c r="D960" s="15">
        <f>D959+'Control Panel'!$B$28</f>
        <v>9.5800000000001717E-2</v>
      </c>
      <c r="E960" s="16">
        <f t="shared" si="137"/>
        <v>0</v>
      </c>
      <c r="F960" s="62">
        <f t="shared" si="134"/>
        <v>0.03</v>
      </c>
      <c r="G960" s="62">
        <f>IF(E960=0,Thrust!$B$20,($B$10)*($B$9/($B$9+($B$5-H960)))^($B$22))</f>
        <v>101300</v>
      </c>
      <c r="H960" s="62">
        <f t="shared" si="135"/>
        <v>0</v>
      </c>
      <c r="I960" s="62">
        <f t="shared" si="130"/>
        <v>0</v>
      </c>
      <c r="J960" s="62">
        <f t="shared" si="131"/>
        <v>0</v>
      </c>
      <c r="K960" s="62">
        <f t="shared" si="132"/>
        <v>8820.8920394723264</v>
      </c>
      <c r="L960" s="16">
        <f t="shared" si="133"/>
        <v>52.53895843778669</v>
      </c>
      <c r="M960" s="17">
        <f t="shared" si="136"/>
        <v>0.33678314703899925</v>
      </c>
      <c r="N960" s="63">
        <f t="shared" si="129"/>
        <v>0.23814164706062249</v>
      </c>
    </row>
    <row r="961" spans="4:14">
      <c r="D961" s="15">
        <f>D960+'Control Panel'!$B$28</f>
        <v>9.590000000000172E-2</v>
      </c>
      <c r="E961" s="16">
        <f t="shared" si="137"/>
        <v>0</v>
      </c>
      <c r="F961" s="62">
        <f t="shared" si="134"/>
        <v>0.03</v>
      </c>
      <c r="G961" s="62">
        <f>IF(E961=0,Thrust!$B$20,($B$10)*($B$9/($B$9+($B$5-H961)))^($B$22))</f>
        <v>101300</v>
      </c>
      <c r="H961" s="62">
        <f t="shared" si="135"/>
        <v>0</v>
      </c>
      <c r="I961" s="62">
        <f t="shared" si="130"/>
        <v>0</v>
      </c>
      <c r="J961" s="62">
        <f t="shared" si="131"/>
        <v>0</v>
      </c>
      <c r="K961" s="62">
        <f t="shared" si="132"/>
        <v>8820.8920394723264</v>
      </c>
      <c r="L961" s="16">
        <f t="shared" si="133"/>
        <v>52.53895843778669</v>
      </c>
      <c r="M961" s="17">
        <f t="shared" si="136"/>
        <v>0.33678314703899925</v>
      </c>
      <c r="N961" s="63">
        <f t="shared" si="129"/>
        <v>0.23814164706062249</v>
      </c>
    </row>
    <row r="962" spans="4:14">
      <c r="D962" s="15">
        <f>D961+'Control Panel'!$B$28</f>
        <v>9.6000000000001723E-2</v>
      </c>
      <c r="E962" s="16">
        <f t="shared" si="137"/>
        <v>0</v>
      </c>
      <c r="F962" s="62">
        <f t="shared" si="134"/>
        <v>0.03</v>
      </c>
      <c r="G962" s="62">
        <f>IF(E962=0,Thrust!$B$20,($B$10)*($B$9/($B$9+($B$5-H962)))^($B$22))</f>
        <v>101300</v>
      </c>
      <c r="H962" s="62">
        <f t="shared" si="135"/>
        <v>0</v>
      </c>
      <c r="I962" s="62">
        <f t="shared" si="130"/>
        <v>0</v>
      </c>
      <c r="J962" s="62">
        <f t="shared" si="131"/>
        <v>0</v>
      </c>
      <c r="K962" s="62">
        <f t="shared" si="132"/>
        <v>8820.8920394723264</v>
      </c>
      <c r="L962" s="16">
        <f t="shared" si="133"/>
        <v>52.53895843778669</v>
      </c>
      <c r="M962" s="17">
        <f t="shared" si="136"/>
        <v>0.33678314703899925</v>
      </c>
      <c r="N962" s="63">
        <f t="shared" ref="N962:N1025" si="138">IF(OR(F961&lt;=$B$6),N961,M962*SIN($B$7))</f>
        <v>0.23814164706062249</v>
      </c>
    </row>
    <row r="963" spans="4:14">
      <c r="D963" s="15">
        <f>D962+'Control Panel'!$B$28</f>
        <v>9.6100000000001726E-2</v>
      </c>
      <c r="E963" s="16">
        <f t="shared" si="137"/>
        <v>0</v>
      </c>
      <c r="F963" s="62">
        <f t="shared" si="134"/>
        <v>0.03</v>
      </c>
      <c r="G963" s="62">
        <f>IF(E963=0,Thrust!$B$20,($B$10)*($B$9/($B$9+($B$5-H963)))^($B$22))</f>
        <v>101300</v>
      </c>
      <c r="H963" s="62">
        <f t="shared" si="135"/>
        <v>0</v>
      </c>
      <c r="I963" s="62">
        <f t="shared" ref="I963:I1026" si="139">-((2*(G963-$B$20)/$B$21)^0.5)</f>
        <v>0</v>
      </c>
      <c r="J963" s="62">
        <f t="shared" ref="J963:J1026" si="140">PI()*$B$23^2*$B$21*(-I963)</f>
        <v>0</v>
      </c>
      <c r="K963" s="62">
        <f t="shared" ref="K963:K1026" si="141">IF(J963=0,K962,(-$B$19*(L963^2)-(J963*I963))/F963)</f>
        <v>8820.8920394723264</v>
      </c>
      <c r="L963" s="16">
        <f t="shared" ref="L963:L1026" si="142">IF(J962=0,L962,L962+(K962*$B$24))</f>
        <v>52.53895843778669</v>
      </c>
      <c r="M963" s="17">
        <f t="shared" si="136"/>
        <v>0.33678314703899925</v>
      </c>
      <c r="N963" s="63">
        <f t="shared" si="138"/>
        <v>0.23814164706062249</v>
      </c>
    </row>
    <row r="964" spans="4:14">
      <c r="D964" s="15">
        <f>D963+'Control Panel'!$B$28</f>
        <v>9.6200000000001729E-2</v>
      </c>
      <c r="E964" s="16">
        <f t="shared" si="137"/>
        <v>0</v>
      </c>
      <c r="F964" s="62">
        <f t="shared" ref="F964:F1027" si="143">E964+$B$6</f>
        <v>0.03</v>
      </c>
      <c r="G964" s="62">
        <f>IF(E964=0,Thrust!$B$20,($B$10)*($B$9/($B$9+($B$5-H964)))^($B$22))</f>
        <v>101300</v>
      </c>
      <c r="H964" s="62">
        <f t="shared" ref="H964:H1027" si="144">E964/$B$21</f>
        <v>0</v>
      </c>
      <c r="I964" s="62">
        <f t="shared" si="139"/>
        <v>0</v>
      </c>
      <c r="J964" s="62">
        <f t="shared" si="140"/>
        <v>0</v>
      </c>
      <c r="K964" s="62">
        <f t="shared" si="141"/>
        <v>8820.8920394723264</v>
      </c>
      <c r="L964" s="16">
        <f t="shared" si="142"/>
        <v>52.53895843778669</v>
      </c>
      <c r="M964" s="17">
        <f t="shared" si="136"/>
        <v>0.33678314703899925</v>
      </c>
      <c r="N964" s="63">
        <f t="shared" si="138"/>
        <v>0.23814164706062249</v>
      </c>
    </row>
    <row r="965" spans="4:14">
      <c r="D965" s="15">
        <f>D964+'Control Panel'!$B$28</f>
        <v>9.6300000000001731E-2</v>
      </c>
      <c r="E965" s="16">
        <f t="shared" si="137"/>
        <v>0</v>
      </c>
      <c r="F965" s="62">
        <f t="shared" si="143"/>
        <v>0.03</v>
      </c>
      <c r="G965" s="62">
        <f>IF(E965=0,Thrust!$B$20,($B$10)*($B$9/($B$9+($B$5-H965)))^($B$22))</f>
        <v>101300</v>
      </c>
      <c r="H965" s="62">
        <f t="shared" si="144"/>
        <v>0</v>
      </c>
      <c r="I965" s="62">
        <f t="shared" si="139"/>
        <v>0</v>
      </c>
      <c r="J965" s="62">
        <f t="shared" si="140"/>
        <v>0</v>
      </c>
      <c r="K965" s="62">
        <f t="shared" si="141"/>
        <v>8820.8920394723264</v>
      </c>
      <c r="L965" s="16">
        <f t="shared" si="142"/>
        <v>52.53895843778669</v>
      </c>
      <c r="M965" s="17">
        <f t="shared" si="136"/>
        <v>0.33678314703899925</v>
      </c>
      <c r="N965" s="63">
        <f t="shared" si="138"/>
        <v>0.23814164706062249</v>
      </c>
    </row>
    <row r="966" spans="4:14">
      <c r="D966" s="15">
        <f>D965+'Control Panel'!$B$28</f>
        <v>9.6400000000001734E-2</v>
      </c>
      <c r="E966" s="16">
        <f t="shared" si="137"/>
        <v>0</v>
      </c>
      <c r="F966" s="62">
        <f t="shared" si="143"/>
        <v>0.03</v>
      </c>
      <c r="G966" s="62">
        <f>IF(E966=0,Thrust!$B$20,($B$10)*($B$9/($B$9+($B$5-H966)))^($B$22))</f>
        <v>101300</v>
      </c>
      <c r="H966" s="62">
        <f t="shared" si="144"/>
        <v>0</v>
      </c>
      <c r="I966" s="62">
        <f t="shared" si="139"/>
        <v>0</v>
      </c>
      <c r="J966" s="62">
        <f t="shared" si="140"/>
        <v>0</v>
      </c>
      <c r="K966" s="62">
        <f t="shared" si="141"/>
        <v>8820.8920394723264</v>
      </c>
      <c r="L966" s="16">
        <f t="shared" si="142"/>
        <v>52.53895843778669</v>
      </c>
      <c r="M966" s="17">
        <f t="shared" si="136"/>
        <v>0.33678314703899925</v>
      </c>
      <c r="N966" s="63">
        <f t="shared" si="138"/>
        <v>0.23814164706062249</v>
      </c>
    </row>
    <row r="967" spans="4:14">
      <c r="D967" s="15">
        <f>D966+'Control Panel'!$B$28</f>
        <v>9.6500000000001737E-2</v>
      </c>
      <c r="E967" s="16">
        <f t="shared" si="137"/>
        <v>0</v>
      </c>
      <c r="F967" s="62">
        <f t="shared" si="143"/>
        <v>0.03</v>
      </c>
      <c r="G967" s="62">
        <f>IF(E967=0,Thrust!$B$20,($B$10)*($B$9/($B$9+($B$5-H967)))^($B$22))</f>
        <v>101300</v>
      </c>
      <c r="H967" s="62">
        <f t="shared" si="144"/>
        <v>0</v>
      </c>
      <c r="I967" s="62">
        <f t="shared" si="139"/>
        <v>0</v>
      </c>
      <c r="J967" s="62">
        <f t="shared" si="140"/>
        <v>0</v>
      </c>
      <c r="K967" s="62">
        <f t="shared" si="141"/>
        <v>8820.8920394723264</v>
      </c>
      <c r="L967" s="16">
        <f t="shared" si="142"/>
        <v>52.53895843778669</v>
      </c>
      <c r="M967" s="17">
        <f t="shared" si="136"/>
        <v>0.33678314703899925</v>
      </c>
      <c r="N967" s="63">
        <f t="shared" si="138"/>
        <v>0.23814164706062249</v>
      </c>
    </row>
    <row r="968" spans="4:14">
      <c r="D968" s="15">
        <f>D967+'Control Panel'!$B$28</f>
        <v>9.660000000000174E-2</v>
      </c>
      <c r="E968" s="16">
        <f t="shared" si="137"/>
        <v>0</v>
      </c>
      <c r="F968" s="62">
        <f t="shared" si="143"/>
        <v>0.03</v>
      </c>
      <c r="G968" s="62">
        <f>IF(E968=0,Thrust!$B$20,($B$10)*($B$9/($B$9+($B$5-H968)))^($B$22))</f>
        <v>101300</v>
      </c>
      <c r="H968" s="62">
        <f t="shared" si="144"/>
        <v>0</v>
      </c>
      <c r="I968" s="62">
        <f t="shared" si="139"/>
        <v>0</v>
      </c>
      <c r="J968" s="62">
        <f t="shared" si="140"/>
        <v>0</v>
      </c>
      <c r="K968" s="62">
        <f t="shared" si="141"/>
        <v>8820.8920394723264</v>
      </c>
      <c r="L968" s="16">
        <f t="shared" si="142"/>
        <v>52.53895843778669</v>
      </c>
      <c r="M968" s="17">
        <f t="shared" si="136"/>
        <v>0.33678314703899925</v>
      </c>
      <c r="N968" s="63">
        <f t="shared" si="138"/>
        <v>0.23814164706062249</v>
      </c>
    </row>
    <row r="969" spans="4:14">
      <c r="D969" s="15">
        <f>D968+'Control Panel'!$B$28</f>
        <v>9.6700000000001743E-2</v>
      </c>
      <c r="E969" s="16">
        <f t="shared" si="137"/>
        <v>0</v>
      </c>
      <c r="F969" s="62">
        <f t="shared" si="143"/>
        <v>0.03</v>
      </c>
      <c r="G969" s="62">
        <f>IF(E969=0,Thrust!$B$20,($B$10)*($B$9/($B$9+($B$5-H969)))^($B$22))</f>
        <v>101300</v>
      </c>
      <c r="H969" s="62">
        <f t="shared" si="144"/>
        <v>0</v>
      </c>
      <c r="I969" s="62">
        <f t="shared" si="139"/>
        <v>0</v>
      </c>
      <c r="J969" s="62">
        <f t="shared" si="140"/>
        <v>0</v>
      </c>
      <c r="K969" s="62">
        <f t="shared" si="141"/>
        <v>8820.8920394723264</v>
      </c>
      <c r="L969" s="16">
        <f t="shared" si="142"/>
        <v>52.53895843778669</v>
      </c>
      <c r="M969" s="17">
        <f t="shared" si="136"/>
        <v>0.33678314703899925</v>
      </c>
      <c r="N969" s="63">
        <f t="shared" si="138"/>
        <v>0.23814164706062249</v>
      </c>
    </row>
    <row r="970" spans="4:14">
      <c r="D970" s="15">
        <f>D969+'Control Panel'!$B$28</f>
        <v>9.6800000000001746E-2</v>
      </c>
      <c r="E970" s="16">
        <f t="shared" si="137"/>
        <v>0</v>
      </c>
      <c r="F970" s="62">
        <f t="shared" si="143"/>
        <v>0.03</v>
      </c>
      <c r="G970" s="62">
        <f>IF(E970=0,Thrust!$B$20,($B$10)*($B$9/($B$9+($B$5-H970)))^($B$22))</f>
        <v>101300</v>
      </c>
      <c r="H970" s="62">
        <f t="shared" si="144"/>
        <v>0</v>
      </c>
      <c r="I970" s="62">
        <f t="shared" si="139"/>
        <v>0</v>
      </c>
      <c r="J970" s="62">
        <f t="shared" si="140"/>
        <v>0</v>
      </c>
      <c r="K970" s="62">
        <f t="shared" si="141"/>
        <v>8820.8920394723264</v>
      </c>
      <c r="L970" s="16">
        <f t="shared" si="142"/>
        <v>52.53895843778669</v>
      </c>
      <c r="M970" s="17">
        <f t="shared" si="136"/>
        <v>0.33678314703899925</v>
      </c>
      <c r="N970" s="63">
        <f t="shared" si="138"/>
        <v>0.23814164706062249</v>
      </c>
    </row>
    <row r="971" spans="4:14">
      <c r="D971" s="15">
        <f>D970+'Control Panel'!$B$28</f>
        <v>9.6900000000001749E-2</v>
      </c>
      <c r="E971" s="16">
        <f t="shared" si="137"/>
        <v>0</v>
      </c>
      <c r="F971" s="62">
        <f t="shared" si="143"/>
        <v>0.03</v>
      </c>
      <c r="G971" s="62">
        <f>IF(E971=0,Thrust!$B$20,($B$10)*($B$9/($B$9+($B$5-H971)))^($B$22))</f>
        <v>101300</v>
      </c>
      <c r="H971" s="62">
        <f t="shared" si="144"/>
        <v>0</v>
      </c>
      <c r="I971" s="62">
        <f t="shared" si="139"/>
        <v>0</v>
      </c>
      <c r="J971" s="62">
        <f t="shared" si="140"/>
        <v>0</v>
      </c>
      <c r="K971" s="62">
        <f t="shared" si="141"/>
        <v>8820.8920394723264</v>
      </c>
      <c r="L971" s="16">
        <f t="shared" si="142"/>
        <v>52.53895843778669</v>
      </c>
      <c r="M971" s="17">
        <f t="shared" si="136"/>
        <v>0.33678314703899925</v>
      </c>
      <c r="N971" s="63">
        <f t="shared" si="138"/>
        <v>0.23814164706062249</v>
      </c>
    </row>
    <row r="972" spans="4:14">
      <c r="D972" s="15">
        <f>D971+'Control Panel'!$B$28</f>
        <v>9.7000000000001751E-2</v>
      </c>
      <c r="E972" s="16">
        <f t="shared" si="137"/>
        <v>0</v>
      </c>
      <c r="F972" s="62">
        <f t="shared" si="143"/>
        <v>0.03</v>
      </c>
      <c r="G972" s="62">
        <f>IF(E972=0,Thrust!$B$20,($B$10)*($B$9/($B$9+($B$5-H972)))^($B$22))</f>
        <v>101300</v>
      </c>
      <c r="H972" s="62">
        <f t="shared" si="144"/>
        <v>0</v>
      </c>
      <c r="I972" s="62">
        <f t="shared" si="139"/>
        <v>0</v>
      </c>
      <c r="J972" s="62">
        <f t="shared" si="140"/>
        <v>0</v>
      </c>
      <c r="K972" s="62">
        <f t="shared" si="141"/>
        <v>8820.8920394723264</v>
      </c>
      <c r="L972" s="16">
        <f t="shared" si="142"/>
        <v>52.53895843778669</v>
      </c>
      <c r="M972" s="17">
        <f t="shared" si="136"/>
        <v>0.33678314703899925</v>
      </c>
      <c r="N972" s="63">
        <f t="shared" si="138"/>
        <v>0.23814164706062249</v>
      </c>
    </row>
    <row r="973" spans="4:14">
      <c r="D973" s="15">
        <f>D972+'Control Panel'!$B$28</f>
        <v>9.7100000000001754E-2</v>
      </c>
      <c r="E973" s="16">
        <f t="shared" si="137"/>
        <v>0</v>
      </c>
      <c r="F973" s="62">
        <f t="shared" si="143"/>
        <v>0.03</v>
      </c>
      <c r="G973" s="62">
        <f>IF(E973=0,Thrust!$B$20,($B$10)*($B$9/($B$9+($B$5-H973)))^($B$22))</f>
        <v>101300</v>
      </c>
      <c r="H973" s="62">
        <f t="shared" si="144"/>
        <v>0</v>
      </c>
      <c r="I973" s="62">
        <f t="shared" si="139"/>
        <v>0</v>
      </c>
      <c r="J973" s="62">
        <f t="shared" si="140"/>
        <v>0</v>
      </c>
      <c r="K973" s="62">
        <f t="shared" si="141"/>
        <v>8820.8920394723264</v>
      </c>
      <c r="L973" s="16">
        <f t="shared" si="142"/>
        <v>52.53895843778669</v>
      </c>
      <c r="M973" s="17">
        <f t="shared" si="136"/>
        <v>0.33678314703899925</v>
      </c>
      <c r="N973" s="63">
        <f t="shared" si="138"/>
        <v>0.23814164706062249</v>
      </c>
    </row>
    <row r="974" spans="4:14">
      <c r="D974" s="15">
        <f>D973+'Control Panel'!$B$28</f>
        <v>9.7200000000001757E-2</v>
      </c>
      <c r="E974" s="16">
        <f t="shared" si="137"/>
        <v>0</v>
      </c>
      <c r="F974" s="62">
        <f t="shared" si="143"/>
        <v>0.03</v>
      </c>
      <c r="G974" s="62">
        <f>IF(E974=0,Thrust!$B$20,($B$10)*($B$9/($B$9+($B$5-H974)))^($B$22))</f>
        <v>101300</v>
      </c>
      <c r="H974" s="62">
        <f t="shared" si="144"/>
        <v>0</v>
      </c>
      <c r="I974" s="62">
        <f t="shared" si="139"/>
        <v>0</v>
      </c>
      <c r="J974" s="62">
        <f t="shared" si="140"/>
        <v>0</v>
      </c>
      <c r="K974" s="62">
        <f t="shared" si="141"/>
        <v>8820.8920394723264</v>
      </c>
      <c r="L974" s="16">
        <f t="shared" si="142"/>
        <v>52.53895843778669</v>
      </c>
      <c r="M974" s="17">
        <f t="shared" si="136"/>
        <v>0.33678314703899925</v>
      </c>
      <c r="N974" s="63">
        <f t="shared" si="138"/>
        <v>0.23814164706062249</v>
      </c>
    </row>
    <row r="975" spans="4:14">
      <c r="D975" s="15">
        <f>D974+'Control Panel'!$B$28</f>
        <v>9.730000000000176E-2</v>
      </c>
      <c r="E975" s="16">
        <f t="shared" si="137"/>
        <v>0</v>
      </c>
      <c r="F975" s="62">
        <f t="shared" si="143"/>
        <v>0.03</v>
      </c>
      <c r="G975" s="62">
        <f>IF(E975=0,Thrust!$B$20,($B$10)*($B$9/($B$9+($B$5-H975)))^($B$22))</f>
        <v>101300</v>
      </c>
      <c r="H975" s="62">
        <f t="shared" si="144"/>
        <v>0</v>
      </c>
      <c r="I975" s="62">
        <f t="shared" si="139"/>
        <v>0</v>
      </c>
      <c r="J975" s="62">
        <f t="shared" si="140"/>
        <v>0</v>
      </c>
      <c r="K975" s="62">
        <f t="shared" si="141"/>
        <v>8820.8920394723264</v>
      </c>
      <c r="L975" s="16">
        <f t="shared" si="142"/>
        <v>52.53895843778669</v>
      </c>
      <c r="M975" s="17">
        <f t="shared" si="136"/>
        <v>0.33678314703899925</v>
      </c>
      <c r="N975" s="63">
        <f t="shared" si="138"/>
        <v>0.23814164706062249</v>
      </c>
    </row>
    <row r="976" spans="4:14">
      <c r="D976" s="15">
        <f>D975+'Control Panel'!$B$28</f>
        <v>9.7400000000001763E-2</v>
      </c>
      <c r="E976" s="16">
        <f t="shared" si="137"/>
        <v>0</v>
      </c>
      <c r="F976" s="62">
        <f t="shared" si="143"/>
        <v>0.03</v>
      </c>
      <c r="G976" s="62">
        <f>IF(E976=0,Thrust!$B$20,($B$10)*($B$9/($B$9+($B$5-H976)))^($B$22))</f>
        <v>101300</v>
      </c>
      <c r="H976" s="62">
        <f t="shared" si="144"/>
        <v>0</v>
      </c>
      <c r="I976" s="62">
        <f t="shared" si="139"/>
        <v>0</v>
      </c>
      <c r="J976" s="62">
        <f t="shared" si="140"/>
        <v>0</v>
      </c>
      <c r="K976" s="62">
        <f t="shared" si="141"/>
        <v>8820.8920394723264</v>
      </c>
      <c r="L976" s="16">
        <f t="shared" si="142"/>
        <v>52.53895843778669</v>
      </c>
      <c r="M976" s="17">
        <f t="shared" si="136"/>
        <v>0.33678314703899925</v>
      </c>
      <c r="N976" s="63">
        <f t="shared" si="138"/>
        <v>0.23814164706062249</v>
      </c>
    </row>
    <row r="977" spans="4:14">
      <c r="D977" s="15">
        <f>D976+'Control Panel'!$B$28</f>
        <v>9.7500000000001766E-2</v>
      </c>
      <c r="E977" s="16">
        <f t="shared" si="137"/>
        <v>0</v>
      </c>
      <c r="F977" s="62">
        <f t="shared" si="143"/>
        <v>0.03</v>
      </c>
      <c r="G977" s="62">
        <f>IF(E977=0,Thrust!$B$20,($B$10)*($B$9/($B$9+($B$5-H977)))^($B$22))</f>
        <v>101300</v>
      </c>
      <c r="H977" s="62">
        <f t="shared" si="144"/>
        <v>0</v>
      </c>
      <c r="I977" s="62">
        <f t="shared" si="139"/>
        <v>0</v>
      </c>
      <c r="J977" s="62">
        <f t="shared" si="140"/>
        <v>0</v>
      </c>
      <c r="K977" s="62">
        <f t="shared" si="141"/>
        <v>8820.8920394723264</v>
      </c>
      <c r="L977" s="16">
        <f t="shared" si="142"/>
        <v>52.53895843778669</v>
      </c>
      <c r="M977" s="17">
        <f t="shared" si="136"/>
        <v>0.33678314703899925</v>
      </c>
      <c r="N977" s="63">
        <f t="shared" si="138"/>
        <v>0.23814164706062249</v>
      </c>
    </row>
    <row r="978" spans="4:14">
      <c r="D978" s="15">
        <f>D977+'Control Panel'!$B$28</f>
        <v>9.7600000000001769E-2</v>
      </c>
      <c r="E978" s="16">
        <f t="shared" si="137"/>
        <v>0</v>
      </c>
      <c r="F978" s="62">
        <f t="shared" si="143"/>
        <v>0.03</v>
      </c>
      <c r="G978" s="62">
        <f>IF(E978=0,Thrust!$B$20,($B$10)*($B$9/($B$9+($B$5-H978)))^($B$22))</f>
        <v>101300</v>
      </c>
      <c r="H978" s="62">
        <f t="shared" si="144"/>
        <v>0</v>
      </c>
      <c r="I978" s="62">
        <f t="shared" si="139"/>
        <v>0</v>
      </c>
      <c r="J978" s="62">
        <f t="shared" si="140"/>
        <v>0</v>
      </c>
      <c r="K978" s="62">
        <f t="shared" si="141"/>
        <v>8820.8920394723264</v>
      </c>
      <c r="L978" s="16">
        <f t="shared" si="142"/>
        <v>52.53895843778669</v>
      </c>
      <c r="M978" s="17">
        <f t="shared" si="136"/>
        <v>0.33678314703899925</v>
      </c>
      <c r="N978" s="63">
        <f t="shared" si="138"/>
        <v>0.23814164706062249</v>
      </c>
    </row>
    <row r="979" spans="4:14">
      <c r="D979" s="15">
        <f>D978+'Control Panel'!$B$28</f>
        <v>9.7700000000001772E-2</v>
      </c>
      <c r="E979" s="16">
        <f t="shared" si="137"/>
        <v>0</v>
      </c>
      <c r="F979" s="62">
        <f t="shared" si="143"/>
        <v>0.03</v>
      </c>
      <c r="G979" s="62">
        <f>IF(E979=0,Thrust!$B$20,($B$10)*($B$9/($B$9+($B$5-H979)))^($B$22))</f>
        <v>101300</v>
      </c>
      <c r="H979" s="62">
        <f t="shared" si="144"/>
        <v>0</v>
      </c>
      <c r="I979" s="62">
        <f t="shared" si="139"/>
        <v>0</v>
      </c>
      <c r="J979" s="62">
        <f t="shared" si="140"/>
        <v>0</v>
      </c>
      <c r="K979" s="62">
        <f t="shared" si="141"/>
        <v>8820.8920394723264</v>
      </c>
      <c r="L979" s="16">
        <f t="shared" si="142"/>
        <v>52.53895843778669</v>
      </c>
      <c r="M979" s="17">
        <f t="shared" si="136"/>
        <v>0.33678314703899925</v>
      </c>
      <c r="N979" s="63">
        <f t="shared" si="138"/>
        <v>0.23814164706062249</v>
      </c>
    </row>
    <row r="980" spans="4:14">
      <c r="D980" s="15">
        <f>D979+'Control Panel'!$B$28</f>
        <v>9.7800000000001774E-2</v>
      </c>
      <c r="E980" s="16">
        <f t="shared" si="137"/>
        <v>0</v>
      </c>
      <c r="F980" s="62">
        <f t="shared" si="143"/>
        <v>0.03</v>
      </c>
      <c r="G980" s="62">
        <f>IF(E980=0,Thrust!$B$20,($B$10)*($B$9/($B$9+($B$5-H980)))^($B$22))</f>
        <v>101300</v>
      </c>
      <c r="H980" s="62">
        <f t="shared" si="144"/>
        <v>0</v>
      </c>
      <c r="I980" s="62">
        <f t="shared" si="139"/>
        <v>0</v>
      </c>
      <c r="J980" s="62">
        <f t="shared" si="140"/>
        <v>0</v>
      </c>
      <c r="K980" s="62">
        <f t="shared" si="141"/>
        <v>8820.8920394723264</v>
      </c>
      <c r="L980" s="16">
        <f t="shared" si="142"/>
        <v>52.53895843778669</v>
      </c>
      <c r="M980" s="17">
        <f t="shared" si="136"/>
        <v>0.33678314703899925</v>
      </c>
      <c r="N980" s="63">
        <f t="shared" si="138"/>
        <v>0.23814164706062249</v>
      </c>
    </row>
    <row r="981" spans="4:14">
      <c r="D981" s="15">
        <f>D980+'Control Panel'!$B$28</f>
        <v>9.7900000000001777E-2</v>
      </c>
      <c r="E981" s="16">
        <f t="shared" si="137"/>
        <v>0</v>
      </c>
      <c r="F981" s="62">
        <f t="shared" si="143"/>
        <v>0.03</v>
      </c>
      <c r="G981" s="62">
        <f>IF(E981=0,Thrust!$B$20,($B$10)*($B$9/($B$9+($B$5-H981)))^($B$22))</f>
        <v>101300</v>
      </c>
      <c r="H981" s="62">
        <f t="shared" si="144"/>
        <v>0</v>
      </c>
      <c r="I981" s="62">
        <f t="shared" si="139"/>
        <v>0</v>
      </c>
      <c r="J981" s="62">
        <f t="shared" si="140"/>
        <v>0</v>
      </c>
      <c r="K981" s="62">
        <f t="shared" si="141"/>
        <v>8820.8920394723264</v>
      </c>
      <c r="L981" s="16">
        <f t="shared" si="142"/>
        <v>52.53895843778669</v>
      </c>
      <c r="M981" s="17">
        <f t="shared" si="136"/>
        <v>0.33678314703899925</v>
      </c>
      <c r="N981" s="63">
        <f t="shared" si="138"/>
        <v>0.23814164706062249</v>
      </c>
    </row>
    <row r="982" spans="4:14">
      <c r="D982" s="15">
        <f>D981+'Control Panel'!$B$28</f>
        <v>9.800000000000178E-2</v>
      </c>
      <c r="E982" s="16">
        <f t="shared" si="137"/>
        <v>0</v>
      </c>
      <c r="F982" s="62">
        <f t="shared" si="143"/>
        <v>0.03</v>
      </c>
      <c r="G982" s="62">
        <f>IF(E982=0,Thrust!$B$20,($B$10)*($B$9/($B$9+($B$5-H982)))^($B$22))</f>
        <v>101300</v>
      </c>
      <c r="H982" s="62">
        <f t="shared" si="144"/>
        <v>0</v>
      </c>
      <c r="I982" s="62">
        <f t="shared" si="139"/>
        <v>0</v>
      </c>
      <c r="J982" s="62">
        <f t="shared" si="140"/>
        <v>0</v>
      </c>
      <c r="K982" s="62">
        <f t="shared" si="141"/>
        <v>8820.8920394723264</v>
      </c>
      <c r="L982" s="16">
        <f t="shared" si="142"/>
        <v>52.53895843778669</v>
      </c>
      <c r="M982" s="17">
        <f t="shared" si="136"/>
        <v>0.33678314703899925</v>
      </c>
      <c r="N982" s="63">
        <f t="shared" si="138"/>
        <v>0.23814164706062249</v>
      </c>
    </row>
    <row r="983" spans="4:14">
      <c r="D983" s="15">
        <f>D982+'Control Panel'!$B$28</f>
        <v>9.8100000000001783E-2</v>
      </c>
      <c r="E983" s="16">
        <f t="shared" si="137"/>
        <v>0</v>
      </c>
      <c r="F983" s="62">
        <f t="shared" si="143"/>
        <v>0.03</v>
      </c>
      <c r="G983" s="62">
        <f>IF(E983=0,Thrust!$B$20,($B$10)*($B$9/($B$9+($B$5-H983)))^($B$22))</f>
        <v>101300</v>
      </c>
      <c r="H983" s="62">
        <f t="shared" si="144"/>
        <v>0</v>
      </c>
      <c r="I983" s="62">
        <f t="shared" si="139"/>
        <v>0</v>
      </c>
      <c r="J983" s="62">
        <f t="shared" si="140"/>
        <v>0</v>
      </c>
      <c r="K983" s="62">
        <f t="shared" si="141"/>
        <v>8820.8920394723264</v>
      </c>
      <c r="L983" s="16">
        <f t="shared" si="142"/>
        <v>52.53895843778669</v>
      </c>
      <c r="M983" s="17">
        <f t="shared" si="136"/>
        <v>0.33678314703899925</v>
      </c>
      <c r="N983" s="63">
        <f t="shared" si="138"/>
        <v>0.23814164706062249</v>
      </c>
    </row>
    <row r="984" spans="4:14">
      <c r="D984" s="15">
        <f>D983+'Control Panel'!$B$28</f>
        <v>9.8200000000001786E-2</v>
      </c>
      <c r="E984" s="16">
        <f t="shared" si="137"/>
        <v>0</v>
      </c>
      <c r="F984" s="62">
        <f t="shared" si="143"/>
        <v>0.03</v>
      </c>
      <c r="G984" s="62">
        <f>IF(E984=0,Thrust!$B$20,($B$10)*($B$9/($B$9+($B$5-H984)))^($B$22))</f>
        <v>101300</v>
      </c>
      <c r="H984" s="62">
        <f t="shared" si="144"/>
        <v>0</v>
      </c>
      <c r="I984" s="62">
        <f t="shared" si="139"/>
        <v>0</v>
      </c>
      <c r="J984" s="62">
        <f t="shared" si="140"/>
        <v>0</v>
      </c>
      <c r="K984" s="62">
        <f t="shared" si="141"/>
        <v>8820.8920394723264</v>
      </c>
      <c r="L984" s="16">
        <f t="shared" si="142"/>
        <v>52.53895843778669</v>
      </c>
      <c r="M984" s="17">
        <f t="shared" si="136"/>
        <v>0.33678314703899925</v>
      </c>
      <c r="N984" s="63">
        <f t="shared" si="138"/>
        <v>0.23814164706062249</v>
      </c>
    </row>
    <row r="985" spans="4:14">
      <c r="D985" s="15">
        <f>D984+'Control Panel'!$B$28</f>
        <v>9.8300000000001789E-2</v>
      </c>
      <c r="E985" s="16">
        <f t="shared" si="137"/>
        <v>0</v>
      </c>
      <c r="F985" s="62">
        <f t="shared" si="143"/>
        <v>0.03</v>
      </c>
      <c r="G985" s="62">
        <f>IF(E985=0,Thrust!$B$20,($B$10)*($B$9/($B$9+($B$5-H985)))^($B$22))</f>
        <v>101300</v>
      </c>
      <c r="H985" s="62">
        <f t="shared" si="144"/>
        <v>0</v>
      </c>
      <c r="I985" s="62">
        <f t="shared" si="139"/>
        <v>0</v>
      </c>
      <c r="J985" s="62">
        <f t="shared" si="140"/>
        <v>0</v>
      </c>
      <c r="K985" s="62">
        <f t="shared" si="141"/>
        <v>8820.8920394723264</v>
      </c>
      <c r="L985" s="16">
        <f t="shared" si="142"/>
        <v>52.53895843778669</v>
      </c>
      <c r="M985" s="17">
        <f t="shared" si="136"/>
        <v>0.33678314703899925</v>
      </c>
      <c r="N985" s="63">
        <f t="shared" si="138"/>
        <v>0.23814164706062249</v>
      </c>
    </row>
    <row r="986" spans="4:14">
      <c r="D986" s="15">
        <f>D985+'Control Panel'!$B$28</f>
        <v>9.8400000000001792E-2</v>
      </c>
      <c r="E986" s="16">
        <f t="shared" si="137"/>
        <v>0</v>
      </c>
      <c r="F986" s="62">
        <f t="shared" si="143"/>
        <v>0.03</v>
      </c>
      <c r="G986" s="62">
        <f>IF(E986=0,Thrust!$B$20,($B$10)*($B$9/($B$9+($B$5-H986)))^($B$22))</f>
        <v>101300</v>
      </c>
      <c r="H986" s="62">
        <f t="shared" si="144"/>
        <v>0</v>
      </c>
      <c r="I986" s="62">
        <f t="shared" si="139"/>
        <v>0</v>
      </c>
      <c r="J986" s="62">
        <f t="shared" si="140"/>
        <v>0</v>
      </c>
      <c r="K986" s="62">
        <f t="shared" si="141"/>
        <v>8820.8920394723264</v>
      </c>
      <c r="L986" s="16">
        <f t="shared" si="142"/>
        <v>52.53895843778669</v>
      </c>
      <c r="M986" s="17">
        <f t="shared" si="136"/>
        <v>0.33678314703899925</v>
      </c>
      <c r="N986" s="63">
        <f t="shared" si="138"/>
        <v>0.23814164706062249</v>
      </c>
    </row>
    <row r="987" spans="4:14">
      <c r="D987" s="15">
        <f>D986+'Control Panel'!$B$28</f>
        <v>9.8500000000001794E-2</v>
      </c>
      <c r="E987" s="16">
        <f t="shared" si="137"/>
        <v>0</v>
      </c>
      <c r="F987" s="62">
        <f t="shared" si="143"/>
        <v>0.03</v>
      </c>
      <c r="G987" s="62">
        <f>IF(E987=0,Thrust!$B$20,($B$10)*($B$9/($B$9+($B$5-H987)))^($B$22))</f>
        <v>101300</v>
      </c>
      <c r="H987" s="62">
        <f t="shared" si="144"/>
        <v>0</v>
      </c>
      <c r="I987" s="62">
        <f t="shared" si="139"/>
        <v>0</v>
      </c>
      <c r="J987" s="62">
        <f t="shared" si="140"/>
        <v>0</v>
      </c>
      <c r="K987" s="62">
        <f t="shared" si="141"/>
        <v>8820.8920394723264</v>
      </c>
      <c r="L987" s="16">
        <f t="shared" si="142"/>
        <v>52.53895843778669</v>
      </c>
      <c r="M987" s="17">
        <f t="shared" si="136"/>
        <v>0.33678314703899925</v>
      </c>
      <c r="N987" s="63">
        <f t="shared" si="138"/>
        <v>0.23814164706062249</v>
      </c>
    </row>
    <row r="988" spans="4:14">
      <c r="D988" s="15">
        <f>D987+'Control Panel'!$B$28</f>
        <v>9.8600000000001797E-2</v>
      </c>
      <c r="E988" s="16">
        <f t="shared" si="137"/>
        <v>0</v>
      </c>
      <c r="F988" s="62">
        <f t="shared" si="143"/>
        <v>0.03</v>
      </c>
      <c r="G988" s="62">
        <f>IF(E988=0,Thrust!$B$20,($B$10)*($B$9/($B$9+($B$5-H988)))^($B$22))</f>
        <v>101300</v>
      </c>
      <c r="H988" s="62">
        <f t="shared" si="144"/>
        <v>0</v>
      </c>
      <c r="I988" s="62">
        <f t="shared" si="139"/>
        <v>0</v>
      </c>
      <c r="J988" s="62">
        <f t="shared" si="140"/>
        <v>0</v>
      </c>
      <c r="K988" s="62">
        <f t="shared" si="141"/>
        <v>8820.8920394723264</v>
      </c>
      <c r="L988" s="16">
        <f t="shared" si="142"/>
        <v>52.53895843778669</v>
      </c>
      <c r="M988" s="17">
        <f t="shared" si="136"/>
        <v>0.33678314703899925</v>
      </c>
      <c r="N988" s="63">
        <f t="shared" si="138"/>
        <v>0.23814164706062249</v>
      </c>
    </row>
    <row r="989" spans="4:14">
      <c r="D989" s="15">
        <f>D988+'Control Panel'!$B$28</f>
        <v>9.87000000000018E-2</v>
      </c>
      <c r="E989" s="16">
        <f t="shared" si="137"/>
        <v>0</v>
      </c>
      <c r="F989" s="62">
        <f t="shared" si="143"/>
        <v>0.03</v>
      </c>
      <c r="G989" s="62">
        <f>IF(E989=0,Thrust!$B$20,($B$10)*($B$9/($B$9+($B$5-H989)))^($B$22))</f>
        <v>101300</v>
      </c>
      <c r="H989" s="62">
        <f t="shared" si="144"/>
        <v>0</v>
      </c>
      <c r="I989" s="62">
        <f t="shared" si="139"/>
        <v>0</v>
      </c>
      <c r="J989" s="62">
        <f t="shared" si="140"/>
        <v>0</v>
      </c>
      <c r="K989" s="62">
        <f t="shared" si="141"/>
        <v>8820.8920394723264</v>
      </c>
      <c r="L989" s="16">
        <f t="shared" si="142"/>
        <v>52.53895843778669</v>
      </c>
      <c r="M989" s="17">
        <f t="shared" si="136"/>
        <v>0.33678314703899925</v>
      </c>
      <c r="N989" s="63">
        <f t="shared" si="138"/>
        <v>0.23814164706062249</v>
      </c>
    </row>
    <row r="990" spans="4:14">
      <c r="D990" s="15">
        <f>D989+'Control Panel'!$B$28</f>
        <v>9.8800000000001803E-2</v>
      </c>
      <c r="E990" s="16">
        <f t="shared" si="137"/>
        <v>0</v>
      </c>
      <c r="F990" s="62">
        <f t="shared" si="143"/>
        <v>0.03</v>
      </c>
      <c r="G990" s="62">
        <f>IF(E990=0,Thrust!$B$20,($B$10)*($B$9/($B$9+($B$5-H990)))^($B$22))</f>
        <v>101300</v>
      </c>
      <c r="H990" s="62">
        <f t="shared" si="144"/>
        <v>0</v>
      </c>
      <c r="I990" s="62">
        <f t="shared" si="139"/>
        <v>0</v>
      </c>
      <c r="J990" s="62">
        <f t="shared" si="140"/>
        <v>0</v>
      </c>
      <c r="K990" s="62">
        <f t="shared" si="141"/>
        <v>8820.8920394723264</v>
      </c>
      <c r="L990" s="16">
        <f t="shared" si="142"/>
        <v>52.53895843778669</v>
      </c>
      <c r="M990" s="17">
        <f t="shared" si="136"/>
        <v>0.33678314703899925</v>
      </c>
      <c r="N990" s="63">
        <f t="shared" si="138"/>
        <v>0.23814164706062249</v>
      </c>
    </row>
    <row r="991" spans="4:14">
      <c r="D991" s="15">
        <f>D990+'Control Panel'!$B$28</f>
        <v>9.8900000000001806E-2</v>
      </c>
      <c r="E991" s="16">
        <f t="shared" si="137"/>
        <v>0</v>
      </c>
      <c r="F991" s="62">
        <f t="shared" si="143"/>
        <v>0.03</v>
      </c>
      <c r="G991" s="62">
        <f>IF(E991=0,Thrust!$B$20,($B$10)*($B$9/($B$9+($B$5-H991)))^($B$22))</f>
        <v>101300</v>
      </c>
      <c r="H991" s="62">
        <f t="shared" si="144"/>
        <v>0</v>
      </c>
      <c r="I991" s="62">
        <f t="shared" si="139"/>
        <v>0</v>
      </c>
      <c r="J991" s="62">
        <f t="shared" si="140"/>
        <v>0</v>
      </c>
      <c r="K991" s="62">
        <f t="shared" si="141"/>
        <v>8820.8920394723264</v>
      </c>
      <c r="L991" s="16">
        <f t="shared" si="142"/>
        <v>52.53895843778669</v>
      </c>
      <c r="M991" s="17">
        <f t="shared" si="136"/>
        <v>0.33678314703899925</v>
      </c>
      <c r="N991" s="63">
        <f t="shared" si="138"/>
        <v>0.23814164706062249</v>
      </c>
    </row>
    <row r="992" spans="4:14">
      <c r="D992" s="15">
        <f>D991+'Control Panel'!$B$28</f>
        <v>9.9000000000001809E-2</v>
      </c>
      <c r="E992" s="16">
        <f t="shared" si="137"/>
        <v>0</v>
      </c>
      <c r="F992" s="62">
        <f t="shared" si="143"/>
        <v>0.03</v>
      </c>
      <c r="G992" s="62">
        <f>IF(E992=0,Thrust!$B$20,($B$10)*($B$9/($B$9+($B$5-H992)))^($B$22))</f>
        <v>101300</v>
      </c>
      <c r="H992" s="62">
        <f t="shared" si="144"/>
        <v>0</v>
      </c>
      <c r="I992" s="62">
        <f t="shared" si="139"/>
        <v>0</v>
      </c>
      <c r="J992" s="62">
        <f t="shared" si="140"/>
        <v>0</v>
      </c>
      <c r="K992" s="62">
        <f t="shared" si="141"/>
        <v>8820.8920394723264</v>
      </c>
      <c r="L992" s="16">
        <f t="shared" si="142"/>
        <v>52.53895843778669</v>
      </c>
      <c r="M992" s="17">
        <f t="shared" si="136"/>
        <v>0.33678314703899925</v>
      </c>
      <c r="N992" s="63">
        <f t="shared" si="138"/>
        <v>0.23814164706062249</v>
      </c>
    </row>
    <row r="993" spans="4:14">
      <c r="D993" s="15">
        <f>D992+'Control Panel'!$B$28</f>
        <v>9.9100000000001812E-2</v>
      </c>
      <c r="E993" s="16">
        <f t="shared" si="137"/>
        <v>0</v>
      </c>
      <c r="F993" s="62">
        <f t="shared" si="143"/>
        <v>0.03</v>
      </c>
      <c r="G993" s="62">
        <f>IF(E993=0,Thrust!$B$20,($B$10)*($B$9/($B$9+($B$5-H993)))^($B$22))</f>
        <v>101300</v>
      </c>
      <c r="H993" s="62">
        <f t="shared" si="144"/>
        <v>0</v>
      </c>
      <c r="I993" s="62">
        <f t="shared" si="139"/>
        <v>0</v>
      </c>
      <c r="J993" s="62">
        <f t="shared" si="140"/>
        <v>0</v>
      </c>
      <c r="K993" s="62">
        <f t="shared" si="141"/>
        <v>8820.8920394723264</v>
      </c>
      <c r="L993" s="16">
        <f t="shared" si="142"/>
        <v>52.53895843778669</v>
      </c>
      <c r="M993" s="17">
        <f t="shared" si="136"/>
        <v>0.33678314703899925</v>
      </c>
      <c r="N993" s="63">
        <f t="shared" si="138"/>
        <v>0.23814164706062249</v>
      </c>
    </row>
    <row r="994" spans="4:14">
      <c r="D994" s="15">
        <f>D993+'Control Panel'!$B$28</f>
        <v>9.9200000000001815E-2</v>
      </c>
      <c r="E994" s="16">
        <f t="shared" si="137"/>
        <v>0</v>
      </c>
      <c r="F994" s="62">
        <f t="shared" si="143"/>
        <v>0.03</v>
      </c>
      <c r="G994" s="62">
        <f>IF(E994=0,Thrust!$B$20,($B$10)*($B$9/($B$9+($B$5-H994)))^($B$22))</f>
        <v>101300</v>
      </c>
      <c r="H994" s="62">
        <f t="shared" si="144"/>
        <v>0</v>
      </c>
      <c r="I994" s="62">
        <f t="shared" si="139"/>
        <v>0</v>
      </c>
      <c r="J994" s="62">
        <f t="shared" si="140"/>
        <v>0</v>
      </c>
      <c r="K994" s="62">
        <f t="shared" si="141"/>
        <v>8820.8920394723264</v>
      </c>
      <c r="L994" s="16">
        <f t="shared" si="142"/>
        <v>52.53895843778669</v>
      </c>
      <c r="M994" s="17">
        <f t="shared" si="136"/>
        <v>0.33678314703899925</v>
      </c>
      <c r="N994" s="63">
        <f t="shared" si="138"/>
        <v>0.23814164706062249</v>
      </c>
    </row>
    <row r="995" spans="4:14">
      <c r="D995" s="15">
        <f>D994+'Control Panel'!$B$28</f>
        <v>9.9300000000001817E-2</v>
      </c>
      <c r="E995" s="16">
        <f t="shared" si="137"/>
        <v>0</v>
      </c>
      <c r="F995" s="62">
        <f t="shared" si="143"/>
        <v>0.03</v>
      </c>
      <c r="G995" s="62">
        <f>IF(E995=0,Thrust!$B$20,($B$10)*($B$9/($B$9+($B$5-H995)))^($B$22))</f>
        <v>101300</v>
      </c>
      <c r="H995" s="62">
        <f t="shared" si="144"/>
        <v>0</v>
      </c>
      <c r="I995" s="62">
        <f t="shared" si="139"/>
        <v>0</v>
      </c>
      <c r="J995" s="62">
        <f t="shared" si="140"/>
        <v>0</v>
      </c>
      <c r="K995" s="62">
        <f t="shared" si="141"/>
        <v>8820.8920394723264</v>
      </c>
      <c r="L995" s="16">
        <f t="shared" si="142"/>
        <v>52.53895843778669</v>
      </c>
      <c r="M995" s="17">
        <f t="shared" si="136"/>
        <v>0.33678314703899925</v>
      </c>
      <c r="N995" s="63">
        <f t="shared" si="138"/>
        <v>0.23814164706062249</v>
      </c>
    </row>
    <row r="996" spans="4:14">
      <c r="D996" s="15">
        <f>D995+'Control Panel'!$B$28</f>
        <v>9.940000000000182E-2</v>
      </c>
      <c r="E996" s="16">
        <f t="shared" si="137"/>
        <v>0</v>
      </c>
      <c r="F996" s="62">
        <f t="shared" si="143"/>
        <v>0.03</v>
      </c>
      <c r="G996" s="62">
        <f>IF(E996=0,Thrust!$B$20,($B$10)*($B$9/($B$9+($B$5-H996)))^($B$22))</f>
        <v>101300</v>
      </c>
      <c r="H996" s="62">
        <f t="shared" si="144"/>
        <v>0</v>
      </c>
      <c r="I996" s="62">
        <f t="shared" si="139"/>
        <v>0</v>
      </c>
      <c r="J996" s="62">
        <f t="shared" si="140"/>
        <v>0</v>
      </c>
      <c r="K996" s="62">
        <f t="shared" si="141"/>
        <v>8820.8920394723264</v>
      </c>
      <c r="L996" s="16">
        <f t="shared" si="142"/>
        <v>52.53895843778669</v>
      </c>
      <c r="M996" s="17">
        <f t="shared" si="136"/>
        <v>0.33678314703899925</v>
      </c>
      <c r="N996" s="63">
        <f t="shared" si="138"/>
        <v>0.23814164706062249</v>
      </c>
    </row>
    <row r="997" spans="4:14">
      <c r="D997" s="15">
        <f>D996+'Control Panel'!$B$28</f>
        <v>9.9500000000001823E-2</v>
      </c>
      <c r="E997" s="16">
        <f t="shared" si="137"/>
        <v>0</v>
      </c>
      <c r="F997" s="62">
        <f t="shared" si="143"/>
        <v>0.03</v>
      </c>
      <c r="G997" s="62">
        <f>IF(E997=0,Thrust!$B$20,($B$10)*($B$9/($B$9+($B$5-H997)))^($B$22))</f>
        <v>101300</v>
      </c>
      <c r="H997" s="62">
        <f t="shared" si="144"/>
        <v>0</v>
      </c>
      <c r="I997" s="62">
        <f t="shared" si="139"/>
        <v>0</v>
      </c>
      <c r="J997" s="62">
        <f t="shared" si="140"/>
        <v>0</v>
      </c>
      <c r="K997" s="62">
        <f t="shared" si="141"/>
        <v>8820.8920394723264</v>
      </c>
      <c r="L997" s="16">
        <f t="shared" si="142"/>
        <v>52.53895843778669</v>
      </c>
      <c r="M997" s="17">
        <f t="shared" si="136"/>
        <v>0.33678314703899925</v>
      </c>
      <c r="N997" s="63">
        <f t="shared" si="138"/>
        <v>0.23814164706062249</v>
      </c>
    </row>
    <row r="998" spans="4:14">
      <c r="D998" s="15">
        <f>D997+'Control Panel'!$B$28</f>
        <v>9.9600000000001826E-2</v>
      </c>
      <c r="E998" s="16">
        <f t="shared" si="137"/>
        <v>0</v>
      </c>
      <c r="F998" s="62">
        <f t="shared" si="143"/>
        <v>0.03</v>
      </c>
      <c r="G998" s="62">
        <f>IF(E998=0,Thrust!$B$20,($B$10)*($B$9/($B$9+($B$5-H998)))^($B$22))</f>
        <v>101300</v>
      </c>
      <c r="H998" s="62">
        <f t="shared" si="144"/>
        <v>0</v>
      </c>
      <c r="I998" s="62">
        <f t="shared" si="139"/>
        <v>0</v>
      </c>
      <c r="J998" s="62">
        <f t="shared" si="140"/>
        <v>0</v>
      </c>
      <c r="K998" s="62">
        <f t="shared" si="141"/>
        <v>8820.8920394723264</v>
      </c>
      <c r="L998" s="16">
        <f t="shared" si="142"/>
        <v>52.53895843778669</v>
      </c>
      <c r="M998" s="17">
        <f t="shared" si="136"/>
        <v>0.33678314703899925</v>
      </c>
      <c r="N998" s="63">
        <f t="shared" si="138"/>
        <v>0.23814164706062249</v>
      </c>
    </row>
    <row r="999" spans="4:14">
      <c r="D999" s="15">
        <f>D998+'Control Panel'!$B$28</f>
        <v>9.9700000000001829E-2</v>
      </c>
      <c r="E999" s="16">
        <f t="shared" si="137"/>
        <v>0</v>
      </c>
      <c r="F999" s="62">
        <f t="shared" si="143"/>
        <v>0.03</v>
      </c>
      <c r="G999" s="62">
        <f>IF(E999=0,Thrust!$B$20,($B$10)*($B$9/($B$9+($B$5-H999)))^($B$22))</f>
        <v>101300</v>
      </c>
      <c r="H999" s="62">
        <f t="shared" si="144"/>
        <v>0</v>
      </c>
      <c r="I999" s="62">
        <f t="shared" si="139"/>
        <v>0</v>
      </c>
      <c r="J999" s="62">
        <f t="shared" si="140"/>
        <v>0</v>
      </c>
      <c r="K999" s="62">
        <f t="shared" si="141"/>
        <v>8820.8920394723264</v>
      </c>
      <c r="L999" s="16">
        <f t="shared" si="142"/>
        <v>52.53895843778669</v>
      </c>
      <c r="M999" s="17">
        <f t="shared" si="136"/>
        <v>0.33678314703899925</v>
      </c>
      <c r="N999" s="63">
        <f t="shared" si="138"/>
        <v>0.23814164706062249</v>
      </c>
    </row>
    <row r="1000" spans="4:14">
      <c r="D1000" s="15">
        <f>D999+'Control Panel'!$B$28</f>
        <v>9.9800000000001832E-2</v>
      </c>
      <c r="E1000" s="16">
        <f t="shared" si="137"/>
        <v>0</v>
      </c>
      <c r="F1000" s="62">
        <f t="shared" si="143"/>
        <v>0.03</v>
      </c>
      <c r="G1000" s="62">
        <f>IF(E1000=0,Thrust!$B$20,($B$10)*($B$9/($B$9+($B$5-H1000)))^($B$22))</f>
        <v>101300</v>
      </c>
      <c r="H1000" s="62">
        <f t="shared" si="144"/>
        <v>0</v>
      </c>
      <c r="I1000" s="62">
        <f t="shared" si="139"/>
        <v>0</v>
      </c>
      <c r="J1000" s="62">
        <f t="shared" si="140"/>
        <v>0</v>
      </c>
      <c r="K1000" s="62">
        <f t="shared" si="141"/>
        <v>8820.8920394723264</v>
      </c>
      <c r="L1000" s="16">
        <f t="shared" si="142"/>
        <v>52.53895843778669</v>
      </c>
      <c r="M1000" s="17">
        <f t="shared" si="136"/>
        <v>0.33678314703899925</v>
      </c>
      <c r="N1000" s="63">
        <f t="shared" si="138"/>
        <v>0.23814164706062249</v>
      </c>
    </row>
    <row r="1001" spans="4:14">
      <c r="D1001" s="15">
        <f>D1000+'Control Panel'!$B$28</f>
        <v>9.9900000000001835E-2</v>
      </c>
      <c r="E1001" s="16">
        <f t="shared" si="137"/>
        <v>0</v>
      </c>
      <c r="F1001" s="62">
        <f t="shared" si="143"/>
        <v>0.03</v>
      </c>
      <c r="G1001" s="62">
        <f>IF(E1001=0,Thrust!$B$20,($B$10)*($B$9/($B$9+($B$5-H1001)))^($B$22))</f>
        <v>101300</v>
      </c>
      <c r="H1001" s="62">
        <f t="shared" si="144"/>
        <v>0</v>
      </c>
      <c r="I1001" s="62">
        <f t="shared" si="139"/>
        <v>0</v>
      </c>
      <c r="J1001" s="62">
        <f t="shared" si="140"/>
        <v>0</v>
      </c>
      <c r="K1001" s="62">
        <f t="shared" si="141"/>
        <v>8820.8920394723264</v>
      </c>
      <c r="L1001" s="16">
        <f t="shared" si="142"/>
        <v>52.53895843778669</v>
      </c>
      <c r="M1001" s="17">
        <f t="shared" si="136"/>
        <v>0.33678314703899925</v>
      </c>
      <c r="N1001" s="63">
        <f t="shared" si="138"/>
        <v>0.23814164706062249</v>
      </c>
    </row>
    <row r="1002" spans="4:14">
      <c r="D1002" s="15">
        <f>D1001+'Control Panel'!$B$28</f>
        <v>0.10000000000000184</v>
      </c>
      <c r="E1002" s="16">
        <f t="shared" si="137"/>
        <v>0</v>
      </c>
      <c r="F1002" s="62">
        <f t="shared" si="143"/>
        <v>0.03</v>
      </c>
      <c r="G1002" s="62">
        <f>IF(E1002=0,Thrust!$B$20,($B$10)*($B$9/($B$9+($B$5-H1002)))^($B$22))</f>
        <v>101300</v>
      </c>
      <c r="H1002" s="62">
        <f t="shared" si="144"/>
        <v>0</v>
      </c>
      <c r="I1002" s="62">
        <f t="shared" si="139"/>
        <v>0</v>
      </c>
      <c r="J1002" s="62">
        <f t="shared" si="140"/>
        <v>0</v>
      </c>
      <c r="K1002" s="62">
        <f t="shared" si="141"/>
        <v>8820.8920394723264</v>
      </c>
      <c r="L1002" s="16">
        <f t="shared" si="142"/>
        <v>52.53895843778669</v>
      </c>
      <c r="M1002" s="17">
        <f t="shared" si="136"/>
        <v>0.33678314703899925</v>
      </c>
      <c r="N1002" s="63">
        <f t="shared" si="138"/>
        <v>0.23814164706062249</v>
      </c>
    </row>
    <row r="1003" spans="4:14">
      <c r="D1003" s="15">
        <f>D1002+'Control Panel'!$B$28</f>
        <v>0.10010000000000184</v>
      </c>
      <c r="E1003" s="16">
        <f t="shared" si="137"/>
        <v>0</v>
      </c>
      <c r="F1003" s="62">
        <f t="shared" si="143"/>
        <v>0.03</v>
      </c>
      <c r="G1003" s="62">
        <f>IF(E1003=0,Thrust!$B$20,($B$10)*($B$9/($B$9+($B$5-H1003)))^($B$22))</f>
        <v>101300</v>
      </c>
      <c r="H1003" s="62">
        <f t="shared" si="144"/>
        <v>0</v>
      </c>
      <c r="I1003" s="62">
        <f t="shared" si="139"/>
        <v>0</v>
      </c>
      <c r="J1003" s="62">
        <f t="shared" si="140"/>
        <v>0</v>
      </c>
      <c r="K1003" s="62">
        <f t="shared" si="141"/>
        <v>8820.8920394723264</v>
      </c>
      <c r="L1003" s="16">
        <f t="shared" si="142"/>
        <v>52.53895843778669</v>
      </c>
      <c r="M1003" s="17">
        <f t="shared" si="136"/>
        <v>0.33678314703899925</v>
      </c>
      <c r="N1003" s="63">
        <f t="shared" si="138"/>
        <v>0.23814164706062249</v>
      </c>
    </row>
    <row r="1004" spans="4:14">
      <c r="D1004" s="15">
        <f>D1003+'Control Panel'!$B$28</f>
        <v>0.10020000000000184</v>
      </c>
      <c r="E1004" s="16">
        <f t="shared" si="137"/>
        <v>0</v>
      </c>
      <c r="F1004" s="62">
        <f t="shared" si="143"/>
        <v>0.03</v>
      </c>
      <c r="G1004" s="62">
        <f>IF(E1004=0,Thrust!$B$20,($B$10)*($B$9/($B$9+($B$5-H1004)))^($B$22))</f>
        <v>101300</v>
      </c>
      <c r="H1004" s="62">
        <f t="shared" si="144"/>
        <v>0</v>
      </c>
      <c r="I1004" s="62">
        <f t="shared" si="139"/>
        <v>0</v>
      </c>
      <c r="J1004" s="62">
        <f t="shared" si="140"/>
        <v>0</v>
      </c>
      <c r="K1004" s="62">
        <f t="shared" si="141"/>
        <v>8820.8920394723264</v>
      </c>
      <c r="L1004" s="16">
        <f t="shared" si="142"/>
        <v>52.53895843778669</v>
      </c>
      <c r="M1004" s="17">
        <f t="shared" si="136"/>
        <v>0.33678314703899925</v>
      </c>
      <c r="N1004" s="63">
        <f t="shared" si="138"/>
        <v>0.23814164706062249</v>
      </c>
    </row>
    <row r="1005" spans="4:14">
      <c r="D1005" s="15">
        <f>D1004+'Control Panel'!$B$28</f>
        <v>0.10030000000000185</v>
      </c>
      <c r="E1005" s="16">
        <f t="shared" si="137"/>
        <v>0</v>
      </c>
      <c r="F1005" s="62">
        <f t="shared" si="143"/>
        <v>0.03</v>
      </c>
      <c r="G1005" s="62">
        <f>IF(E1005=0,Thrust!$B$20,($B$10)*($B$9/($B$9+($B$5-H1005)))^($B$22))</f>
        <v>101300</v>
      </c>
      <c r="H1005" s="62">
        <f t="shared" si="144"/>
        <v>0</v>
      </c>
      <c r="I1005" s="62">
        <f t="shared" si="139"/>
        <v>0</v>
      </c>
      <c r="J1005" s="62">
        <f t="shared" si="140"/>
        <v>0</v>
      </c>
      <c r="K1005" s="62">
        <f t="shared" si="141"/>
        <v>8820.8920394723264</v>
      </c>
      <c r="L1005" s="16">
        <f t="shared" si="142"/>
        <v>52.53895843778669</v>
      </c>
      <c r="M1005" s="17">
        <f t="shared" si="136"/>
        <v>0.33678314703899925</v>
      </c>
      <c r="N1005" s="63">
        <f t="shared" si="138"/>
        <v>0.23814164706062249</v>
      </c>
    </row>
    <row r="1006" spans="4:14">
      <c r="D1006" s="15">
        <f>D1005+'Control Panel'!$B$28</f>
        <v>0.10040000000000185</v>
      </c>
      <c r="E1006" s="16">
        <f t="shared" si="137"/>
        <v>0</v>
      </c>
      <c r="F1006" s="62">
        <f t="shared" si="143"/>
        <v>0.03</v>
      </c>
      <c r="G1006" s="62">
        <f>IF(E1006=0,Thrust!$B$20,($B$10)*($B$9/($B$9+($B$5-H1006)))^($B$22))</f>
        <v>101300</v>
      </c>
      <c r="H1006" s="62">
        <f t="shared" si="144"/>
        <v>0</v>
      </c>
      <c r="I1006" s="62">
        <f t="shared" si="139"/>
        <v>0</v>
      </c>
      <c r="J1006" s="62">
        <f t="shared" si="140"/>
        <v>0</v>
      </c>
      <c r="K1006" s="62">
        <f t="shared" si="141"/>
        <v>8820.8920394723264</v>
      </c>
      <c r="L1006" s="16">
        <f t="shared" si="142"/>
        <v>52.53895843778669</v>
      </c>
      <c r="M1006" s="17">
        <f t="shared" si="136"/>
        <v>0.33678314703899925</v>
      </c>
      <c r="N1006" s="63">
        <f t="shared" si="138"/>
        <v>0.23814164706062249</v>
      </c>
    </row>
    <row r="1007" spans="4:14">
      <c r="D1007" s="15">
        <f>D1006+'Control Panel'!$B$28</f>
        <v>0.10050000000000185</v>
      </c>
      <c r="E1007" s="16">
        <f t="shared" si="137"/>
        <v>0</v>
      </c>
      <c r="F1007" s="62">
        <f t="shared" si="143"/>
        <v>0.03</v>
      </c>
      <c r="G1007" s="62">
        <f>IF(E1007=0,Thrust!$B$20,($B$10)*($B$9/($B$9+($B$5-H1007)))^($B$22))</f>
        <v>101300</v>
      </c>
      <c r="H1007" s="62">
        <f t="shared" si="144"/>
        <v>0</v>
      </c>
      <c r="I1007" s="62">
        <f t="shared" si="139"/>
        <v>0</v>
      </c>
      <c r="J1007" s="62">
        <f t="shared" si="140"/>
        <v>0</v>
      </c>
      <c r="K1007" s="62">
        <f t="shared" si="141"/>
        <v>8820.8920394723264</v>
      </c>
      <c r="L1007" s="16">
        <f t="shared" si="142"/>
        <v>52.53895843778669</v>
      </c>
      <c r="M1007" s="17">
        <f t="shared" si="136"/>
        <v>0.33678314703899925</v>
      </c>
      <c r="N1007" s="63">
        <f t="shared" si="138"/>
        <v>0.23814164706062249</v>
      </c>
    </row>
    <row r="1008" spans="4:14">
      <c r="D1008" s="15">
        <f>D1007+'Control Panel'!$B$28</f>
        <v>0.10060000000000185</v>
      </c>
      <c r="E1008" s="16">
        <f t="shared" si="137"/>
        <v>0</v>
      </c>
      <c r="F1008" s="62">
        <f t="shared" si="143"/>
        <v>0.03</v>
      </c>
      <c r="G1008" s="62">
        <f>IF(E1008=0,Thrust!$B$20,($B$10)*($B$9/($B$9+($B$5-H1008)))^($B$22))</f>
        <v>101300</v>
      </c>
      <c r="H1008" s="62">
        <f t="shared" si="144"/>
        <v>0</v>
      </c>
      <c r="I1008" s="62">
        <f t="shared" si="139"/>
        <v>0</v>
      </c>
      <c r="J1008" s="62">
        <f t="shared" si="140"/>
        <v>0</v>
      </c>
      <c r="K1008" s="62">
        <f t="shared" si="141"/>
        <v>8820.8920394723264</v>
      </c>
      <c r="L1008" s="16">
        <f t="shared" si="142"/>
        <v>52.53895843778669</v>
      </c>
      <c r="M1008" s="17">
        <f t="shared" si="136"/>
        <v>0.33678314703899925</v>
      </c>
      <c r="N1008" s="63">
        <f t="shared" si="138"/>
        <v>0.23814164706062249</v>
      </c>
    </row>
    <row r="1009" spans="4:14">
      <c r="D1009" s="15">
        <f>D1008+'Control Panel'!$B$28</f>
        <v>0.10070000000000186</v>
      </c>
      <c r="E1009" s="16">
        <f t="shared" si="137"/>
        <v>0</v>
      </c>
      <c r="F1009" s="62">
        <f t="shared" si="143"/>
        <v>0.03</v>
      </c>
      <c r="G1009" s="62">
        <f>IF(E1009=0,Thrust!$B$20,($B$10)*($B$9/($B$9+($B$5-H1009)))^($B$22))</f>
        <v>101300</v>
      </c>
      <c r="H1009" s="62">
        <f t="shared" si="144"/>
        <v>0</v>
      </c>
      <c r="I1009" s="62">
        <f t="shared" si="139"/>
        <v>0</v>
      </c>
      <c r="J1009" s="62">
        <f t="shared" si="140"/>
        <v>0</v>
      </c>
      <c r="K1009" s="62">
        <f t="shared" si="141"/>
        <v>8820.8920394723264</v>
      </c>
      <c r="L1009" s="16">
        <f t="shared" si="142"/>
        <v>52.53895843778669</v>
      </c>
      <c r="M1009" s="17">
        <f t="shared" si="136"/>
        <v>0.33678314703899925</v>
      </c>
      <c r="N1009" s="63">
        <f t="shared" si="138"/>
        <v>0.23814164706062249</v>
      </c>
    </row>
    <row r="1010" spans="4:14">
      <c r="D1010" s="15">
        <f>D1009+'Control Panel'!$B$28</f>
        <v>0.10080000000000186</v>
      </c>
      <c r="E1010" s="16">
        <f t="shared" si="137"/>
        <v>0</v>
      </c>
      <c r="F1010" s="62">
        <f t="shared" si="143"/>
        <v>0.03</v>
      </c>
      <c r="G1010" s="62">
        <f>IF(E1010=0,Thrust!$B$20,($B$10)*($B$9/($B$9+($B$5-H1010)))^($B$22))</f>
        <v>101300</v>
      </c>
      <c r="H1010" s="62">
        <f t="shared" si="144"/>
        <v>0</v>
      </c>
      <c r="I1010" s="62">
        <f t="shared" si="139"/>
        <v>0</v>
      </c>
      <c r="J1010" s="62">
        <f t="shared" si="140"/>
        <v>0</v>
      </c>
      <c r="K1010" s="62">
        <f t="shared" si="141"/>
        <v>8820.8920394723264</v>
      </c>
      <c r="L1010" s="16">
        <f t="shared" si="142"/>
        <v>52.53895843778669</v>
      </c>
      <c r="M1010" s="17">
        <f t="shared" ref="M1010:M1040" si="145">IF(E1010=0,M1009,M1009+L1009*$B$24)</f>
        <v>0.33678314703899925</v>
      </c>
      <c r="N1010" s="63">
        <f t="shared" si="138"/>
        <v>0.23814164706062249</v>
      </c>
    </row>
    <row r="1011" spans="4:14">
      <c r="D1011" s="15">
        <f>D1010+'Control Panel'!$B$28</f>
        <v>0.10090000000000186</v>
      </c>
      <c r="E1011" s="16">
        <f t="shared" ref="E1011:E1040" si="146">IF(E1010-(J1010*$B$24)&lt;0,0,(E1010-(J1010*$B$24)))</f>
        <v>0</v>
      </c>
      <c r="F1011" s="62">
        <f t="shared" si="143"/>
        <v>0.03</v>
      </c>
      <c r="G1011" s="62">
        <f>IF(E1011=0,Thrust!$B$20,($B$10)*($B$9/($B$9+($B$5-H1011)))^($B$22))</f>
        <v>101300</v>
      </c>
      <c r="H1011" s="62">
        <f t="shared" si="144"/>
        <v>0</v>
      </c>
      <c r="I1011" s="62">
        <f t="shared" si="139"/>
        <v>0</v>
      </c>
      <c r="J1011" s="62">
        <f t="shared" si="140"/>
        <v>0</v>
      </c>
      <c r="K1011" s="62">
        <f t="shared" si="141"/>
        <v>8820.8920394723264</v>
      </c>
      <c r="L1011" s="16">
        <f t="shared" si="142"/>
        <v>52.53895843778669</v>
      </c>
      <c r="M1011" s="17">
        <f t="shared" si="145"/>
        <v>0.33678314703899925</v>
      </c>
      <c r="N1011" s="63">
        <f t="shared" si="138"/>
        <v>0.23814164706062249</v>
      </c>
    </row>
    <row r="1012" spans="4:14">
      <c r="D1012" s="15">
        <f>D1011+'Control Panel'!$B$28</f>
        <v>0.10100000000000187</v>
      </c>
      <c r="E1012" s="16">
        <f t="shared" si="146"/>
        <v>0</v>
      </c>
      <c r="F1012" s="62">
        <f t="shared" si="143"/>
        <v>0.03</v>
      </c>
      <c r="G1012" s="62">
        <f>IF(E1012=0,Thrust!$B$20,($B$10)*($B$9/($B$9+($B$5-H1012)))^($B$22))</f>
        <v>101300</v>
      </c>
      <c r="H1012" s="62">
        <f t="shared" si="144"/>
        <v>0</v>
      </c>
      <c r="I1012" s="62">
        <f t="shared" si="139"/>
        <v>0</v>
      </c>
      <c r="J1012" s="62">
        <f t="shared" si="140"/>
        <v>0</v>
      </c>
      <c r="K1012" s="62">
        <f t="shared" si="141"/>
        <v>8820.8920394723264</v>
      </c>
      <c r="L1012" s="16">
        <f t="shared" si="142"/>
        <v>52.53895843778669</v>
      </c>
      <c r="M1012" s="17">
        <f t="shared" si="145"/>
        <v>0.33678314703899925</v>
      </c>
      <c r="N1012" s="63">
        <f t="shared" si="138"/>
        <v>0.23814164706062249</v>
      </c>
    </row>
    <row r="1013" spans="4:14">
      <c r="D1013" s="15">
        <f>D1012+'Control Panel'!$B$28</f>
        <v>0.10110000000000187</v>
      </c>
      <c r="E1013" s="16">
        <f t="shared" si="146"/>
        <v>0</v>
      </c>
      <c r="F1013" s="62">
        <f t="shared" si="143"/>
        <v>0.03</v>
      </c>
      <c r="G1013" s="62">
        <f>IF(E1013=0,Thrust!$B$20,($B$10)*($B$9/($B$9+($B$5-H1013)))^($B$22))</f>
        <v>101300</v>
      </c>
      <c r="H1013" s="62">
        <f t="shared" si="144"/>
        <v>0</v>
      </c>
      <c r="I1013" s="62">
        <f t="shared" si="139"/>
        <v>0</v>
      </c>
      <c r="J1013" s="62">
        <f t="shared" si="140"/>
        <v>0</v>
      </c>
      <c r="K1013" s="62">
        <f t="shared" si="141"/>
        <v>8820.8920394723264</v>
      </c>
      <c r="L1013" s="16">
        <f t="shared" si="142"/>
        <v>52.53895843778669</v>
      </c>
      <c r="M1013" s="17">
        <f t="shared" si="145"/>
        <v>0.33678314703899925</v>
      </c>
      <c r="N1013" s="63">
        <f t="shared" si="138"/>
        <v>0.23814164706062249</v>
      </c>
    </row>
    <row r="1014" spans="4:14">
      <c r="D1014" s="15">
        <f>D1013+'Control Panel'!$B$28</f>
        <v>0.10120000000000187</v>
      </c>
      <c r="E1014" s="16">
        <f t="shared" si="146"/>
        <v>0</v>
      </c>
      <c r="F1014" s="62">
        <f t="shared" si="143"/>
        <v>0.03</v>
      </c>
      <c r="G1014" s="62">
        <f>IF(E1014=0,Thrust!$B$20,($B$10)*($B$9/($B$9+($B$5-H1014)))^($B$22))</f>
        <v>101300</v>
      </c>
      <c r="H1014" s="62">
        <f t="shared" si="144"/>
        <v>0</v>
      </c>
      <c r="I1014" s="62">
        <f t="shared" si="139"/>
        <v>0</v>
      </c>
      <c r="J1014" s="62">
        <f t="shared" si="140"/>
        <v>0</v>
      </c>
      <c r="K1014" s="62">
        <f t="shared" si="141"/>
        <v>8820.8920394723264</v>
      </c>
      <c r="L1014" s="16">
        <f t="shared" si="142"/>
        <v>52.53895843778669</v>
      </c>
      <c r="M1014" s="17">
        <f t="shared" si="145"/>
        <v>0.33678314703899925</v>
      </c>
      <c r="N1014" s="63">
        <f t="shared" si="138"/>
        <v>0.23814164706062249</v>
      </c>
    </row>
    <row r="1015" spans="4:14">
      <c r="D1015" s="15">
        <f>D1014+'Control Panel'!$B$28</f>
        <v>0.10130000000000187</v>
      </c>
      <c r="E1015" s="16">
        <f t="shared" si="146"/>
        <v>0</v>
      </c>
      <c r="F1015" s="62">
        <f t="shared" si="143"/>
        <v>0.03</v>
      </c>
      <c r="G1015" s="62">
        <f>IF(E1015=0,Thrust!$B$20,($B$10)*($B$9/($B$9+($B$5-H1015)))^($B$22))</f>
        <v>101300</v>
      </c>
      <c r="H1015" s="62">
        <f t="shared" si="144"/>
        <v>0</v>
      </c>
      <c r="I1015" s="62">
        <f t="shared" si="139"/>
        <v>0</v>
      </c>
      <c r="J1015" s="62">
        <f t="shared" si="140"/>
        <v>0</v>
      </c>
      <c r="K1015" s="62">
        <f t="shared" si="141"/>
        <v>8820.8920394723264</v>
      </c>
      <c r="L1015" s="16">
        <f t="shared" si="142"/>
        <v>52.53895843778669</v>
      </c>
      <c r="M1015" s="17">
        <f t="shared" si="145"/>
        <v>0.33678314703899925</v>
      </c>
      <c r="N1015" s="63">
        <f t="shared" si="138"/>
        <v>0.23814164706062249</v>
      </c>
    </row>
    <row r="1016" spans="4:14">
      <c r="D1016" s="15">
        <f>D1015+'Control Panel'!$B$28</f>
        <v>0.10140000000000188</v>
      </c>
      <c r="E1016" s="16">
        <f t="shared" si="146"/>
        <v>0</v>
      </c>
      <c r="F1016" s="62">
        <f t="shared" si="143"/>
        <v>0.03</v>
      </c>
      <c r="G1016" s="62">
        <f>IF(E1016=0,Thrust!$B$20,($B$10)*($B$9/($B$9+($B$5-H1016)))^($B$22))</f>
        <v>101300</v>
      </c>
      <c r="H1016" s="62">
        <f t="shared" si="144"/>
        <v>0</v>
      </c>
      <c r="I1016" s="62">
        <f t="shared" si="139"/>
        <v>0</v>
      </c>
      <c r="J1016" s="62">
        <f t="shared" si="140"/>
        <v>0</v>
      </c>
      <c r="K1016" s="62">
        <f t="shared" si="141"/>
        <v>8820.8920394723264</v>
      </c>
      <c r="L1016" s="16">
        <f t="shared" si="142"/>
        <v>52.53895843778669</v>
      </c>
      <c r="M1016" s="17">
        <f t="shared" si="145"/>
        <v>0.33678314703899925</v>
      </c>
      <c r="N1016" s="63">
        <f t="shared" si="138"/>
        <v>0.23814164706062249</v>
      </c>
    </row>
    <row r="1017" spans="4:14">
      <c r="D1017" s="15">
        <f>D1016+'Control Panel'!$B$28</f>
        <v>0.10150000000000188</v>
      </c>
      <c r="E1017" s="16">
        <f t="shared" si="146"/>
        <v>0</v>
      </c>
      <c r="F1017" s="62">
        <f t="shared" si="143"/>
        <v>0.03</v>
      </c>
      <c r="G1017" s="62">
        <f>IF(E1017=0,Thrust!$B$20,($B$10)*($B$9/($B$9+($B$5-H1017)))^($B$22))</f>
        <v>101300</v>
      </c>
      <c r="H1017" s="62">
        <f t="shared" si="144"/>
        <v>0</v>
      </c>
      <c r="I1017" s="62">
        <f t="shared" si="139"/>
        <v>0</v>
      </c>
      <c r="J1017" s="62">
        <f t="shared" si="140"/>
        <v>0</v>
      </c>
      <c r="K1017" s="62">
        <f t="shared" si="141"/>
        <v>8820.8920394723264</v>
      </c>
      <c r="L1017" s="16">
        <f t="shared" si="142"/>
        <v>52.53895843778669</v>
      </c>
      <c r="M1017" s="17">
        <f t="shared" si="145"/>
        <v>0.33678314703899925</v>
      </c>
      <c r="N1017" s="63">
        <f t="shared" si="138"/>
        <v>0.23814164706062249</v>
      </c>
    </row>
    <row r="1018" spans="4:14">
      <c r="D1018" s="15">
        <f>D1017+'Control Panel'!$B$28</f>
        <v>0.10160000000000188</v>
      </c>
      <c r="E1018" s="16">
        <f t="shared" si="146"/>
        <v>0</v>
      </c>
      <c r="F1018" s="62">
        <f t="shared" si="143"/>
        <v>0.03</v>
      </c>
      <c r="G1018" s="62">
        <f>IF(E1018=0,Thrust!$B$20,($B$10)*($B$9/($B$9+($B$5-H1018)))^($B$22))</f>
        <v>101300</v>
      </c>
      <c r="H1018" s="62">
        <f t="shared" si="144"/>
        <v>0</v>
      </c>
      <c r="I1018" s="62">
        <f t="shared" si="139"/>
        <v>0</v>
      </c>
      <c r="J1018" s="62">
        <f t="shared" si="140"/>
        <v>0</v>
      </c>
      <c r="K1018" s="62">
        <f t="shared" si="141"/>
        <v>8820.8920394723264</v>
      </c>
      <c r="L1018" s="16">
        <f t="shared" si="142"/>
        <v>52.53895843778669</v>
      </c>
      <c r="M1018" s="17">
        <f t="shared" si="145"/>
        <v>0.33678314703899925</v>
      </c>
      <c r="N1018" s="63">
        <f t="shared" si="138"/>
        <v>0.23814164706062249</v>
      </c>
    </row>
    <row r="1019" spans="4:14">
      <c r="D1019" s="15">
        <f>D1018+'Control Panel'!$B$28</f>
        <v>0.10170000000000189</v>
      </c>
      <c r="E1019" s="16">
        <f t="shared" si="146"/>
        <v>0</v>
      </c>
      <c r="F1019" s="62">
        <f t="shared" si="143"/>
        <v>0.03</v>
      </c>
      <c r="G1019" s="62">
        <f>IF(E1019=0,Thrust!$B$20,($B$10)*($B$9/($B$9+($B$5-H1019)))^($B$22))</f>
        <v>101300</v>
      </c>
      <c r="H1019" s="62">
        <f t="shared" si="144"/>
        <v>0</v>
      </c>
      <c r="I1019" s="62">
        <f t="shared" si="139"/>
        <v>0</v>
      </c>
      <c r="J1019" s="62">
        <f t="shared" si="140"/>
        <v>0</v>
      </c>
      <c r="K1019" s="62">
        <f t="shared" si="141"/>
        <v>8820.8920394723264</v>
      </c>
      <c r="L1019" s="16">
        <f t="shared" si="142"/>
        <v>52.53895843778669</v>
      </c>
      <c r="M1019" s="17">
        <f t="shared" si="145"/>
        <v>0.33678314703899925</v>
      </c>
      <c r="N1019" s="63">
        <f t="shared" si="138"/>
        <v>0.23814164706062249</v>
      </c>
    </row>
    <row r="1020" spans="4:14">
      <c r="D1020" s="15">
        <f>D1019+'Control Panel'!$B$28</f>
        <v>0.10180000000000189</v>
      </c>
      <c r="E1020" s="16">
        <f t="shared" si="146"/>
        <v>0</v>
      </c>
      <c r="F1020" s="62">
        <f t="shared" si="143"/>
        <v>0.03</v>
      </c>
      <c r="G1020" s="62">
        <f>IF(E1020=0,Thrust!$B$20,($B$10)*($B$9/($B$9+($B$5-H1020)))^($B$22))</f>
        <v>101300</v>
      </c>
      <c r="H1020" s="62">
        <f t="shared" si="144"/>
        <v>0</v>
      </c>
      <c r="I1020" s="62">
        <f t="shared" si="139"/>
        <v>0</v>
      </c>
      <c r="J1020" s="62">
        <f t="shared" si="140"/>
        <v>0</v>
      </c>
      <c r="K1020" s="62">
        <f t="shared" si="141"/>
        <v>8820.8920394723264</v>
      </c>
      <c r="L1020" s="16">
        <f t="shared" si="142"/>
        <v>52.53895843778669</v>
      </c>
      <c r="M1020" s="17">
        <f t="shared" si="145"/>
        <v>0.33678314703899925</v>
      </c>
      <c r="N1020" s="63">
        <f t="shared" si="138"/>
        <v>0.23814164706062249</v>
      </c>
    </row>
    <row r="1021" spans="4:14">
      <c r="D1021" s="15">
        <f>D1020+'Control Panel'!$B$28</f>
        <v>0.10190000000000189</v>
      </c>
      <c r="E1021" s="16">
        <f t="shared" si="146"/>
        <v>0</v>
      </c>
      <c r="F1021" s="62">
        <f t="shared" si="143"/>
        <v>0.03</v>
      </c>
      <c r="G1021" s="62">
        <f>IF(E1021=0,Thrust!$B$20,($B$10)*($B$9/($B$9+($B$5-H1021)))^($B$22))</f>
        <v>101300</v>
      </c>
      <c r="H1021" s="62">
        <f t="shared" si="144"/>
        <v>0</v>
      </c>
      <c r="I1021" s="62">
        <f t="shared" si="139"/>
        <v>0</v>
      </c>
      <c r="J1021" s="62">
        <f t="shared" si="140"/>
        <v>0</v>
      </c>
      <c r="K1021" s="62">
        <f t="shared" si="141"/>
        <v>8820.8920394723264</v>
      </c>
      <c r="L1021" s="16">
        <f t="shared" si="142"/>
        <v>52.53895843778669</v>
      </c>
      <c r="M1021" s="17">
        <f t="shared" si="145"/>
        <v>0.33678314703899925</v>
      </c>
      <c r="N1021" s="63">
        <f t="shared" si="138"/>
        <v>0.23814164706062249</v>
      </c>
    </row>
    <row r="1022" spans="4:14">
      <c r="D1022" s="15">
        <f>D1021+'Control Panel'!$B$28</f>
        <v>0.10200000000000189</v>
      </c>
      <c r="E1022" s="16">
        <f t="shared" si="146"/>
        <v>0</v>
      </c>
      <c r="F1022" s="62">
        <f t="shared" si="143"/>
        <v>0.03</v>
      </c>
      <c r="G1022" s="62">
        <f>IF(E1022=0,Thrust!$B$20,($B$10)*($B$9/($B$9+($B$5-H1022)))^($B$22))</f>
        <v>101300</v>
      </c>
      <c r="H1022" s="62">
        <f t="shared" si="144"/>
        <v>0</v>
      </c>
      <c r="I1022" s="62">
        <f t="shared" si="139"/>
        <v>0</v>
      </c>
      <c r="J1022" s="62">
        <f t="shared" si="140"/>
        <v>0</v>
      </c>
      <c r="K1022" s="62">
        <f t="shared" si="141"/>
        <v>8820.8920394723264</v>
      </c>
      <c r="L1022" s="16">
        <f t="shared" si="142"/>
        <v>52.53895843778669</v>
      </c>
      <c r="M1022" s="17">
        <f t="shared" si="145"/>
        <v>0.33678314703899925</v>
      </c>
      <c r="N1022" s="63">
        <f t="shared" si="138"/>
        <v>0.23814164706062249</v>
      </c>
    </row>
    <row r="1023" spans="4:14">
      <c r="D1023" s="15">
        <f>D1022+'Control Panel'!$B$28</f>
        <v>0.1021000000000019</v>
      </c>
      <c r="E1023" s="16">
        <f t="shared" si="146"/>
        <v>0</v>
      </c>
      <c r="F1023" s="62">
        <f t="shared" si="143"/>
        <v>0.03</v>
      </c>
      <c r="G1023" s="62">
        <f>IF(E1023=0,Thrust!$B$20,($B$10)*($B$9/($B$9+($B$5-H1023)))^($B$22))</f>
        <v>101300</v>
      </c>
      <c r="H1023" s="62">
        <f t="shared" si="144"/>
        <v>0</v>
      </c>
      <c r="I1023" s="62">
        <f t="shared" si="139"/>
        <v>0</v>
      </c>
      <c r="J1023" s="62">
        <f t="shared" si="140"/>
        <v>0</v>
      </c>
      <c r="K1023" s="62">
        <f t="shared" si="141"/>
        <v>8820.8920394723264</v>
      </c>
      <c r="L1023" s="16">
        <f t="shared" si="142"/>
        <v>52.53895843778669</v>
      </c>
      <c r="M1023" s="17">
        <f t="shared" si="145"/>
        <v>0.33678314703899925</v>
      </c>
      <c r="N1023" s="63">
        <f t="shared" si="138"/>
        <v>0.23814164706062249</v>
      </c>
    </row>
    <row r="1024" spans="4:14">
      <c r="D1024" s="15">
        <f>D1023+'Control Panel'!$B$28</f>
        <v>0.1022000000000019</v>
      </c>
      <c r="E1024" s="16">
        <f t="shared" si="146"/>
        <v>0</v>
      </c>
      <c r="F1024" s="62">
        <f t="shared" si="143"/>
        <v>0.03</v>
      </c>
      <c r="G1024" s="62">
        <f>IF(E1024=0,Thrust!$B$20,($B$10)*($B$9/($B$9+($B$5-H1024)))^($B$22))</f>
        <v>101300</v>
      </c>
      <c r="H1024" s="62">
        <f t="shared" si="144"/>
        <v>0</v>
      </c>
      <c r="I1024" s="62">
        <f t="shared" si="139"/>
        <v>0</v>
      </c>
      <c r="J1024" s="62">
        <f t="shared" si="140"/>
        <v>0</v>
      </c>
      <c r="K1024" s="62">
        <f t="shared" si="141"/>
        <v>8820.8920394723264</v>
      </c>
      <c r="L1024" s="16">
        <f t="shared" si="142"/>
        <v>52.53895843778669</v>
      </c>
      <c r="M1024" s="17">
        <f t="shared" si="145"/>
        <v>0.33678314703899925</v>
      </c>
      <c r="N1024" s="63">
        <f t="shared" si="138"/>
        <v>0.23814164706062249</v>
      </c>
    </row>
    <row r="1025" spans="4:14">
      <c r="D1025" s="15">
        <f>D1024+'Control Panel'!$B$28</f>
        <v>0.1023000000000019</v>
      </c>
      <c r="E1025" s="16">
        <f t="shared" si="146"/>
        <v>0</v>
      </c>
      <c r="F1025" s="62">
        <f t="shared" si="143"/>
        <v>0.03</v>
      </c>
      <c r="G1025" s="62">
        <f>IF(E1025=0,Thrust!$B$20,($B$10)*($B$9/($B$9+($B$5-H1025)))^($B$22))</f>
        <v>101300</v>
      </c>
      <c r="H1025" s="62">
        <f t="shared" si="144"/>
        <v>0</v>
      </c>
      <c r="I1025" s="62">
        <f t="shared" si="139"/>
        <v>0</v>
      </c>
      <c r="J1025" s="62">
        <f t="shared" si="140"/>
        <v>0</v>
      </c>
      <c r="K1025" s="62">
        <f t="shared" si="141"/>
        <v>8820.8920394723264</v>
      </c>
      <c r="L1025" s="16">
        <f t="shared" si="142"/>
        <v>52.53895843778669</v>
      </c>
      <c r="M1025" s="17">
        <f t="shared" si="145"/>
        <v>0.33678314703899925</v>
      </c>
      <c r="N1025" s="63">
        <f t="shared" si="138"/>
        <v>0.23814164706062249</v>
      </c>
    </row>
    <row r="1026" spans="4:14">
      <c r="D1026" s="15">
        <f>D1025+'Control Panel'!$B$28</f>
        <v>0.10240000000000191</v>
      </c>
      <c r="E1026" s="16">
        <f t="shared" si="146"/>
        <v>0</v>
      </c>
      <c r="F1026" s="62">
        <f t="shared" si="143"/>
        <v>0.03</v>
      </c>
      <c r="G1026" s="62">
        <f>IF(E1026=0,Thrust!$B$20,($B$10)*($B$9/($B$9+($B$5-H1026)))^($B$22))</f>
        <v>101300</v>
      </c>
      <c r="H1026" s="62">
        <f t="shared" si="144"/>
        <v>0</v>
      </c>
      <c r="I1026" s="62">
        <f t="shared" si="139"/>
        <v>0</v>
      </c>
      <c r="J1026" s="62">
        <f t="shared" si="140"/>
        <v>0</v>
      </c>
      <c r="K1026" s="62">
        <f t="shared" si="141"/>
        <v>8820.8920394723264</v>
      </c>
      <c r="L1026" s="16">
        <f t="shared" si="142"/>
        <v>52.53895843778669</v>
      </c>
      <c r="M1026" s="17">
        <f t="shared" si="145"/>
        <v>0.33678314703899925</v>
      </c>
      <c r="N1026" s="63">
        <f t="shared" ref="N1026:N1040" si="147">IF(OR(F1025&lt;=$B$6),N1025,M1026*SIN($B$7))</f>
        <v>0.23814164706062249</v>
      </c>
    </row>
    <row r="1027" spans="4:14">
      <c r="D1027" s="15">
        <f>D1026+'Control Panel'!$B$28</f>
        <v>0.10250000000000191</v>
      </c>
      <c r="E1027" s="16">
        <f t="shared" si="146"/>
        <v>0</v>
      </c>
      <c r="F1027" s="62">
        <f t="shared" si="143"/>
        <v>0.03</v>
      </c>
      <c r="G1027" s="62">
        <f>IF(E1027=0,Thrust!$B$20,($B$10)*($B$9/($B$9+($B$5-H1027)))^($B$22))</f>
        <v>101300</v>
      </c>
      <c r="H1027" s="62">
        <f t="shared" si="144"/>
        <v>0</v>
      </c>
      <c r="I1027" s="62">
        <f t="shared" ref="I1027:I1040" si="148">-((2*(G1027-$B$20)/$B$21)^0.5)</f>
        <v>0</v>
      </c>
      <c r="J1027" s="62">
        <f t="shared" ref="J1027:J1040" si="149">PI()*$B$23^2*$B$21*(-I1027)</f>
        <v>0</v>
      </c>
      <c r="K1027" s="62">
        <f t="shared" ref="K1027:K1040" si="150">IF(J1027=0,K1026,(-$B$19*(L1027^2)-(J1027*I1027))/F1027)</f>
        <v>8820.8920394723264</v>
      </c>
      <c r="L1027" s="16">
        <f t="shared" ref="L1027:L1040" si="151">IF(J1026=0,L1026,L1026+(K1026*$B$24))</f>
        <v>52.53895843778669</v>
      </c>
      <c r="M1027" s="17">
        <f t="shared" si="145"/>
        <v>0.33678314703899925</v>
      </c>
      <c r="N1027" s="63">
        <f t="shared" si="147"/>
        <v>0.23814164706062249</v>
      </c>
    </row>
    <row r="1028" spans="4:14">
      <c r="D1028" s="15">
        <f>D1027+'Control Panel'!$B$28</f>
        <v>0.10260000000000191</v>
      </c>
      <c r="E1028" s="16">
        <f t="shared" si="146"/>
        <v>0</v>
      </c>
      <c r="F1028" s="62">
        <f t="shared" ref="F1028:F1040" si="152">E1028+$B$6</f>
        <v>0.03</v>
      </c>
      <c r="G1028" s="62">
        <f>IF(E1028=0,Thrust!$B$20,($B$10)*($B$9/($B$9+($B$5-H1028)))^($B$22))</f>
        <v>101300</v>
      </c>
      <c r="H1028" s="62">
        <f t="shared" ref="H1028:H1040" si="153">E1028/$B$21</f>
        <v>0</v>
      </c>
      <c r="I1028" s="62">
        <f t="shared" si="148"/>
        <v>0</v>
      </c>
      <c r="J1028" s="62">
        <f t="shared" si="149"/>
        <v>0</v>
      </c>
      <c r="K1028" s="62">
        <f t="shared" si="150"/>
        <v>8820.8920394723264</v>
      </c>
      <c r="L1028" s="16">
        <f t="shared" si="151"/>
        <v>52.53895843778669</v>
      </c>
      <c r="M1028" s="17">
        <f t="shared" si="145"/>
        <v>0.33678314703899925</v>
      </c>
      <c r="N1028" s="63">
        <f t="shared" si="147"/>
        <v>0.23814164706062249</v>
      </c>
    </row>
    <row r="1029" spans="4:14">
      <c r="D1029" s="15">
        <f>D1028+'Control Panel'!$B$28</f>
        <v>0.10270000000000191</v>
      </c>
      <c r="E1029" s="16">
        <f t="shared" si="146"/>
        <v>0</v>
      </c>
      <c r="F1029" s="62">
        <f t="shared" si="152"/>
        <v>0.03</v>
      </c>
      <c r="G1029" s="62">
        <f>IF(E1029=0,Thrust!$B$20,($B$10)*($B$9/($B$9+($B$5-H1029)))^($B$22))</f>
        <v>101300</v>
      </c>
      <c r="H1029" s="62">
        <f t="shared" si="153"/>
        <v>0</v>
      </c>
      <c r="I1029" s="62">
        <f t="shared" si="148"/>
        <v>0</v>
      </c>
      <c r="J1029" s="62">
        <f t="shared" si="149"/>
        <v>0</v>
      </c>
      <c r="K1029" s="62">
        <f t="shared" si="150"/>
        <v>8820.8920394723264</v>
      </c>
      <c r="L1029" s="16">
        <f t="shared" si="151"/>
        <v>52.53895843778669</v>
      </c>
      <c r="M1029" s="17">
        <f t="shared" si="145"/>
        <v>0.33678314703899925</v>
      </c>
      <c r="N1029" s="63">
        <f t="shared" si="147"/>
        <v>0.23814164706062249</v>
      </c>
    </row>
    <row r="1030" spans="4:14">
      <c r="D1030" s="15">
        <f>D1029+'Control Panel'!$B$28</f>
        <v>0.10280000000000192</v>
      </c>
      <c r="E1030" s="16">
        <f t="shared" si="146"/>
        <v>0</v>
      </c>
      <c r="F1030" s="62">
        <f t="shared" si="152"/>
        <v>0.03</v>
      </c>
      <c r="G1030" s="62">
        <f>IF(E1030=0,Thrust!$B$20,($B$10)*($B$9/($B$9+($B$5-H1030)))^($B$22))</f>
        <v>101300</v>
      </c>
      <c r="H1030" s="62">
        <f t="shared" si="153"/>
        <v>0</v>
      </c>
      <c r="I1030" s="62">
        <f t="shared" si="148"/>
        <v>0</v>
      </c>
      <c r="J1030" s="62">
        <f t="shared" si="149"/>
        <v>0</v>
      </c>
      <c r="K1030" s="62">
        <f t="shared" si="150"/>
        <v>8820.8920394723264</v>
      </c>
      <c r="L1030" s="16">
        <f t="shared" si="151"/>
        <v>52.53895843778669</v>
      </c>
      <c r="M1030" s="17">
        <f t="shared" si="145"/>
        <v>0.33678314703899925</v>
      </c>
      <c r="N1030" s="63">
        <f t="shared" si="147"/>
        <v>0.23814164706062249</v>
      </c>
    </row>
    <row r="1031" spans="4:14">
      <c r="D1031" s="15">
        <f>D1030+'Control Panel'!$B$28</f>
        <v>0.10290000000000192</v>
      </c>
      <c r="E1031" s="16">
        <f t="shared" si="146"/>
        <v>0</v>
      </c>
      <c r="F1031" s="62">
        <f t="shared" si="152"/>
        <v>0.03</v>
      </c>
      <c r="G1031" s="62">
        <f>IF(E1031=0,Thrust!$B$20,($B$10)*($B$9/($B$9+($B$5-H1031)))^($B$22))</f>
        <v>101300</v>
      </c>
      <c r="H1031" s="62">
        <f t="shared" si="153"/>
        <v>0</v>
      </c>
      <c r="I1031" s="62">
        <f t="shared" si="148"/>
        <v>0</v>
      </c>
      <c r="J1031" s="62">
        <f t="shared" si="149"/>
        <v>0</v>
      </c>
      <c r="K1031" s="62">
        <f t="shared" si="150"/>
        <v>8820.8920394723264</v>
      </c>
      <c r="L1031" s="16">
        <f t="shared" si="151"/>
        <v>52.53895843778669</v>
      </c>
      <c r="M1031" s="17">
        <f t="shared" si="145"/>
        <v>0.33678314703899925</v>
      </c>
      <c r="N1031" s="63">
        <f t="shared" si="147"/>
        <v>0.23814164706062249</v>
      </c>
    </row>
    <row r="1032" spans="4:14">
      <c r="D1032" s="15">
        <f>D1031+'Control Panel'!$B$28</f>
        <v>0.10300000000000192</v>
      </c>
      <c r="E1032" s="16">
        <f t="shared" si="146"/>
        <v>0</v>
      </c>
      <c r="F1032" s="62">
        <f t="shared" si="152"/>
        <v>0.03</v>
      </c>
      <c r="G1032" s="62">
        <f>IF(E1032=0,Thrust!$B$20,($B$10)*($B$9/($B$9+($B$5-H1032)))^($B$22))</f>
        <v>101300</v>
      </c>
      <c r="H1032" s="62">
        <f t="shared" si="153"/>
        <v>0</v>
      </c>
      <c r="I1032" s="62">
        <f t="shared" si="148"/>
        <v>0</v>
      </c>
      <c r="J1032" s="62">
        <f t="shared" si="149"/>
        <v>0</v>
      </c>
      <c r="K1032" s="62">
        <f t="shared" si="150"/>
        <v>8820.8920394723264</v>
      </c>
      <c r="L1032" s="16">
        <f t="shared" si="151"/>
        <v>52.53895843778669</v>
      </c>
      <c r="M1032" s="17">
        <f t="shared" si="145"/>
        <v>0.33678314703899925</v>
      </c>
      <c r="N1032" s="63">
        <f t="shared" si="147"/>
        <v>0.23814164706062249</v>
      </c>
    </row>
    <row r="1033" spans="4:14">
      <c r="D1033" s="15">
        <f>D1032+'Control Panel'!$B$28</f>
        <v>0.10310000000000193</v>
      </c>
      <c r="E1033" s="16">
        <f t="shared" si="146"/>
        <v>0</v>
      </c>
      <c r="F1033" s="62">
        <f t="shared" si="152"/>
        <v>0.03</v>
      </c>
      <c r="G1033" s="62">
        <f>IF(E1033=0,Thrust!$B$20,($B$10)*($B$9/($B$9+($B$5-H1033)))^($B$22))</f>
        <v>101300</v>
      </c>
      <c r="H1033" s="62">
        <f t="shared" si="153"/>
        <v>0</v>
      </c>
      <c r="I1033" s="62">
        <f t="shared" si="148"/>
        <v>0</v>
      </c>
      <c r="J1033" s="62">
        <f t="shared" si="149"/>
        <v>0</v>
      </c>
      <c r="K1033" s="62">
        <f t="shared" si="150"/>
        <v>8820.8920394723264</v>
      </c>
      <c r="L1033" s="16">
        <f t="shared" si="151"/>
        <v>52.53895843778669</v>
      </c>
      <c r="M1033" s="17">
        <f t="shared" si="145"/>
        <v>0.33678314703899925</v>
      </c>
      <c r="N1033" s="63">
        <f t="shared" si="147"/>
        <v>0.23814164706062249</v>
      </c>
    </row>
    <row r="1034" spans="4:14">
      <c r="D1034" s="15">
        <f>D1033+'Control Panel'!$B$28</f>
        <v>0.10320000000000193</v>
      </c>
      <c r="E1034" s="16">
        <f t="shared" si="146"/>
        <v>0</v>
      </c>
      <c r="F1034" s="62">
        <f t="shared" si="152"/>
        <v>0.03</v>
      </c>
      <c r="G1034" s="62">
        <f>IF(E1034=0,Thrust!$B$20,($B$10)*($B$9/($B$9+($B$5-H1034)))^($B$22))</f>
        <v>101300</v>
      </c>
      <c r="H1034" s="62">
        <f t="shared" si="153"/>
        <v>0</v>
      </c>
      <c r="I1034" s="62">
        <f t="shared" si="148"/>
        <v>0</v>
      </c>
      <c r="J1034" s="62">
        <f t="shared" si="149"/>
        <v>0</v>
      </c>
      <c r="K1034" s="62">
        <f t="shared" si="150"/>
        <v>8820.8920394723264</v>
      </c>
      <c r="L1034" s="16">
        <f t="shared" si="151"/>
        <v>52.53895843778669</v>
      </c>
      <c r="M1034" s="17">
        <f t="shared" si="145"/>
        <v>0.33678314703899925</v>
      </c>
      <c r="N1034" s="63">
        <f t="shared" si="147"/>
        <v>0.23814164706062249</v>
      </c>
    </row>
    <row r="1035" spans="4:14">
      <c r="D1035" s="15">
        <f>D1034+'Control Panel'!$B$28</f>
        <v>0.10330000000000193</v>
      </c>
      <c r="E1035" s="16">
        <f t="shared" si="146"/>
        <v>0</v>
      </c>
      <c r="F1035" s="62">
        <f t="shared" si="152"/>
        <v>0.03</v>
      </c>
      <c r="G1035" s="62">
        <f>IF(E1035=0,Thrust!$B$20,($B$10)*($B$9/($B$9+($B$5-H1035)))^($B$22))</f>
        <v>101300</v>
      </c>
      <c r="H1035" s="62">
        <f t="shared" si="153"/>
        <v>0</v>
      </c>
      <c r="I1035" s="62">
        <f t="shared" si="148"/>
        <v>0</v>
      </c>
      <c r="J1035" s="62">
        <f t="shared" si="149"/>
        <v>0</v>
      </c>
      <c r="K1035" s="62">
        <f t="shared" si="150"/>
        <v>8820.8920394723264</v>
      </c>
      <c r="L1035" s="16">
        <f t="shared" si="151"/>
        <v>52.53895843778669</v>
      </c>
      <c r="M1035" s="17">
        <f t="shared" si="145"/>
        <v>0.33678314703899925</v>
      </c>
      <c r="N1035" s="63">
        <f t="shared" si="147"/>
        <v>0.23814164706062249</v>
      </c>
    </row>
    <row r="1036" spans="4:14">
      <c r="D1036" s="15">
        <f>D1035+'Control Panel'!$B$28</f>
        <v>0.10340000000000193</v>
      </c>
      <c r="E1036" s="16">
        <f t="shared" si="146"/>
        <v>0</v>
      </c>
      <c r="F1036" s="62">
        <f t="shared" si="152"/>
        <v>0.03</v>
      </c>
      <c r="G1036" s="62">
        <f>IF(E1036=0,Thrust!$B$20,($B$10)*($B$9/($B$9+($B$5-H1036)))^($B$22))</f>
        <v>101300</v>
      </c>
      <c r="H1036" s="62">
        <f t="shared" si="153"/>
        <v>0</v>
      </c>
      <c r="I1036" s="62">
        <f t="shared" si="148"/>
        <v>0</v>
      </c>
      <c r="J1036" s="62">
        <f t="shared" si="149"/>
        <v>0</v>
      </c>
      <c r="K1036" s="62">
        <f t="shared" si="150"/>
        <v>8820.8920394723264</v>
      </c>
      <c r="L1036" s="16">
        <f t="shared" si="151"/>
        <v>52.53895843778669</v>
      </c>
      <c r="M1036" s="17">
        <f t="shared" si="145"/>
        <v>0.33678314703899925</v>
      </c>
      <c r="N1036" s="63">
        <f t="shared" si="147"/>
        <v>0.23814164706062249</v>
      </c>
    </row>
    <row r="1037" spans="4:14">
      <c r="D1037" s="15">
        <f>D1036+'Control Panel'!$B$28</f>
        <v>0.10350000000000194</v>
      </c>
      <c r="E1037" s="16">
        <f t="shared" si="146"/>
        <v>0</v>
      </c>
      <c r="F1037" s="62">
        <f t="shared" si="152"/>
        <v>0.03</v>
      </c>
      <c r="G1037" s="62">
        <f>IF(E1037=0,Thrust!$B$20,($B$10)*($B$9/($B$9+($B$5-H1037)))^($B$22))</f>
        <v>101300</v>
      </c>
      <c r="H1037" s="62">
        <f t="shared" si="153"/>
        <v>0</v>
      </c>
      <c r="I1037" s="62">
        <f t="shared" si="148"/>
        <v>0</v>
      </c>
      <c r="J1037" s="62">
        <f t="shared" si="149"/>
        <v>0</v>
      </c>
      <c r="K1037" s="62">
        <f t="shared" si="150"/>
        <v>8820.8920394723264</v>
      </c>
      <c r="L1037" s="16">
        <f t="shared" si="151"/>
        <v>52.53895843778669</v>
      </c>
      <c r="M1037" s="17">
        <f t="shared" si="145"/>
        <v>0.33678314703899925</v>
      </c>
      <c r="N1037" s="63">
        <f t="shared" si="147"/>
        <v>0.23814164706062249</v>
      </c>
    </row>
    <row r="1038" spans="4:14">
      <c r="D1038" s="15">
        <f>D1037+'Control Panel'!$B$28</f>
        <v>0.10360000000000194</v>
      </c>
      <c r="E1038" s="16">
        <f t="shared" si="146"/>
        <v>0</v>
      </c>
      <c r="F1038" s="62">
        <f t="shared" si="152"/>
        <v>0.03</v>
      </c>
      <c r="G1038" s="62">
        <f>IF(E1038=0,Thrust!$B$20,($B$10)*($B$9/($B$9+($B$5-H1038)))^($B$22))</f>
        <v>101300</v>
      </c>
      <c r="H1038" s="62">
        <f t="shared" si="153"/>
        <v>0</v>
      </c>
      <c r="I1038" s="62">
        <f t="shared" si="148"/>
        <v>0</v>
      </c>
      <c r="J1038" s="62">
        <f t="shared" si="149"/>
        <v>0</v>
      </c>
      <c r="K1038" s="62">
        <f t="shared" si="150"/>
        <v>8820.8920394723264</v>
      </c>
      <c r="L1038" s="16">
        <f t="shared" si="151"/>
        <v>52.53895843778669</v>
      </c>
      <c r="M1038" s="17">
        <f t="shared" si="145"/>
        <v>0.33678314703899925</v>
      </c>
      <c r="N1038" s="63">
        <f t="shared" si="147"/>
        <v>0.23814164706062249</v>
      </c>
    </row>
    <row r="1039" spans="4:14">
      <c r="D1039" s="15">
        <f>D1038+'Control Panel'!$B$28</f>
        <v>0.10370000000000194</v>
      </c>
      <c r="E1039" s="16">
        <f t="shared" si="146"/>
        <v>0</v>
      </c>
      <c r="F1039" s="62">
        <f t="shared" si="152"/>
        <v>0.03</v>
      </c>
      <c r="G1039" s="62">
        <f>IF(E1039=0,Thrust!$B$20,($B$10)*($B$9/($B$9+($B$5-H1039)))^($B$22))</f>
        <v>101300</v>
      </c>
      <c r="H1039" s="62">
        <f t="shared" si="153"/>
        <v>0</v>
      </c>
      <c r="I1039" s="62">
        <f t="shared" si="148"/>
        <v>0</v>
      </c>
      <c r="J1039" s="62">
        <f t="shared" si="149"/>
        <v>0</v>
      </c>
      <c r="K1039" s="62">
        <f t="shared" si="150"/>
        <v>8820.8920394723264</v>
      </c>
      <c r="L1039" s="16">
        <f t="shared" si="151"/>
        <v>52.53895843778669</v>
      </c>
      <c r="M1039" s="17">
        <f t="shared" si="145"/>
        <v>0.33678314703899925</v>
      </c>
      <c r="N1039" s="63">
        <f t="shared" si="147"/>
        <v>0.23814164706062249</v>
      </c>
    </row>
    <row r="1040" spans="4:14">
      <c r="D1040" s="15">
        <f>D1039+'Control Panel'!$B$28</f>
        <v>0.10380000000000195</v>
      </c>
      <c r="E1040" s="16">
        <f t="shared" si="146"/>
        <v>0</v>
      </c>
      <c r="F1040" s="62">
        <f t="shared" si="152"/>
        <v>0.03</v>
      </c>
      <c r="G1040" s="62">
        <f>IF(E1040=0,Thrust!$B$20,($B$10)*($B$9/($B$9+($B$5-H1040)))^($B$22))</f>
        <v>101300</v>
      </c>
      <c r="H1040" s="62">
        <f t="shared" si="153"/>
        <v>0</v>
      </c>
      <c r="I1040" s="62">
        <f t="shared" si="148"/>
        <v>0</v>
      </c>
      <c r="J1040" s="62">
        <f t="shared" si="149"/>
        <v>0</v>
      </c>
      <c r="K1040" s="62">
        <f t="shared" si="150"/>
        <v>8820.8920394723264</v>
      </c>
      <c r="L1040" s="16">
        <f t="shared" si="151"/>
        <v>52.53895843778669</v>
      </c>
      <c r="M1040" s="17">
        <f t="shared" si="145"/>
        <v>0.33678314703899925</v>
      </c>
      <c r="N1040" s="63">
        <f t="shared" si="147"/>
        <v>0.23814164706062249</v>
      </c>
    </row>
    <row r="1041" spans="7:14">
      <c r="G1041" s="62">
        <f>IF(E1041=0,Thrust!$B$20,($B$10)*($B$9/($B$9+($B$5-H1041)))^($B$22))</f>
        <v>101300</v>
      </c>
      <c r="J1041" s="62"/>
      <c r="K1041" s="62"/>
      <c r="N1041" s="60">
        <f>'Control Panel'!$H$24</f>
        <v>34.990460332807615</v>
      </c>
    </row>
  </sheetData>
  <sheetProtection selectLockedCells="1" selectUnlockedCells="1"/>
  <phoneticPr fontId="6" type="noConversion"/>
  <pageMargins left="0.75000000000000011" right="0.75000000000000011" top="1" bottom="1" header="0.5" footer="0.5"/>
  <pageSetup paperSize="9" orientation="landscape" horizontalDpi="4294967292" verticalDpi="4294967292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038"/>
  <sheetViews>
    <sheetView topLeftCell="A3" zoomScale="85" zoomScaleNormal="85" zoomScalePageLayoutView="70" workbookViewId="0">
      <selection activeCell="E9" sqref="E9:E10"/>
    </sheetView>
  </sheetViews>
  <sheetFormatPr defaultColWidth="10.75" defaultRowHeight="12.75"/>
  <cols>
    <col min="1" max="1" width="22.75" style="7" customWidth="1"/>
    <col min="2" max="2" width="19.25" style="7" customWidth="1"/>
    <col min="3" max="3" width="10.75" style="7" customWidth="1"/>
    <col min="4" max="12" width="10.75" style="32"/>
    <col min="13" max="13" width="10.75" style="33"/>
    <col min="14" max="16384" width="10.75" style="7"/>
  </cols>
  <sheetData>
    <row r="1" spans="1:15" ht="14.25">
      <c r="D1" s="13" t="s">
        <v>81</v>
      </c>
      <c r="E1" s="13" t="s">
        <v>73</v>
      </c>
      <c r="F1" s="13" t="s">
        <v>74</v>
      </c>
      <c r="G1" s="13" t="s">
        <v>75</v>
      </c>
      <c r="H1" s="13" t="s">
        <v>76</v>
      </c>
      <c r="I1" s="13" t="s">
        <v>2</v>
      </c>
      <c r="J1" s="49" t="s">
        <v>77</v>
      </c>
      <c r="K1" s="13" t="s">
        <v>78</v>
      </c>
      <c r="L1" s="13" t="s">
        <v>79</v>
      </c>
      <c r="M1" s="14" t="s">
        <v>80</v>
      </c>
      <c r="N1" s="34"/>
    </row>
    <row r="2" spans="1:15" ht="13.5" thickBot="1">
      <c r="A2" s="8" t="s">
        <v>7</v>
      </c>
      <c r="D2" s="31">
        <v>0</v>
      </c>
      <c r="E2" s="31">
        <f>B10*COS(B12)</f>
        <v>0.23814164706062252</v>
      </c>
      <c r="F2" s="31">
        <f>B10*SIN(B12)</f>
        <v>0.23814164706062249</v>
      </c>
      <c r="G2" s="31">
        <f>B9*COS(B12)</f>
        <v>37.15065378783715</v>
      </c>
      <c r="H2" s="31">
        <f>B9*SIN(B12)</f>
        <v>37.150653787837143</v>
      </c>
      <c r="I2" s="31">
        <f>(G2^2+H2^2)^0.5</f>
        <v>52.53895843778669</v>
      </c>
      <c r="J2" s="31">
        <f>ATAN2(G2,H2)</f>
        <v>0.78539816339744817</v>
      </c>
      <c r="K2" s="31">
        <f>$B$4*I2^2</f>
        <v>4.1716692124803378</v>
      </c>
      <c r="L2" s="32">
        <f>-K2*COS(J2)/$B$13</f>
        <v>-98.327186300399731</v>
      </c>
      <c r="M2" s="33">
        <f>(-$B$13*$B$3-K2*SIN(J2))/$B$13</f>
        <v>-108.02718630039969</v>
      </c>
      <c r="O2" s="35"/>
    </row>
    <row r="3" spans="1:15">
      <c r="A3" s="18" t="s">
        <v>62</v>
      </c>
      <c r="B3" s="75">
        <f>'Control Panel'!H7</f>
        <v>9.6999999999999993</v>
      </c>
      <c r="C3" s="52" t="s">
        <v>55</v>
      </c>
      <c r="D3" s="92">
        <f>D2+'Control Panel'!$B$29</f>
        <v>5.0000000000000001E-3</v>
      </c>
      <c r="E3" s="31">
        <f t="shared" ref="E3:E66" si="0">IF(F2=0,E2,E2+G2*$D$3+0.5*L2*$D$3^2)</f>
        <v>0.4226658261710533</v>
      </c>
      <c r="F3" s="31">
        <f>IF(F2+H2*$D$3+0.5*M2*$D$3^2&lt;=0,0,F2+H2*$D$3+0.5*M2*$D$3^2)</f>
        <v>0.42254457617105323</v>
      </c>
      <c r="G3" s="31">
        <f>G2+L2*$D$3</f>
        <v>36.659017856335154</v>
      </c>
      <c r="H3" s="31">
        <f>H2+M2*$D$3</f>
        <v>36.610517856335143</v>
      </c>
      <c r="I3" s="31">
        <f t="shared" ref="I3:I66" si="1">(G3^2+H3^2)^0.5</f>
        <v>51.809396907319176</v>
      </c>
      <c r="J3" s="31">
        <f t="shared" ref="J3:J66" si="2">ATAN2(G3,H3)</f>
        <v>0.78473622399187382</v>
      </c>
      <c r="K3" s="31">
        <f t="shared" ref="K3:K66" si="3">$B$4*I3^2</f>
        <v>4.0566171308425698</v>
      </c>
      <c r="L3" s="32">
        <f t="shared" ref="L3:L66" si="4">-K3*COS(J3)/$B$13</f>
        <v>-95.678653367264729</v>
      </c>
      <c r="M3" s="33">
        <f t="shared" ref="M3:M66" si="5">(-$B$13*$B$3-K3*SIN(J3))/$B$13</f>
        <v>-105.25207019729275</v>
      </c>
      <c r="O3" s="35"/>
    </row>
    <row r="4" spans="1:15">
      <c r="A4" s="19" t="s">
        <v>97</v>
      </c>
      <c r="B4" s="119">
        <f>'Control Panel'!H11</f>
        <v>1.511287E-3</v>
      </c>
      <c r="C4" s="89" t="s">
        <v>101</v>
      </c>
      <c r="D4" s="92">
        <f>D3+'Control Panel'!$B$29</f>
        <v>0.01</v>
      </c>
      <c r="E4" s="31">
        <f t="shared" si="0"/>
        <v>0.60476493228563832</v>
      </c>
      <c r="F4" s="31">
        <f t="shared" ref="F4:F67" si="6">IF(F3+H3*$D$3+0.5*M3*$D$3^2&lt;=0,0,F3+H3*$D$3+0.5*M3*$D$3^2)</f>
        <v>0.6042815145752628</v>
      </c>
      <c r="G4" s="31">
        <f t="shared" ref="G4:G67" si="7">G3+L3*$D$3</f>
        <v>36.180624589498834</v>
      </c>
      <c r="H4" s="31">
        <f t="shared" ref="H4:H67" si="8">H3+M3*$D$3</f>
        <v>36.084257505348681</v>
      </c>
      <c r="I4" s="31">
        <f t="shared" si="1"/>
        <v>51.099033605329168</v>
      </c>
      <c r="J4" s="31">
        <f t="shared" si="2"/>
        <v>0.78406463839562479</v>
      </c>
      <c r="K4" s="31">
        <f t="shared" si="3"/>
        <v>3.9461384656117828</v>
      </c>
      <c r="L4" s="32">
        <f t="shared" si="4"/>
        <v>-93.135325875380715</v>
      </c>
      <c r="M4" s="33">
        <f t="shared" si="5"/>
        <v>-102.5872599592221</v>
      </c>
      <c r="O4" s="35"/>
    </row>
    <row r="5" spans="1:15" ht="13.5" thickBot="1">
      <c r="A5" s="4" t="s">
        <v>0</v>
      </c>
      <c r="B5" s="76">
        <f>'Control Panel'!B29</f>
        <v>5.0000000000000001E-3</v>
      </c>
      <c r="C5" s="90" t="s">
        <v>56</v>
      </c>
      <c r="D5" s="92">
        <f>D4+'Control Panel'!$B$29</f>
        <v>1.4999999999999999E-2</v>
      </c>
      <c r="E5" s="31">
        <f>IF(F4=0,E4,E4+G4*$D$3+0.5*L4*$D$3^2)</f>
        <v>0.78450386365969027</v>
      </c>
      <c r="F5" s="31">
        <f t="shared" si="6"/>
        <v>0.78342046135251586</v>
      </c>
      <c r="G5" s="31">
        <f t="shared" si="7"/>
        <v>35.714947960121933</v>
      </c>
      <c r="H5" s="31">
        <f t="shared" si="8"/>
        <v>35.571321205552572</v>
      </c>
      <c r="I5" s="31">
        <f t="shared" si="1"/>
        <v>50.407106642841661</v>
      </c>
      <c r="J5" s="31">
        <f t="shared" si="2"/>
        <v>0.78338337763427146</v>
      </c>
      <c r="K5" s="31">
        <f t="shared" si="3"/>
        <v>3.8399934720821789</v>
      </c>
      <c r="L5" s="32">
        <f t="shared" si="4"/>
        <v>-90.691687579135575</v>
      </c>
      <c r="M5" s="33">
        <f t="shared" si="5"/>
        <v>-100.02697326489512</v>
      </c>
      <c r="O5" s="35"/>
    </row>
    <row r="6" spans="1:15">
      <c r="D6" s="92">
        <f>D5+'Control Panel'!$B$29</f>
        <v>0.02</v>
      </c>
      <c r="E6" s="31">
        <f t="shared" si="0"/>
        <v>0.96194495736556074</v>
      </c>
      <c r="F6" s="31">
        <f t="shared" si="6"/>
        <v>0.96002673021446749</v>
      </c>
      <c r="G6" s="31">
        <f t="shared" si="7"/>
        <v>35.261489522226256</v>
      </c>
      <c r="H6" s="31">
        <f t="shared" si="8"/>
        <v>35.071186339228099</v>
      </c>
      <c r="I6" s="31">
        <f t="shared" si="1"/>
        <v>49.732894089997735</v>
      </c>
      <c r="J6" s="31">
        <f t="shared" si="2"/>
        <v>0.7826924122475285</v>
      </c>
      <c r="K6" s="31">
        <f t="shared" si="3"/>
        <v>3.7379579546871944</v>
      </c>
      <c r="L6" s="32">
        <f t="shared" si="4"/>
        <v>-88.342580006977443</v>
      </c>
      <c r="M6" s="33">
        <f t="shared" si="5"/>
        <v>-97.565802809037436</v>
      </c>
      <c r="O6" s="35"/>
    </row>
    <row r="7" spans="1:15">
      <c r="B7" s="36"/>
      <c r="D7" s="92">
        <f>D6+'Control Panel'!$B$29</f>
        <v>2.5000000000000001E-2</v>
      </c>
      <c r="E7" s="31">
        <f t="shared" si="0"/>
        <v>1.1371481227266047</v>
      </c>
      <c r="F7" s="31">
        <f>IF(F6+H6*$D$3+0.5*M6*$D$3^2&lt;=0,0,F6+H6*$D$3+0.5*M6*$D$3^2)</f>
        <v>1.134163089375495</v>
      </c>
      <c r="G7" s="31">
        <f t="shared" si="7"/>
        <v>34.81977662219137</v>
      </c>
      <c r="H7" s="31">
        <f t="shared" si="8"/>
        <v>34.583357325182909</v>
      </c>
      <c r="I7" s="31">
        <f t="shared" si="1"/>
        <v>49.07571138455954</v>
      </c>
      <c r="J7" s="31">
        <f t="shared" si="2"/>
        <v>0.78199171228928455</v>
      </c>
      <c r="K7" s="31">
        <f t="shared" si="3"/>
        <v>3.6398220698813342</v>
      </c>
      <c r="L7" s="32">
        <f t="shared" si="4"/>
        <v>-86.08317491631594</v>
      </c>
      <c r="M7" s="33">
        <f t="shared" si="5"/>
        <v>-95.198687430402501</v>
      </c>
      <c r="O7" s="35"/>
    </row>
    <row r="8" spans="1:15" ht="13.5" thickBot="1">
      <c r="A8" s="8" t="s">
        <v>6</v>
      </c>
      <c r="D8" s="92">
        <f>D7+'Control Panel'!$B$29</f>
        <v>3.0000000000000002E-2</v>
      </c>
      <c r="E8" s="31">
        <f t="shared" si="0"/>
        <v>1.3101709661511076</v>
      </c>
      <c r="F8" s="31">
        <f t="shared" si="6"/>
        <v>1.3058898924085294</v>
      </c>
      <c r="G8" s="31">
        <f t="shared" si="7"/>
        <v>34.389360747609793</v>
      </c>
      <c r="H8" s="31">
        <f t="shared" si="8"/>
        <v>34.107363888030896</v>
      </c>
      <c r="I8" s="31">
        <f t="shared" si="1"/>
        <v>48.434908939935042</v>
      </c>
      <c r="J8" s="31">
        <f t="shared" si="2"/>
        <v>0.78128124732753301</v>
      </c>
      <c r="K8" s="31">
        <f t="shared" si="3"/>
        <v>3.5453892353698713</v>
      </c>
      <c r="L8" s="32">
        <f t="shared" si="4"/>
        <v>-83.908949195456373</v>
      </c>
      <c r="M8" s="33">
        <f t="shared" si="5"/>
        <v>-92.920885804649416</v>
      </c>
      <c r="O8" s="35"/>
    </row>
    <row r="9" spans="1:15">
      <c r="A9" s="21" t="s">
        <v>3</v>
      </c>
      <c r="B9" s="98">
        <f>Thrust!B34</f>
        <v>52.53895843778669</v>
      </c>
      <c r="C9" s="22" t="s">
        <v>31</v>
      </c>
      <c r="D9" s="120">
        <f>D8+'Control Panel'!$B$29</f>
        <v>3.5000000000000003E-2</v>
      </c>
      <c r="E9" s="31">
        <f t="shared" si="0"/>
        <v>1.4810689080242134</v>
      </c>
      <c r="F9" s="31">
        <f t="shared" si="6"/>
        <v>1.4752652007761258</v>
      </c>
      <c r="G9" s="31">
        <f t="shared" si="7"/>
        <v>33.969816001632509</v>
      </c>
      <c r="H9" s="31">
        <f t="shared" si="8"/>
        <v>33.64275945900765</v>
      </c>
      <c r="I9" s="31">
        <f t="shared" si="1"/>
        <v>47.809869934997906</v>
      </c>
      <c r="J9" s="31">
        <f t="shared" si="2"/>
        <v>0.78056098644421046</v>
      </c>
      <c r="K9" s="31">
        <f t="shared" si="3"/>
        <v>3.4544751350086798</v>
      </c>
      <c r="L9" s="32">
        <f t="shared" si="4"/>
        <v>-81.81566196687362</v>
      </c>
      <c r="M9" s="33">
        <f t="shared" si="5"/>
        <v>-90.727952444568174</v>
      </c>
      <c r="O9" s="35"/>
    </row>
    <row r="10" spans="1:15">
      <c r="A10" s="121" t="s">
        <v>96</v>
      </c>
      <c r="B10" s="108">
        <f>Thrust!B35</f>
        <v>0.33678314703899925</v>
      </c>
      <c r="C10" s="107" t="s">
        <v>28</v>
      </c>
      <c r="D10" s="120">
        <f>D9+'Control Panel'!$B$29</f>
        <v>0.04</v>
      </c>
      <c r="E10" s="31">
        <f t="shared" si="0"/>
        <v>1.6498952922577899</v>
      </c>
      <c r="F10" s="31">
        <f t="shared" si="6"/>
        <v>1.6423448986656068</v>
      </c>
      <c r="G10" s="31">
        <f t="shared" si="7"/>
        <v>33.560737691798138</v>
      </c>
      <c r="H10" s="31">
        <f t="shared" si="8"/>
        <v>33.189119696784807</v>
      </c>
      <c r="I10" s="31">
        <f t="shared" si="1"/>
        <v>47.200008269757639</v>
      </c>
      <c r="J10" s="31">
        <f t="shared" si="2"/>
        <v>0.77983089823494767</v>
      </c>
      <c r="K10" s="31">
        <f t="shared" si="3"/>
        <v>3.3669068098891524</v>
      </c>
      <c r="L10" s="32">
        <f t="shared" si="4"/>
        <v>-79.799333673576442</v>
      </c>
      <c r="M10" s="33">
        <f t="shared" si="5"/>
        <v>-88.61571577889525</v>
      </c>
      <c r="O10" s="35"/>
    </row>
    <row r="11" spans="1:15">
      <c r="A11" s="2" t="s">
        <v>4</v>
      </c>
      <c r="B11" s="77">
        <f>'Control Panel'!B9</f>
        <v>45</v>
      </c>
      <c r="C11" s="23" t="s">
        <v>32</v>
      </c>
      <c r="D11" s="120">
        <f>D10+'Control Panel'!$B$29</f>
        <v>4.4999999999999998E-2</v>
      </c>
      <c r="E11" s="31">
        <f t="shared" si="0"/>
        <v>1.8167014890458608</v>
      </c>
      <c r="F11" s="31">
        <f t="shared" si="6"/>
        <v>1.8071828007022945</v>
      </c>
      <c r="G11" s="31">
        <f t="shared" si="7"/>
        <v>33.16174102343026</v>
      </c>
      <c r="H11" s="31">
        <f t="shared" si="8"/>
        <v>32.746041117890329</v>
      </c>
      <c r="I11" s="31">
        <f t="shared" si="1"/>
        <v>46.604766672515609</v>
      </c>
      <c r="J11" s="31">
        <f t="shared" si="2"/>
        <v>0.77909095080873958</v>
      </c>
      <c r="K11" s="31">
        <f t="shared" si="3"/>
        <v>3.2825218271694125</v>
      </c>
      <c r="L11" s="32">
        <f t="shared" si="4"/>
        <v>-77.856226954387253</v>
      </c>
      <c r="M11" s="33">
        <f t="shared" si="5"/>
        <v>-86.580258106196595</v>
      </c>
      <c r="O11" s="35"/>
    </row>
    <row r="12" spans="1:15">
      <c r="A12" s="2" t="s">
        <v>5</v>
      </c>
      <c r="B12" s="78">
        <f>'Control Panel'!B10</f>
        <v>0.78539816339744828</v>
      </c>
      <c r="C12" s="23" t="s">
        <v>39</v>
      </c>
      <c r="D12" s="120">
        <f>D11+'Control Panel'!$B$29</f>
        <v>4.9999999999999996E-2</v>
      </c>
      <c r="E12" s="31">
        <f t="shared" si="0"/>
        <v>1.9815369913260823</v>
      </c>
      <c r="F12" s="31">
        <f t="shared" si="6"/>
        <v>1.9698307530654187</v>
      </c>
      <c r="G12" s="31">
        <f t="shared" si="7"/>
        <v>32.772459888658325</v>
      </c>
      <c r="H12" s="31">
        <f t="shared" si="8"/>
        <v>32.313139827359343</v>
      </c>
      <c r="I12" s="31">
        <f t="shared" si="1"/>
        <v>46.023614945549376</v>
      </c>
      <c r="J12" s="31">
        <f t="shared" si="2"/>
        <v>0.77834111178753818</v>
      </c>
      <c r="K12" s="31">
        <f t="shared" si="3"/>
        <v>3.2011675191325843</v>
      </c>
      <c r="L12" s="32">
        <f t="shared" si="4"/>
        <v>-75.982829135121094</v>
      </c>
      <c r="M12" s="33">
        <f t="shared" si="5"/>
        <v>-84.617897242471443</v>
      </c>
      <c r="O12" s="35"/>
    </row>
    <row r="13" spans="1:15" ht="13.5" thickBot="1">
      <c r="A13" s="4" t="s">
        <v>63</v>
      </c>
      <c r="B13" s="79">
        <f>'Control Panel'!B8</f>
        <v>0.03</v>
      </c>
      <c r="C13" s="5" t="s">
        <v>38</v>
      </c>
      <c r="D13" s="120">
        <f>D12+'Control Panel'!$B$29</f>
        <v>5.4999999999999993E-2</v>
      </c>
      <c r="E13" s="31">
        <f t="shared" si="0"/>
        <v>2.1444495054051846</v>
      </c>
      <c r="F13" s="31">
        <f t="shared" si="6"/>
        <v>2.1303387284866844</v>
      </c>
      <c r="G13" s="31">
        <f t="shared" si="7"/>
        <v>32.392545742982719</v>
      </c>
      <c r="H13" s="31">
        <f t="shared" si="8"/>
        <v>31.890050341146985</v>
      </c>
      <c r="I13" s="31">
        <f t="shared" si="1"/>
        <v>45.456048337620778</v>
      </c>
      <c r="J13" s="31">
        <f t="shared" si="2"/>
        <v>0.77758134830577286</v>
      </c>
      <c r="K13" s="31">
        <f t="shared" si="3"/>
        <v>3.1227002857622139</v>
      </c>
      <c r="L13" s="32">
        <f t="shared" si="4"/>
        <v>-74.175836181270185</v>
      </c>
      <c r="M13" s="33">
        <f t="shared" si="5"/>
        <v>-82.725169700649914</v>
      </c>
      <c r="O13" s="35"/>
    </row>
    <row r="14" spans="1:15">
      <c r="D14" s="92">
        <f>D13+'Control Panel'!$B$29</f>
        <v>5.9999999999999991E-2</v>
      </c>
      <c r="E14" s="31">
        <f t="shared" si="0"/>
        <v>2.3054850361678323</v>
      </c>
      <c r="F14" s="31">
        <f t="shared" si="6"/>
        <v>2.2887549155711611</v>
      </c>
      <c r="G14" s="31">
        <f t="shared" si="7"/>
        <v>32.021666562076369</v>
      </c>
      <c r="H14" s="31">
        <f t="shared" si="8"/>
        <v>31.476424492643737</v>
      </c>
      <c r="I14" s="31">
        <f t="shared" si="1"/>
        <v>44.901586032721632</v>
      </c>
      <c r="J14" s="31">
        <f t="shared" si="2"/>
        <v>0.77681162700980377</v>
      </c>
      <c r="K14" s="31">
        <f t="shared" si="3"/>
        <v>3.0469849548385555</v>
      </c>
      <c r="L14" s="32">
        <f t="shared" si="4"/>
        <v>-72.432137974221078</v>
      </c>
      <c r="M14" s="33">
        <f t="shared" si="5"/>
        <v>-80.898815257368284</v>
      </c>
      <c r="O14" s="35"/>
    </row>
    <row r="15" spans="1:15">
      <c r="B15" s="35"/>
      <c r="D15" s="92">
        <f>D14+'Control Panel'!$B$29</f>
        <v>6.4999999999999988E-2</v>
      </c>
      <c r="E15" s="31">
        <f t="shared" si="0"/>
        <v>2.4646879672535364</v>
      </c>
      <c r="F15" s="31">
        <f t="shared" si="6"/>
        <v>2.4451258028436627</v>
      </c>
      <c r="G15" s="31">
        <f t="shared" si="7"/>
        <v>31.659505872205266</v>
      </c>
      <c r="H15" s="31">
        <f t="shared" si="8"/>
        <v>31.071930416356896</v>
      </c>
      <c r="I15" s="31">
        <f t="shared" si="1"/>
        <v>44.359769745470103</v>
      </c>
      <c r="J15" s="31">
        <f t="shared" si="2"/>
        <v>0.77603191405731031</v>
      </c>
      <c r="K15" s="31">
        <f t="shared" si="3"/>
        <v>2.9738941941895969</v>
      </c>
      <c r="L15" s="32">
        <f t="shared" si="4"/>
        <v>-70.748804787531043</v>
      </c>
      <c r="M15" s="33">
        <f t="shared" si="5"/>
        <v>-79.135762777603261</v>
      </c>
      <c r="O15" s="35"/>
    </row>
    <row r="16" spans="1:15" ht="13.5" thickBot="1">
      <c r="A16" s="8" t="s">
        <v>1</v>
      </c>
      <c r="B16" s="35"/>
      <c r="D16" s="92">
        <f>D15+'Control Panel'!$B$29</f>
        <v>6.9999999999999993E-2</v>
      </c>
      <c r="E16" s="31">
        <f t="shared" si="0"/>
        <v>2.6221011365547184</v>
      </c>
      <c r="F16" s="31">
        <f t="shared" si="6"/>
        <v>2.5994962578907268</v>
      </c>
      <c r="G16" s="31">
        <f t="shared" si="7"/>
        <v>31.305761848267611</v>
      </c>
      <c r="H16" s="31">
        <f t="shared" si="8"/>
        <v>30.676251602468881</v>
      </c>
      <c r="I16" s="31">
        <f t="shared" si="1"/>
        <v>43.830162414465477</v>
      </c>
      <c r="J16" s="31">
        <f t="shared" si="2"/>
        <v>0.77524217511662119</v>
      </c>
      <c r="K16" s="31">
        <f t="shared" si="3"/>
        <v>2.9033079712880947</v>
      </c>
      <c r="L16" s="32">
        <f t="shared" si="4"/>
        <v>-69.123074852615744</v>
      </c>
      <c r="M16" s="33">
        <f t="shared" si="5"/>
        <v>-77.433117181189772</v>
      </c>
      <c r="O16" s="35"/>
    </row>
    <row r="17" spans="1:15">
      <c r="A17" s="18" t="s">
        <v>67</v>
      </c>
      <c r="B17" s="101">
        <f>B9*COS(B12)</f>
        <v>37.15065378783715</v>
      </c>
      <c r="C17" s="52" t="s">
        <v>31</v>
      </c>
      <c r="D17" s="92">
        <f>D16+'Control Panel'!$B$29</f>
        <v>7.4999999999999997E-2</v>
      </c>
      <c r="E17" s="31">
        <f t="shared" si="0"/>
        <v>2.7777659073603989</v>
      </c>
      <c r="F17" s="31">
        <f t="shared" si="6"/>
        <v>2.7519096019383062</v>
      </c>
      <c r="G17" s="31">
        <f t="shared" si="7"/>
        <v>30.960146474004532</v>
      </c>
      <c r="H17" s="31">
        <f t="shared" si="8"/>
        <v>30.289086016562933</v>
      </c>
      <c r="I17" s="31">
        <f t="shared" si="1"/>
        <v>43.312346985710249</v>
      </c>
      <c r="J17" s="31">
        <f t="shared" si="2"/>
        <v>0.77444237536598692</v>
      </c>
      <c r="K17" s="31">
        <f t="shared" si="3"/>
        <v>2.8351130558795665</v>
      </c>
      <c r="L17" s="32">
        <f t="shared" si="4"/>
        <v>-67.552342914560569</v>
      </c>
      <c r="M17" s="33">
        <f t="shared" si="5"/>
        <v>-75.788147447153491</v>
      </c>
      <c r="O17" s="35"/>
    </row>
    <row r="18" spans="1:15">
      <c r="A18" s="19" t="s">
        <v>66</v>
      </c>
      <c r="B18" s="102">
        <f>B9*SIN(B12)</f>
        <v>37.150653787837143</v>
      </c>
      <c r="C18" s="53" t="s">
        <v>31</v>
      </c>
      <c r="D18" s="92">
        <f>D17+'Control Panel'!$B$29</f>
        <v>0.08</v>
      </c>
      <c r="E18" s="31">
        <f t="shared" si="0"/>
        <v>2.9317222354439894</v>
      </c>
      <c r="F18" s="31">
        <f t="shared" si="6"/>
        <v>2.9024076801780314</v>
      </c>
      <c r="G18" s="31">
        <f t="shared" si="7"/>
        <v>30.622384759431728</v>
      </c>
      <c r="H18" s="31">
        <f t="shared" si="8"/>
        <v>29.910145279327168</v>
      </c>
      <c r="I18" s="31">
        <f t="shared" si="1"/>
        <v>42.80592527892761</v>
      </c>
      <c r="J18" s="31">
        <f t="shared" si="2"/>
        <v>0.77363247949280012</v>
      </c>
      <c r="K18" s="31">
        <f t="shared" si="3"/>
        <v>2.7692025617641258</v>
      </c>
      <c r="L18" s="32">
        <f t="shared" si="4"/>
        <v>-66.034149688843812</v>
      </c>
      <c r="M18" s="33">
        <f t="shared" si="5"/>
        <v>-74.198275562350673</v>
      </c>
      <c r="O18" s="35"/>
    </row>
    <row r="19" spans="1:15">
      <c r="A19" s="19" t="s">
        <v>64</v>
      </c>
      <c r="B19" s="102">
        <f>B10*COS(B12)</f>
        <v>0.23814164706062252</v>
      </c>
      <c r="C19" s="53" t="s">
        <v>28</v>
      </c>
      <c r="D19" s="92">
        <f>D18+'Control Panel'!$B$29</f>
        <v>8.5000000000000006E-2</v>
      </c>
      <c r="E19" s="31">
        <f t="shared" si="0"/>
        <v>3.0840087323700374</v>
      </c>
      <c r="F19" s="31">
        <f t="shared" si="6"/>
        <v>3.051030928130138</v>
      </c>
      <c r="G19" s="31">
        <f t="shared" si="7"/>
        <v>30.292214010987511</v>
      </c>
      <c r="H19" s="31">
        <f t="shared" si="8"/>
        <v>29.539153901515416</v>
      </c>
      <c r="I19" s="31">
        <f t="shared" si="1"/>
        <v>42.31051693024893</v>
      </c>
      <c r="J19" s="31">
        <f t="shared" si="2"/>
        <v>0.77281245169276658</v>
      </c>
      <c r="K19" s="31">
        <f t="shared" si="3"/>
        <v>2.7054755242441892</v>
      </c>
      <c r="L19" s="32">
        <f t="shared" si="4"/>
        <v>-64.566172138714663</v>
      </c>
      <c r="M19" s="33">
        <f t="shared" si="5"/>
        <v>-72.661066330293451</v>
      </c>
      <c r="O19" s="35"/>
    </row>
    <row r="20" spans="1:15" ht="13.5" thickBot="1">
      <c r="A20" s="20" t="s">
        <v>65</v>
      </c>
      <c r="B20" s="103">
        <f>B10*SIN(B12)</f>
        <v>0.23814164706062249</v>
      </c>
      <c r="C20" s="55" t="s">
        <v>28</v>
      </c>
      <c r="D20" s="92">
        <f>D19+'Control Panel'!$B$29</f>
        <v>9.0000000000000011E-2</v>
      </c>
      <c r="E20" s="31">
        <f t="shared" si="0"/>
        <v>3.2346627252732412</v>
      </c>
      <c r="F20" s="31">
        <f t="shared" si="6"/>
        <v>3.1978184343085863</v>
      </c>
      <c r="G20" s="31">
        <f t="shared" si="7"/>
        <v>29.969383150293936</v>
      </c>
      <c r="H20" s="31">
        <f t="shared" si="8"/>
        <v>29.175848569863948</v>
      </c>
      <c r="I20" s="31">
        <f t="shared" si="1"/>
        <v>41.825758405326667</v>
      </c>
      <c r="J20" s="31">
        <f t="shared" si="2"/>
        <v>0.77198225566902945</v>
      </c>
      <c r="K20" s="31">
        <f t="shared" si="3"/>
        <v>2.6438365100961141</v>
      </c>
      <c r="L20" s="32">
        <f t="shared" si="4"/>
        <v>-63.146214500931116</v>
      </c>
      <c r="M20" s="33">
        <f t="shared" si="5"/>
        <v>-71.174217964384212</v>
      </c>
      <c r="O20" s="35"/>
    </row>
    <row r="21" spans="1:15">
      <c r="D21" s="92">
        <f>D20+'Control Panel'!$B$29</f>
        <v>9.5000000000000015E-2</v>
      </c>
      <c r="E21" s="31">
        <f t="shared" si="0"/>
        <v>3.3837203133434492</v>
      </c>
      <c r="F21" s="31">
        <f t="shared" si="6"/>
        <v>3.3428079994333513</v>
      </c>
      <c r="G21" s="31">
        <f t="shared" si="7"/>
        <v>29.653652077789282</v>
      </c>
      <c r="H21" s="31">
        <f t="shared" si="8"/>
        <v>28.819977480042027</v>
      </c>
      <c r="I21" s="31">
        <f t="shared" si="1"/>
        <v>41.351302077452239</v>
      </c>
      <c r="J21" s="31">
        <f t="shared" si="2"/>
        <v>0.77114185463125029</v>
      </c>
      <c r="K21" s="31">
        <f t="shared" si="3"/>
        <v>2.5841952572322313</v>
      </c>
      <c r="L21" s="32">
        <f t="shared" si="4"/>
        <v>-61.772199994658692</v>
      </c>
      <c r="M21" s="33">
        <f t="shared" si="5"/>
        <v>-69.735553397220471</v>
      </c>
      <c r="O21" s="35"/>
    </row>
    <row r="22" spans="1:15">
      <c r="D22" s="92">
        <f>D21+'Control Panel'!$B$29</f>
        <v>0.10000000000000002</v>
      </c>
      <c r="E22" s="31">
        <f t="shared" si="0"/>
        <v>3.5312164212324624</v>
      </c>
      <c r="F22" s="31">
        <f t="shared" si="6"/>
        <v>3.4860361924160959</v>
      </c>
      <c r="G22" s="31">
        <f t="shared" si="7"/>
        <v>29.344791077815987</v>
      </c>
      <c r="H22" s="31">
        <f t="shared" si="8"/>
        <v>28.471299713055924</v>
      </c>
      <c r="I22" s="31">
        <f t="shared" si="1"/>
        <v>40.886815365730392</v>
      </c>
      <c r="J22" s="31">
        <f t="shared" si="2"/>
        <v>0.77029121129464995</v>
      </c>
      <c r="K22" s="31">
        <f t="shared" si="3"/>
        <v>2.5264663414947606</v>
      </c>
      <c r="L22" s="32">
        <f t="shared" si="4"/>
        <v>-60.442163154659809</v>
      </c>
      <c r="M22" s="33">
        <f t="shared" si="5"/>
        <v>-68.343012244264457</v>
      </c>
      <c r="O22" s="35"/>
    </row>
    <row r="23" spans="1:15">
      <c r="A23" s="8"/>
      <c r="D23" s="92">
        <f>D22+'Control Panel'!$B$29</f>
        <v>0.10500000000000002</v>
      </c>
      <c r="E23" s="31">
        <f t="shared" si="0"/>
        <v>3.6771848495821091</v>
      </c>
      <c r="F23" s="31">
        <f t="shared" si="6"/>
        <v>3.6275384033283222</v>
      </c>
      <c r="G23" s="31">
        <f t="shared" si="7"/>
        <v>29.042580262042687</v>
      </c>
      <c r="H23" s="31">
        <f t="shared" si="8"/>
        <v>28.129584651834602</v>
      </c>
      <c r="I23" s="31">
        <f t="shared" si="1"/>
        <v>40.431979928788053</v>
      </c>
      <c r="J23" s="31">
        <f t="shared" si="2"/>
        <v>0.76943028787901102</v>
      </c>
      <c r="K23" s="31">
        <f t="shared" si="3"/>
        <v>2.470568868268737</v>
      </c>
      <c r="L23" s="32">
        <f t="shared" si="4"/>
        <v>-59.154242735555222</v>
      </c>
      <c r="M23" s="33">
        <f t="shared" si="5"/>
        <v>-66.994643366096639</v>
      </c>
      <c r="O23" s="35"/>
    </row>
    <row r="24" spans="1:15">
      <c r="A24" s="8" t="s">
        <v>33</v>
      </c>
      <c r="D24" s="92">
        <f>D23+'Control Panel'!$B$29</f>
        <v>0.11000000000000003</v>
      </c>
      <c r="E24" s="31">
        <f t="shared" si="0"/>
        <v>3.821658322858128</v>
      </c>
      <c r="F24" s="31">
        <f t="shared" si="6"/>
        <v>3.7673488935454191</v>
      </c>
      <c r="G24" s="31">
        <f t="shared" si="7"/>
        <v>28.746809048364913</v>
      </c>
      <c r="H24" s="31">
        <f t="shared" si="8"/>
        <v>27.794611435004118</v>
      </c>
      <c r="I24" s="31">
        <f t="shared" si="1"/>
        <v>39.986490909881255</v>
      </c>
      <c r="J24" s="31">
        <f t="shared" si="2"/>
        <v>0.76855904610764569</v>
      </c>
      <c r="K24" s="31">
        <f t="shared" si="3"/>
        <v>2.4164261868208379</v>
      </c>
      <c r="L24" s="32">
        <f t="shared" si="4"/>
        <v>-57.906675138995887</v>
      </c>
      <c r="M24" s="33">
        <f t="shared" si="5"/>
        <v>-65.688597978771142</v>
      </c>
      <c r="O24" s="35"/>
    </row>
    <row r="25" spans="1:15">
      <c r="D25" s="92">
        <f>D24+'Control Panel'!$B$29</f>
        <v>0.11500000000000003</v>
      </c>
      <c r="E25" s="31">
        <f t="shared" si="0"/>
        <v>3.9646685346607153</v>
      </c>
      <c r="F25" s="31">
        <f t="shared" si="6"/>
        <v>3.9055008432457052</v>
      </c>
      <c r="G25" s="31">
        <f t="shared" si="7"/>
        <v>28.457275672669933</v>
      </c>
      <c r="H25" s="31">
        <f t="shared" si="8"/>
        <v>27.466168445110263</v>
      </c>
      <c r="I25" s="31">
        <f t="shared" si="1"/>
        <v>39.550056229612402</v>
      </c>
      <c r="J25" s="31">
        <f t="shared" si="2"/>
        <v>0.76767744720633124</v>
      </c>
      <c r="K25" s="31">
        <f t="shared" si="3"/>
        <v>2.3639656254676833</v>
      </c>
      <c r="L25" s="32">
        <f t="shared" si="4"/>
        <v>-56.697788320109254</v>
      </c>
      <c r="M25" s="33">
        <f t="shared" si="5"/>
        <v>-64.42312326653645</v>
      </c>
      <c r="O25" s="35"/>
    </row>
    <row r="26" spans="1:15" ht="13.5" thickBot="1">
      <c r="D26" s="92">
        <f>D25+'Control Panel'!$B$29</f>
        <v>0.12000000000000004</v>
      </c>
      <c r="E26" s="31">
        <f t="shared" si="0"/>
        <v>4.1062461906700642</v>
      </c>
      <c r="F26" s="31">
        <f t="shared" si="6"/>
        <v>4.0420263964304244</v>
      </c>
      <c r="G26" s="31">
        <f t="shared" si="7"/>
        <v>28.173786731069388</v>
      </c>
      <c r="H26" s="31">
        <f t="shared" si="8"/>
        <v>27.144052828777582</v>
      </c>
      <c r="I26" s="31">
        <f t="shared" si="1"/>
        <v>39.122395922786346</v>
      </c>
      <c r="J26" s="31">
        <f t="shared" si="2"/>
        <v>0.76678545190221481</v>
      </c>
      <c r="K26" s="31">
        <f t="shared" si="3"/>
        <v>2.3131182458536128</v>
      </c>
      <c r="L26" s="32">
        <f t="shared" si="4"/>
        <v>-55.525996133643389</v>
      </c>
      <c r="M26" s="33">
        <f t="shared" si="5"/>
        <v>-63.196556455437722</v>
      </c>
      <c r="O26" s="35"/>
    </row>
    <row r="27" spans="1:15" ht="13.5" thickBot="1">
      <c r="A27" s="46" t="s">
        <v>34</v>
      </c>
      <c r="B27" s="109">
        <f>MAX(E2:E1100)</f>
        <v>34.990460332807615</v>
      </c>
      <c r="C27" s="91" t="s">
        <v>28</v>
      </c>
      <c r="D27" s="92">
        <f>D26+'Control Panel'!$B$29</f>
        <v>0.12500000000000003</v>
      </c>
      <c r="E27" s="31">
        <f t="shared" si="0"/>
        <v>4.2464210493737404</v>
      </c>
      <c r="F27" s="31">
        <f t="shared" si="6"/>
        <v>4.1769567036186199</v>
      </c>
      <c r="G27" s="31">
        <f t="shared" si="7"/>
        <v>27.896156750401172</v>
      </c>
      <c r="H27" s="31">
        <f t="shared" si="8"/>
        <v>26.828070046500393</v>
      </c>
      <c r="I27" s="31">
        <f t="shared" si="1"/>
        <v>38.70324151622038</v>
      </c>
      <c r="J27" s="31">
        <f t="shared" si="2"/>
        <v>0.76588302042269052</v>
      </c>
      <c r="K27" s="31">
        <f t="shared" si="3"/>
        <v>2.2638186147762278</v>
      </c>
      <c r="L27" s="32">
        <f t="shared" si="4"/>
        <v>-54.389793083874736</v>
      </c>
      <c r="M27" s="33">
        <f t="shared" si="5"/>
        <v>-62.007319310136509</v>
      </c>
      <c r="O27" s="35"/>
    </row>
    <row r="28" spans="1:15">
      <c r="B28" s="35"/>
      <c r="D28" s="92">
        <f>D27+'Control Panel'!$B$29</f>
        <v>0.13000000000000003</v>
      </c>
      <c r="E28" s="31">
        <f t="shared" si="0"/>
        <v>4.3852219607121983</v>
      </c>
      <c r="F28" s="31">
        <f t="shared" si="6"/>
        <v>4.3103219623597449</v>
      </c>
      <c r="G28" s="31">
        <f t="shared" si="7"/>
        <v>27.624207784981799</v>
      </c>
      <c r="H28" s="31">
        <f t="shared" si="8"/>
        <v>26.518033449949712</v>
      </c>
      <c r="I28" s="31">
        <f t="shared" si="1"/>
        <v>38.292335444583436</v>
      </c>
      <c r="J28" s="31">
        <f t="shared" si="2"/>
        <v>0.76497011249425195</v>
      </c>
      <c r="K28" s="31">
        <f t="shared" si="3"/>
        <v>2.216004592140298</v>
      </c>
      <c r="L28" s="32">
        <f t="shared" si="4"/>
        <v>-53.28774944561961</v>
      </c>
      <c r="M28" s="33">
        <f t="shared" si="5"/>
        <v>-60.85391301971454</v>
      </c>
      <c r="O28" s="35"/>
    </row>
    <row r="29" spans="1:15">
      <c r="D29" s="92">
        <f>D28+'Control Panel'!$B$29</f>
        <v>0.13500000000000004</v>
      </c>
      <c r="E29" s="31">
        <f t="shared" si="0"/>
        <v>4.522676902769037</v>
      </c>
      <c r="F29" s="31">
        <f t="shared" si="6"/>
        <v>4.442151455696747</v>
      </c>
      <c r="G29" s="31">
        <f t="shared" si="7"/>
        <v>27.357769037753702</v>
      </c>
      <c r="H29" s="31">
        <f t="shared" si="8"/>
        <v>26.21376388485114</v>
      </c>
      <c r="I29" s="31">
        <f t="shared" si="1"/>
        <v>37.88943050157657</v>
      </c>
      <c r="J29" s="31">
        <f t="shared" si="2"/>
        <v>0.76404668734132097</v>
      </c>
      <c r="K29" s="31">
        <f t="shared" si="3"/>
        <v>2.1696171337486247</v>
      </c>
      <c r="L29" s="32">
        <f t="shared" si="4"/>
        <v>-52.218506726634729</v>
      </c>
      <c r="M29" s="33">
        <f t="shared" si="5"/>
        <v>-59.734913441315726</v>
      </c>
      <c r="O29" s="35"/>
    </row>
    <row r="30" spans="1:15">
      <c r="D30" s="92">
        <f>D29+'Control Panel'!$B$29</f>
        <v>0.14000000000000004</v>
      </c>
      <c r="E30" s="31">
        <f t="shared" si="0"/>
        <v>4.6588130166237232</v>
      </c>
      <c r="F30" s="31">
        <f t="shared" si="6"/>
        <v>4.5724735887029864</v>
      </c>
      <c r="G30" s="31">
        <f t="shared" si="7"/>
        <v>27.096676504120527</v>
      </c>
      <c r="H30" s="31">
        <f t="shared" si="8"/>
        <v>25.915089317644561</v>
      </c>
      <c r="I30" s="31">
        <f t="shared" si="1"/>
        <v>37.494289323981761</v>
      </c>
      <c r="J30" s="31">
        <f t="shared" si="2"/>
        <v>0.76311270368505535</v>
      </c>
      <c r="K30" s="31">
        <f t="shared" si="3"/>
        <v>2.1246001077537522</v>
      </c>
      <c r="L30" s="32">
        <f t="shared" si="4"/>
        <v>-51.180773444345022</v>
      </c>
      <c r="M30" s="33">
        <f t="shared" si="5"/>
        <v>-58.648966673261071</v>
      </c>
      <c r="O30" s="35"/>
    </row>
    <row r="31" spans="1:15">
      <c r="D31" s="92">
        <f>D30+'Control Panel'!$B$29</f>
        <v>0.14500000000000005</v>
      </c>
      <c r="E31" s="31">
        <f t="shared" si="0"/>
        <v>4.7936566394762714</v>
      </c>
      <c r="F31" s="31">
        <f t="shared" si="6"/>
        <v>4.701315923207793</v>
      </c>
      <c r="G31" s="31">
        <f t="shared" si="7"/>
        <v>26.840772636898802</v>
      </c>
      <c r="H31" s="31">
        <f t="shared" si="8"/>
        <v>25.621844484278256</v>
      </c>
      <c r="I31" s="31">
        <f t="shared" si="1"/>
        <v>37.106683906302322</v>
      </c>
      <c r="J31" s="31">
        <f t="shared" si="2"/>
        <v>0.76216811974213794</v>
      </c>
      <c r="K31" s="31">
        <f t="shared" si="3"/>
        <v>2.080900123698378</v>
      </c>
      <c r="L31" s="32">
        <f t="shared" si="4"/>
        <v>-50.173321192229118</v>
      </c>
      <c r="M31" s="33">
        <f t="shared" si="5"/>
        <v>-57.594784931778634</v>
      </c>
      <c r="O31" s="35"/>
    </row>
    <row r="32" spans="1:15">
      <c r="D32" s="92">
        <f>D31+'Control Panel'!$B$29</f>
        <v>0.15000000000000005</v>
      </c>
      <c r="E32" s="31">
        <f t="shared" si="0"/>
        <v>4.9272333361458625</v>
      </c>
      <c r="F32" s="31">
        <f t="shared" si="6"/>
        <v>4.828705210817537</v>
      </c>
      <c r="G32" s="31">
        <f t="shared" si="7"/>
        <v>26.589906030937655</v>
      </c>
      <c r="H32" s="31">
        <f t="shared" si="8"/>
        <v>25.333870559619363</v>
      </c>
      <c r="I32" s="31">
        <f t="shared" si="1"/>
        <v>36.72639514389676</v>
      </c>
      <c r="J32" s="31">
        <f t="shared" si="2"/>
        <v>0.76121289322354968</v>
      </c>
      <c r="K32" s="31">
        <f t="shared" si="3"/>
        <v>2.0384663731661639</v>
      </c>
      <c r="L32" s="32">
        <f t="shared" si="4"/>
        <v>-49.194980973352308</v>
      </c>
      <c r="M32" s="33">
        <f t="shared" si="5"/>
        <v>-56.571142707753893</v>
      </c>
      <c r="O32" s="35"/>
    </row>
    <row r="33" spans="1:15">
      <c r="D33" s="92">
        <f>D32+'Control Panel'!$B$29</f>
        <v>0.15500000000000005</v>
      </c>
      <c r="E33" s="31">
        <f t="shared" si="0"/>
        <v>5.0595679290383835</v>
      </c>
      <c r="F33" s="31">
        <f t="shared" si="6"/>
        <v>4.9546674243317872</v>
      </c>
      <c r="G33" s="31">
        <f t="shared" si="7"/>
        <v>26.343931126070892</v>
      </c>
      <c r="H33" s="31">
        <f t="shared" si="8"/>
        <v>25.051014846080594</v>
      </c>
      <c r="I33" s="31">
        <f t="shared" si="1"/>
        <v>36.353212402671062</v>
      </c>
      <c r="J33" s="31">
        <f t="shared" si="2"/>
        <v>0.76024698133332713</v>
      </c>
      <c r="K33" s="31">
        <f t="shared" si="3"/>
        <v>1.9972504811494289</v>
      </c>
      <c r="L33" s="32">
        <f t="shared" si="4"/>
        <v>-48.244639780487539</v>
      </c>
      <c r="M33" s="33">
        <f t="shared" si="5"/>
        <v>-55.576873181950909</v>
      </c>
      <c r="O33" s="35"/>
    </row>
    <row r="34" spans="1:15">
      <c r="D34" s="92">
        <f>D33+'Control Panel'!$B$29</f>
        <v>0.16000000000000006</v>
      </c>
      <c r="E34" s="31">
        <f t="shared" si="0"/>
        <v>5.1906845266714825</v>
      </c>
      <c r="F34" s="31">
        <f t="shared" si="6"/>
        <v>5.0792277876474161</v>
      </c>
      <c r="G34" s="31">
        <f t="shared" si="7"/>
        <v>26.102707927168453</v>
      </c>
      <c r="H34" s="31">
        <f t="shared" si="8"/>
        <v>24.773130480170838</v>
      </c>
      <c r="I34" s="31">
        <f t="shared" si="1"/>
        <v>35.986933113543202</v>
      </c>
      <c r="J34" s="31">
        <f t="shared" si="2"/>
        <v>0.75927034076730793</v>
      </c>
      <c r="K34" s="31">
        <f t="shared" si="3"/>
        <v>1.9572063673169149</v>
      </c>
      <c r="L34" s="32">
        <f t="shared" si="4"/>
        <v>-47.321237404030022</v>
      </c>
      <c r="M34" s="33">
        <f t="shared" si="5"/>
        <v>-54.610864879004275</v>
      </c>
      <c r="O34" s="35"/>
    </row>
    <row r="35" spans="1:15">
      <c r="D35" s="92">
        <f>D34+'Control Panel'!$B$29</f>
        <v>0.16500000000000006</v>
      </c>
      <c r="E35" s="31">
        <f t="shared" si="0"/>
        <v>5.3206065508397744</v>
      </c>
      <c r="F35" s="31">
        <f t="shared" si="6"/>
        <v>5.2024108042372834</v>
      </c>
      <c r="G35" s="31">
        <f t="shared" si="7"/>
        <v>25.866101740148302</v>
      </c>
      <c r="H35" s="31">
        <f t="shared" si="8"/>
        <v>24.500076155775815</v>
      </c>
      <c r="I35" s="31">
        <f t="shared" si="1"/>
        <v>35.627362390029909</v>
      </c>
      <c r="J35" s="31">
        <f t="shared" si="2"/>
        <v>0.7582829277118659</v>
      </c>
      <c r="K35" s="31">
        <f t="shared" si="3"/>
        <v>1.9182901164342521</v>
      </c>
      <c r="L35" s="32">
        <f t="shared" si="4"/>
        <v>-46.423763450509014</v>
      </c>
      <c r="M35" s="33">
        <f t="shared" si="5"/>
        <v>-53.672058542157096</v>
      </c>
      <c r="O35" s="35"/>
    </row>
    <row r="36" spans="1:15">
      <c r="D36" s="92">
        <f>D35+'Control Panel'!$B$29</f>
        <v>0.17000000000000007</v>
      </c>
      <c r="E36" s="31">
        <f t="shared" si="0"/>
        <v>5.4493567624973842</v>
      </c>
      <c r="F36" s="31">
        <f t="shared" si="6"/>
        <v>5.3242402842843859</v>
      </c>
      <c r="G36" s="31">
        <f t="shared" si="7"/>
        <v>25.633982922895758</v>
      </c>
      <c r="H36" s="31">
        <f t="shared" si="8"/>
        <v>24.23171586306503</v>
      </c>
      <c r="I36" s="31">
        <f t="shared" si="1"/>
        <v>35.27431266743023</v>
      </c>
      <c r="J36" s="31">
        <f t="shared" si="2"/>
        <v>0.75728469784263741</v>
      </c>
      <c r="K36" s="31">
        <f t="shared" si="3"/>
        <v>1.8804598572527029</v>
      </c>
      <c r="L36" s="32">
        <f t="shared" si="4"/>
        <v>-45.551254555948297</v>
      </c>
      <c r="M36" s="33">
        <f t="shared" si="5"/>
        <v>-52.759444212237774</v>
      </c>
      <c r="O36" s="35"/>
    </row>
    <row r="37" spans="1:15">
      <c r="D37" s="92">
        <f>D36+'Control Panel'!$B$29</f>
        <v>0.17500000000000007</v>
      </c>
      <c r="E37" s="31">
        <f t="shared" si="0"/>
        <v>5.5769572864299137</v>
      </c>
      <c r="F37" s="31">
        <f t="shared" si="6"/>
        <v>5.4447393705470581</v>
      </c>
      <c r="G37" s="31">
        <f t="shared" si="7"/>
        <v>25.406226650116015</v>
      </c>
      <c r="H37" s="31">
        <f t="shared" si="8"/>
        <v>23.967918642003841</v>
      </c>
      <c r="I37" s="31">
        <f t="shared" si="1"/>
        <v>34.927603362194503</v>
      </c>
      <c r="J37" s="31">
        <f t="shared" si="2"/>
        <v>0.75627560632324142</v>
      </c>
      <c r="K37" s="31">
        <f t="shared" si="3"/>
        <v>1.8436756492388577</v>
      </c>
      <c r="L37" s="32">
        <f t="shared" si="4"/>
        <v>-44.702791779641117</v>
      </c>
      <c r="M37" s="33">
        <f t="shared" si="5"/>
        <v>-51.872058495746124</v>
      </c>
      <c r="O37" s="35"/>
    </row>
    <row r="38" spans="1:15">
      <c r="D38" s="92">
        <f>D37+'Control Panel'!$B$29</f>
        <v>0.18000000000000008</v>
      </c>
      <c r="E38" s="31">
        <f t="shared" si="0"/>
        <v>5.703429634783248</v>
      </c>
      <c r="F38" s="31">
        <f t="shared" si="6"/>
        <v>5.5639305630258811</v>
      </c>
      <c r="G38" s="31">
        <f t="shared" si="7"/>
        <v>25.182712691217809</v>
      </c>
      <c r="H38" s="31">
        <f t="shared" si="8"/>
        <v>23.708558349525109</v>
      </c>
      <c r="I38" s="31">
        <f t="shared" si="1"/>
        <v>34.587060550171927</v>
      </c>
      <c r="J38" s="31">
        <f t="shared" si="2"/>
        <v>0.75525560780399481</v>
      </c>
      <c r="K38" s="31">
        <f t="shared" si="3"/>
        <v>1.8078993765698057</v>
      </c>
      <c r="L38" s="32">
        <f t="shared" si="4"/>
        <v>-43.877498165098139</v>
      </c>
      <c r="M38" s="33">
        <f t="shared" si="5"/>
        <v>-51.008982008169184</v>
      </c>
      <c r="O38" s="35"/>
    </row>
    <row r="39" spans="1:15">
      <c r="A39" s="8"/>
      <c r="D39" s="92">
        <f>D38+'Control Panel'!$B$29</f>
        <v>0.18500000000000008</v>
      </c>
      <c r="E39" s="31">
        <f t="shared" si="0"/>
        <v>5.8287947295122731</v>
      </c>
      <c r="F39" s="31">
        <f t="shared" si="6"/>
        <v>5.6818357424984045</v>
      </c>
      <c r="G39" s="31">
        <f t="shared" si="7"/>
        <v>24.963325200392319</v>
      </c>
      <c r="H39" s="31">
        <f t="shared" si="8"/>
        <v>23.453513439484265</v>
      </c>
      <c r="I39" s="31">
        <f t="shared" si="1"/>
        <v>34.252516662525849</v>
      </c>
      <c r="J39" s="31">
        <f t="shared" si="2"/>
        <v>0.75422465642062542</v>
      </c>
      <c r="K39" s="31">
        <f t="shared" si="3"/>
        <v>1.7730946488654438</v>
      </c>
      <c r="L39" s="32">
        <f t="shared" si="4"/>
        <v>-43.074536456011657</v>
      </c>
      <c r="M39" s="33">
        <f t="shared" si="5"/>
        <v>-50.169336979784546</v>
      </c>
      <c r="O39" s="35"/>
    </row>
    <row r="40" spans="1:15">
      <c r="A40" s="10"/>
      <c r="D40" s="92">
        <f>D39+'Control Panel'!$B$29</f>
        <v>0.19000000000000009</v>
      </c>
      <c r="E40" s="31">
        <f t="shared" si="0"/>
        <v>5.9530729238085343</v>
      </c>
      <c r="F40" s="31">
        <f t="shared" si="6"/>
        <v>5.7984761929835784</v>
      </c>
      <c r="G40" s="31">
        <f t="shared" si="7"/>
        <v>24.74795251811226</v>
      </c>
      <c r="H40" s="31">
        <f t="shared" si="8"/>
        <v>23.202666754585341</v>
      </c>
      <c r="I40" s="31">
        <f t="shared" si="1"/>
        <v>33.923810198193813</v>
      </c>
      <c r="J40" s="31">
        <f t="shared" si="2"/>
        <v>0.75318270579298408</v>
      </c>
      <c r="K40" s="31">
        <f t="shared" si="3"/>
        <v>1.739226708172442</v>
      </c>
      <c r="L40" s="32">
        <f t="shared" si="4"/>
        <v>-42.293106956065486</v>
      </c>
      <c r="M40" s="33">
        <f t="shared" si="5"/>
        <v>-49.352285012242127</v>
      </c>
      <c r="O40" s="35"/>
    </row>
    <row r="41" spans="1:15">
      <c r="D41" s="92">
        <f>D40+'Control Panel'!$B$29</f>
        <v>0.19500000000000009</v>
      </c>
      <c r="E41" s="31">
        <f t="shared" si="0"/>
        <v>6.0762840225621444</v>
      </c>
      <c r="F41" s="31">
        <f t="shared" si="6"/>
        <v>5.9138726231938517</v>
      </c>
      <c r="G41" s="31">
        <f t="shared" si="7"/>
        <v>24.536486983331933</v>
      </c>
      <c r="H41" s="31">
        <f t="shared" si="8"/>
        <v>22.955905329524128</v>
      </c>
      <c r="I41" s="31">
        <f t="shared" si="1"/>
        <v>33.600785451850555</v>
      </c>
      <c r="J41" s="31">
        <f t="shared" si="2"/>
        <v>0.75212970902375875</v>
      </c>
      <c r="K41" s="31">
        <f t="shared" si="3"/>
        <v>1.7062623417534477</v>
      </c>
      <c r="L41" s="32">
        <f t="shared" si="4"/>
        <v>-41.532445522318575</v>
      </c>
      <c r="M41" s="33">
        <f t="shared" si="5"/>
        <v>-48.557024975157816</v>
      </c>
      <c r="O41" s="35"/>
    </row>
    <row r="42" spans="1:15">
      <c r="A42" s="10"/>
      <c r="D42" s="92">
        <f>D41+'Control Panel'!$B$29</f>
        <v>0.20000000000000009</v>
      </c>
      <c r="E42" s="31">
        <f t="shared" si="0"/>
        <v>6.1984473019097743</v>
      </c>
      <c r="F42" s="31">
        <f t="shared" si="6"/>
        <v>6.0280451870292833</v>
      </c>
      <c r="G42" s="31">
        <f t="shared" si="7"/>
        <v>24.328824755720341</v>
      </c>
      <c r="H42" s="31">
        <f t="shared" si="8"/>
        <v>22.713120204648341</v>
      </c>
      <c r="I42" s="31">
        <f t="shared" si="1"/>
        <v>33.283292256406298</v>
      </c>
      <c r="J42" s="31">
        <f t="shared" si="2"/>
        <v>0.75106561869719113</v>
      </c>
      <c r="K42" s="31">
        <f t="shared" si="3"/>
        <v>1.6741698002706751</v>
      </c>
      <c r="L42" s="32">
        <f t="shared" si="4"/>
        <v>-40.791821682709127</v>
      </c>
      <c r="M42" s="33">
        <f t="shared" si="5"/>
        <v>-47.782791032810017</v>
      </c>
      <c r="O42" s="35"/>
    </row>
    <row r="43" spans="1:15">
      <c r="A43" s="10"/>
      <c r="D43" s="92">
        <f>D42+'Control Panel'!$B$29</f>
        <v>0.2050000000000001</v>
      </c>
      <c r="E43" s="31">
        <f t="shared" si="0"/>
        <v>6.3195815279173422</v>
      </c>
      <c r="F43" s="31">
        <f t="shared" si="6"/>
        <v>6.141013503164614</v>
      </c>
      <c r="G43" s="31">
        <f t="shared" si="7"/>
        <v>24.124865647306795</v>
      </c>
      <c r="H43" s="31">
        <f t="shared" si="8"/>
        <v>22.47420624948429</v>
      </c>
      <c r="I43" s="31">
        <f t="shared" si="1"/>
        <v>32.971185739141418</v>
      </c>
      <c r="J43" s="31">
        <f t="shared" si="2"/>
        <v>0.74999038687779895</v>
      </c>
      <c r="K43" s="31">
        <f t="shared" si="3"/>
        <v>1.6429187209854943</v>
      </c>
      <c r="L43" s="32">
        <f t="shared" si="4"/>
        <v>-40.070536868972475</v>
      </c>
      <c r="M43" s="33">
        <f t="shared" si="5"/>
        <v>-47.028850791813056</v>
      </c>
      <c r="O43" s="35"/>
    </row>
    <row r="44" spans="1:15">
      <c r="A44" s="10"/>
      <c r="D44" s="92">
        <f>D43+'Control Panel'!$B$29</f>
        <v>0.2100000000000001</v>
      </c>
      <c r="E44" s="31">
        <f t="shared" si="0"/>
        <v>6.4397049744430142</v>
      </c>
      <c r="F44" s="31">
        <f t="shared" si="6"/>
        <v>6.2527966737771372</v>
      </c>
      <c r="G44" s="31">
        <f t="shared" si="7"/>
        <v>23.924512962961931</v>
      </c>
      <c r="H44" s="31">
        <f t="shared" si="8"/>
        <v>22.239061995525226</v>
      </c>
      <c r="I44" s="31">
        <f t="shared" si="1"/>
        <v>32.664326090641268</v>
      </c>
      <c r="J44" s="31">
        <f t="shared" si="2"/>
        <v>0.74890396510910595</v>
      </c>
      <c r="K44" s="31">
        <f t="shared" si="3"/>
        <v>1.6124800556252352</v>
      </c>
      <c r="L44" s="32">
        <f t="shared" si="4"/>
        <v>-39.367922756947706</v>
      </c>
      <c r="M44" s="33">
        <f t="shared" si="5"/>
        <v>-46.29450356135559</v>
      </c>
      <c r="O44" s="35"/>
    </row>
    <row r="45" spans="1:15">
      <c r="D45" s="92">
        <f>D44+'Control Panel'!$B$29</f>
        <v>0.21500000000000011</v>
      </c>
      <c r="E45" s="31">
        <f t="shared" si="0"/>
        <v>6.558835440223362</v>
      </c>
      <c r="F45" s="31">
        <f t="shared" si="6"/>
        <v>6.3634133024602466</v>
      </c>
      <c r="G45" s="31">
        <f t="shared" si="7"/>
        <v>23.727673349177191</v>
      </c>
      <c r="H45" s="31">
        <f t="shared" si="8"/>
        <v>22.007589477718447</v>
      </c>
      <c r="I45" s="31">
        <f t="shared" si="1"/>
        <v>32.362578345753562</v>
      </c>
      <c r="J45" s="31">
        <f t="shared" si="2"/>
        <v>0.74780630441238005</v>
      </c>
      <c r="K45" s="31">
        <f t="shared" si="3"/>
        <v>1.5828260025955436</v>
      </c>
      <c r="L45" s="32">
        <f t="shared" si="4"/>
        <v>-38.6833397068716</v>
      </c>
      <c r="M45" s="33">
        <f t="shared" si="5"/>
        <v>-45.579078718245967</v>
      </c>
      <c r="O45" s="35"/>
    </row>
    <row r="46" spans="1:15">
      <c r="A46" s="10"/>
      <c r="D46" s="92">
        <f>D45+'Control Panel'!$B$29</f>
        <v>0.22000000000000011</v>
      </c>
      <c r="E46" s="31">
        <f t="shared" si="0"/>
        <v>6.6769902652229121</v>
      </c>
      <c r="F46" s="31">
        <f t="shared" si="6"/>
        <v>6.4728815113648608</v>
      </c>
      <c r="G46" s="31">
        <f t="shared" si="7"/>
        <v>23.534256650642835</v>
      </c>
      <c r="H46" s="31">
        <f t="shared" si="8"/>
        <v>21.779694084127218</v>
      </c>
      <c r="I46" s="31">
        <f t="shared" si="1"/>
        <v>32.065812175843803</v>
      </c>
      <c r="J46" s="31">
        <f t="shared" si="2"/>
        <v>0.7466973552853845</v>
      </c>
      <c r="K46" s="31">
        <f t="shared" si="3"/>
        <v>1.5539299432413129</v>
      </c>
      <c r="L46" s="32">
        <f t="shared" si="4"/>
        <v>-38.016175296826674</v>
      </c>
      <c r="M46" s="33">
        <f t="shared" si="5"/>
        <v>-44.881934169602204</v>
      </c>
      <c r="O46" s="35"/>
    </row>
    <row r="47" spans="1:15">
      <c r="D47" s="92">
        <f>D46+'Control Panel'!$B$29</f>
        <v>0.22500000000000012</v>
      </c>
      <c r="E47" s="31">
        <f t="shared" si="0"/>
        <v>6.7941863462849161</v>
      </c>
      <c r="F47" s="31">
        <f t="shared" si="6"/>
        <v>6.5812189576083764</v>
      </c>
      <c r="G47" s="31">
        <f t="shared" si="7"/>
        <v>23.3441757741587</v>
      </c>
      <c r="H47" s="31">
        <f t="shared" si="8"/>
        <v>21.555284413279207</v>
      </c>
      <c r="I47" s="31">
        <f t="shared" si="1"/>
        <v>31.773901691674183</v>
      </c>
      <c r="J47" s="31">
        <f t="shared" si="2"/>
        <v>0.74557706770114041</v>
      </c>
      <c r="K47" s="31">
        <f t="shared" si="3"/>
        <v>1.5257663818819376</v>
      </c>
      <c r="L47" s="32">
        <f t="shared" si="4"/>
        <v>-37.365842943033059</v>
      </c>
      <c r="M47" s="33">
        <f t="shared" si="5"/>
        <v>-44.20245490657193</v>
      </c>
      <c r="O47" s="35"/>
    </row>
    <row r="48" spans="1:15">
      <c r="D48" s="92">
        <f>D47+'Control Panel'!$B$29</f>
        <v>0.23000000000000012</v>
      </c>
      <c r="E48" s="31">
        <f t="shared" si="0"/>
        <v>6.9104401521189223</v>
      </c>
      <c r="F48" s="31">
        <f t="shared" si="6"/>
        <v>6.6884428489884407</v>
      </c>
      <c r="G48" s="31">
        <f t="shared" si="7"/>
        <v>23.157346559443535</v>
      </c>
      <c r="H48" s="31">
        <f t="shared" si="8"/>
        <v>21.334272138746346</v>
      </c>
      <c r="I48" s="31">
        <f t="shared" si="1"/>
        <v>31.486725256276809</v>
      </c>
      <c r="J48" s="31">
        <f t="shared" si="2"/>
        <v>0.74444539110670571</v>
      </c>
      <c r="K48" s="31">
        <f t="shared" si="3"/>
        <v>1.4983108893673303</v>
      </c>
      <c r="L48" s="32">
        <f t="shared" si="4"/>
        <v>-36.731780601149879</v>
      </c>
      <c r="M48" s="33">
        <f t="shared" si="5"/>
        <v>-43.540051642967079</v>
      </c>
      <c r="O48" s="35"/>
    </row>
    <row r="49" spans="4:15">
      <c r="D49" s="92">
        <f>D48+'Control Panel'!$B$29</f>
        <v>0.23500000000000013</v>
      </c>
      <c r="E49" s="31">
        <f t="shared" si="0"/>
        <v>7.0257677376586258</v>
      </c>
      <c r="F49" s="31">
        <f t="shared" si="6"/>
        <v>6.7945699590366351</v>
      </c>
      <c r="G49" s="31">
        <f t="shared" si="7"/>
        <v>22.973687656437786</v>
      </c>
      <c r="H49" s="31">
        <f t="shared" si="8"/>
        <v>21.116571880531509</v>
      </c>
      <c r="I49" s="31">
        <f t="shared" si="1"/>
        <v>31.204165307234479</v>
      </c>
      <c r="J49" s="31">
        <f t="shared" si="2"/>
        <v>0.74330227442197216</v>
      </c>
      <c r="K49" s="31">
        <f t="shared" si="3"/>
        <v>1.4715400499201907</v>
      </c>
      <c r="L49" s="32">
        <f t="shared" si="4"/>
        <v>-36.113449543190171</v>
      </c>
      <c r="M49" s="33">
        <f t="shared" si="5"/>
        <v>-42.894159533157328</v>
      </c>
      <c r="O49" s="35"/>
    </row>
    <row r="50" spans="4:15">
      <c r="D50" s="92">
        <f>D49+'Control Panel'!$B$29</f>
        <v>0.24000000000000013</v>
      </c>
      <c r="E50" s="31">
        <f t="shared" si="0"/>
        <v>7.1401847578215243</v>
      </c>
      <c r="F50" s="31">
        <f t="shared" si="6"/>
        <v>6.8996166414451281</v>
      </c>
      <c r="G50" s="31">
        <f t="shared" si="7"/>
        <v>22.793120408721833</v>
      </c>
      <c r="H50" s="31">
        <f t="shared" si="8"/>
        <v>20.902101082865723</v>
      </c>
      <c r="I50" s="31">
        <f t="shared" si="1"/>
        <v>30.92610818782131</v>
      </c>
      <c r="J50" s="31">
        <f t="shared" si="2"/>
        <v>0.74214766603847959</v>
      </c>
      <c r="K50" s="31">
        <f t="shared" si="3"/>
        <v>1.4454314110474495</v>
      </c>
      <c r="L50" s="32">
        <f t="shared" si="4"/>
        <v>-35.510333205054778</v>
      </c>
      <c r="M50" s="33">
        <f t="shared" si="5"/>
        <v>-42.264236963986647</v>
      </c>
      <c r="O50" s="35"/>
    </row>
    <row r="51" spans="4:15">
      <c r="D51" s="92">
        <f>D50+'Control Panel'!$B$29</f>
        <v>0.24500000000000013</v>
      </c>
      <c r="E51" s="31">
        <f t="shared" si="0"/>
        <v>7.2537064807000702</v>
      </c>
      <c r="F51" s="31">
        <f t="shared" si="6"/>
        <v>7.0035988438974064</v>
      </c>
      <c r="G51" s="31">
        <f t="shared" si="7"/>
        <v>22.61556874269656</v>
      </c>
      <c r="H51" s="31">
        <f t="shared" si="8"/>
        <v>20.69077989804579</v>
      </c>
      <c r="I51" s="31">
        <f t="shared" si="1"/>
        <v>30.652443986491669</v>
      </c>
      <c r="J51" s="31">
        <f t="shared" si="2"/>
        <v>0.74098151381825428</v>
      </c>
      <c r="K51" s="31">
        <f t="shared" si="3"/>
        <v>1.4199634363198221</v>
      </c>
      <c r="L51" s="32">
        <f t="shared" si="4"/>
        <v>-34.921936100058531</v>
      </c>
      <c r="M51" s="33">
        <f t="shared" si="5"/>
        <v>-41.649764415863906</v>
      </c>
      <c r="O51" s="35"/>
    </row>
    <row r="52" spans="4:15">
      <c r="D52" s="92">
        <f>D51+'Control Panel'!$B$29</f>
        <v>0.25000000000000011</v>
      </c>
      <c r="E52" s="31">
        <f t="shared" si="0"/>
        <v>7.366347800212302</v>
      </c>
      <c r="F52" s="31">
        <f t="shared" si="6"/>
        <v>7.1065321213324371</v>
      </c>
      <c r="G52" s="31">
        <f t="shared" si="7"/>
        <v>22.440959062196267</v>
      </c>
      <c r="H52" s="31">
        <f t="shared" si="8"/>
        <v>20.48253107596647</v>
      </c>
      <c r="I52" s="31">
        <f t="shared" si="1"/>
        <v>30.383066384239445</v>
      </c>
      <c r="J52" s="31">
        <f t="shared" si="2"/>
        <v>0.73980376509266943</v>
      </c>
      <c r="K52" s="31">
        <f t="shared" si="3"/>
        <v>1.3951154608331267</v>
      </c>
      <c r="L52" s="32">
        <f t="shared" si="4"/>
        <v>-34.347782794161382</v>
      </c>
      <c r="M52" s="33">
        <f t="shared" si="5"/>
        <v>-41.050243388532941</v>
      </c>
      <c r="O52" s="35"/>
    </row>
    <row r="53" spans="4:15">
      <c r="D53" s="92">
        <f>D52+'Control Panel'!$B$29</f>
        <v>0.25500000000000012</v>
      </c>
      <c r="E53" s="31">
        <f t="shared" si="0"/>
        <v>7.4781232482383571</v>
      </c>
      <c r="F53" s="31">
        <f t="shared" si="6"/>
        <v>7.2084316486699125</v>
      </c>
      <c r="G53" s="31">
        <f t="shared" si="7"/>
        <v>22.269220148225461</v>
      </c>
      <c r="H53" s="31">
        <f t="shared" si="8"/>
        <v>20.277279859023807</v>
      </c>
      <c r="I53" s="31">
        <f t="shared" si="1"/>
        <v>30.117872509380597</v>
      </c>
      <c r="J53" s="31">
        <f t="shared" si="2"/>
        <v>0.73861436666133207</v>
      </c>
      <c r="K53" s="31">
        <f t="shared" si="3"/>
        <v>1.3708676491785285</v>
      </c>
      <c r="L53" s="32">
        <f t="shared" si="4"/>
        <v>-33.787416938927301</v>
      </c>
      <c r="M53" s="33">
        <f t="shared" si="5"/>
        <v>-40.46519538735371</v>
      </c>
      <c r="O53" s="35"/>
    </row>
    <row r="54" spans="4:15">
      <c r="D54" s="92">
        <f>D53+'Control Panel'!$B$29</f>
        <v>0.26000000000000012</v>
      </c>
      <c r="E54" s="31">
        <f t="shared" si="0"/>
        <v>7.589047006267748</v>
      </c>
      <c r="F54" s="31">
        <f t="shared" si="6"/>
        <v>7.3093122330226903</v>
      </c>
      <c r="G54" s="31">
        <f t="shared" si="7"/>
        <v>22.100283063530824</v>
      </c>
      <c r="H54" s="31">
        <f t="shared" si="8"/>
        <v>20.074953882087037</v>
      </c>
      <c r="I54" s="31">
        <f t="shared" si="1"/>
        <v>29.856762799340938</v>
      </c>
      <c r="J54" s="31">
        <f t="shared" si="2"/>
        <v>0.737413264790998</v>
      </c>
      <c r="K54" s="31">
        <f t="shared" si="3"/>
        <v>1.3472009557613345</v>
      </c>
      <c r="L54" s="32">
        <f t="shared" si="4"/>
        <v>-33.240400358521107</v>
      </c>
      <c r="M54" s="33">
        <f t="shared" si="5"/>
        <v>-39.894160966226572</v>
      </c>
      <c r="O54" s="35"/>
    </row>
    <row r="55" spans="4:15">
      <c r="D55" s="92">
        <f>D54+'Control Panel'!$B$29</f>
        <v>0.26500000000000012</v>
      </c>
      <c r="E55" s="31">
        <f t="shared" si="0"/>
        <v>7.699132916580921</v>
      </c>
      <c r="F55" s="31">
        <f t="shared" si="6"/>
        <v>7.4091883254210478</v>
      </c>
      <c r="G55" s="31">
        <f t="shared" si="7"/>
        <v>21.934081061738219</v>
      </c>
      <c r="H55" s="31">
        <f t="shared" si="8"/>
        <v>19.875483077255904</v>
      </c>
      <c r="I55" s="31">
        <f t="shared" si="1"/>
        <v>29.599640869057669</v>
      </c>
      <c r="J55" s="31">
        <f t="shared" si="2"/>
        <v>0.73620040521451757</v>
      </c>
      <c r="K55" s="31">
        <f t="shared" si="3"/>
        <v>1.3240970873193914</v>
      </c>
      <c r="L55" s="32">
        <f t="shared" si="4"/>
        <v>-32.706312187315859</v>
      </c>
      <c r="M55" s="33">
        <f t="shared" si="5"/>
        <v>-39.336698823567211</v>
      </c>
      <c r="O55" s="35"/>
    </row>
    <row r="56" spans="4:15">
      <c r="D56" s="92">
        <f>D55+'Control Panel'!$B$29</f>
        <v>0.27000000000000013</v>
      </c>
      <c r="E56" s="31">
        <f t="shared" si="0"/>
        <v>7.8083944929872704</v>
      </c>
      <c r="F56" s="31">
        <f t="shared" si="6"/>
        <v>7.5080740320720327</v>
      </c>
      <c r="G56" s="31">
        <f t="shared" si="7"/>
        <v>21.770549500801639</v>
      </c>
      <c r="H56" s="31">
        <f t="shared" si="8"/>
        <v>19.678799583138069</v>
      </c>
      <c r="I56" s="31">
        <f t="shared" si="1"/>
        <v>29.346413385628054</v>
      </c>
      <c r="J56" s="31">
        <f t="shared" si="2"/>
        <v>0.73497573312981268</v>
      </c>
      <c r="K56" s="31">
        <f t="shared" si="3"/>
        <v>1.3015384675027144</v>
      </c>
      <c r="L56" s="32">
        <f t="shared" si="4"/>
        <v>-32.18474805492707</v>
      </c>
      <c r="M56" s="33">
        <f t="shared" si="5"/>
        <v>-38.792384947995039</v>
      </c>
      <c r="O56" s="35"/>
    </row>
    <row r="57" spans="4:15">
      <c r="D57" s="92">
        <f>D56+'Control Panel'!$B$29</f>
        <v>0.27500000000000013</v>
      </c>
      <c r="E57" s="31">
        <f t="shared" si="0"/>
        <v>7.9168449311405915</v>
      </c>
      <c r="F57" s="31">
        <f t="shared" si="6"/>
        <v>7.6059831251758734</v>
      </c>
      <c r="G57" s="31">
        <f t="shared" si="7"/>
        <v>21.609625760527003</v>
      </c>
      <c r="H57" s="31">
        <f t="shared" si="8"/>
        <v>19.484837658398092</v>
      </c>
      <c r="I57" s="31">
        <f t="shared" si="1"/>
        <v>29.096989948861733</v>
      </c>
      <c r="J57" s="31">
        <f t="shared" si="2"/>
        <v>0.73373919319889092</v>
      </c>
      <c r="K57" s="31">
        <f t="shared" si="3"/>
        <v>1.2795082033856791</v>
      </c>
      <c r="L57" s="32">
        <f t="shared" si="4"/>
        <v>-31.67531931571321</v>
      </c>
      <c r="M57" s="33">
        <f t="shared" si="5"/>
        <v>-38.260811810631822</v>
      </c>
      <c r="O57" s="35"/>
    </row>
    <row r="58" spans="4:15">
      <c r="D58" s="92">
        <f>D57+'Control Panel'!$B$29</f>
        <v>0.28000000000000014</v>
      </c>
      <c r="E58" s="31">
        <f t="shared" si="0"/>
        <v>8.0244971184517802</v>
      </c>
      <c r="F58" s="31">
        <f t="shared" si="6"/>
        <v>7.702929053320231</v>
      </c>
      <c r="G58" s="31">
        <f t="shared" si="7"/>
        <v>21.451249163948436</v>
      </c>
      <c r="H58" s="31">
        <f t="shared" si="8"/>
        <v>19.293533599344933</v>
      </c>
      <c r="I58" s="31">
        <f t="shared" si="1"/>
        <v>28.851282977414545</v>
      </c>
      <c r="J58" s="31">
        <f t="shared" si="2"/>
        <v>0.73249072954689443</v>
      </c>
      <c r="K58" s="31">
        <f t="shared" si="3"/>
        <v>1.2579900537920969</v>
      </c>
      <c r="L58" s="32">
        <f t="shared" si="4"/>
        <v>-31.177652319988695</v>
      </c>
      <c r="M58" s="33">
        <f t="shared" si="5"/>
        <v>-37.741587601123918</v>
      </c>
      <c r="O58" s="35"/>
    </row>
    <row r="59" spans="4:15">
      <c r="D59" s="92">
        <f>D58+'Control Panel'!$B$29</f>
        <v>0.28500000000000014</v>
      </c>
      <c r="E59" s="31">
        <f t="shared" si="0"/>
        <v>8.1313636436175223</v>
      </c>
      <c r="F59" s="31">
        <f t="shared" si="6"/>
        <v>7.7989249514719416</v>
      </c>
      <c r="G59" s="31">
        <f t="shared" si="7"/>
        <v>21.295360902348492</v>
      </c>
      <c r="H59" s="31">
        <f t="shared" si="8"/>
        <v>19.104825661339312</v>
      </c>
      <c r="I59" s="31">
        <f t="shared" si="1"/>
        <v>28.609207600201756</v>
      </c>
      <c r="J59" s="31">
        <f t="shared" si="2"/>
        <v>0.73123028576119087</v>
      </c>
      <c r="K59" s="31">
        <f t="shared" si="3"/>
        <v>1.2369683993217686</v>
      </c>
      <c r="L59" s="32">
        <f t="shared" si="4"/>
        <v>-30.691387724386118</v>
      </c>
      <c r="M59" s="33">
        <f t="shared" si="5"/>
        <v>-37.234335504701505</v>
      </c>
      <c r="O59" s="35"/>
    </row>
    <row r="60" spans="4:15">
      <c r="D60" s="92">
        <f>D59+'Control Panel'!$B$29</f>
        <v>0.29000000000000015</v>
      </c>
      <c r="E60" s="31">
        <f t="shared" si="0"/>
        <v>8.2374568057827116</v>
      </c>
      <c r="F60" s="31">
        <f t="shared" si="6"/>
        <v>7.89398365058483</v>
      </c>
      <c r="G60" s="31">
        <f t="shared" si="7"/>
        <v>21.141903963726563</v>
      </c>
      <c r="H60" s="31">
        <f t="shared" si="8"/>
        <v>18.918653983815805</v>
      </c>
      <c r="I60" s="31">
        <f t="shared" si="1"/>
        <v>28.370681552807056</v>
      </c>
      <c r="J60" s="31">
        <f t="shared" si="2"/>
        <v>0.72995780489050466</v>
      </c>
      <c r="K60" s="31">
        <f t="shared" si="3"/>
        <v>1.2164282139747569</v>
      </c>
      <c r="L60" s="32">
        <f t="shared" si="4"/>
        <v>-30.216179838980267</v>
      </c>
      <c r="M60" s="33">
        <f t="shared" si="5"/>
        <v>-36.738693017771965</v>
      </c>
      <c r="O60" s="35"/>
    </row>
    <row r="61" spans="4:15">
      <c r="D61" s="92">
        <f>D60+'Control Panel'!$B$29</f>
        <v>0.29500000000000015</v>
      </c>
      <c r="E61" s="31">
        <f t="shared" si="0"/>
        <v>8.342788623353357</v>
      </c>
      <c r="F61" s="31">
        <f t="shared" si="6"/>
        <v>7.9881176868411865</v>
      </c>
      <c r="G61" s="31">
        <f t="shared" si="7"/>
        <v>20.990823064531661</v>
      </c>
      <c r="H61" s="31">
        <f t="shared" si="8"/>
        <v>18.734960518726943</v>
      </c>
      <c r="I61" s="31">
        <f t="shared" si="1"/>
        <v>28.135625078621082</v>
      </c>
      <c r="J61" s="31">
        <f t="shared" si="2"/>
        <v>0.72867322944409407</v>
      </c>
      <c r="K61" s="31">
        <f t="shared" si="3"/>
        <v>1.1963550382766976</v>
      </c>
      <c r="L61" s="32">
        <f t="shared" si="4"/>
        <v>-29.751696008949327</v>
      </c>
      <c r="M61" s="33">
        <f t="shared" si="5"/>
        <v>-36.254311299715965</v>
      </c>
      <c r="O61" s="35"/>
    </row>
    <row r="62" spans="4:15">
      <c r="D62" s="92">
        <f>D61+'Control Panel'!$B$29</f>
        <v>0.30000000000000016</v>
      </c>
      <c r="E62" s="31">
        <f t="shared" si="0"/>
        <v>8.4473708424759035</v>
      </c>
      <c r="F62" s="31">
        <f t="shared" si="6"/>
        <v>8.0813393105435747</v>
      </c>
      <c r="G62" s="31">
        <f t="shared" si="7"/>
        <v>20.842064584486913</v>
      </c>
      <c r="H62" s="31">
        <f t="shared" si="8"/>
        <v>18.553688962228364</v>
      </c>
      <c r="I62" s="31">
        <f t="shared" si="1"/>
        <v>27.903960834459294</v>
      </c>
      <c r="J62" s="31">
        <f t="shared" si="2"/>
        <v>0.72737650139097498</v>
      </c>
      <c r="K62" s="31">
        <f t="shared" si="3"/>
        <v>1.1767349538150009</v>
      </c>
      <c r="L62" s="32">
        <f t="shared" si="4"/>
        <v>-29.297616028699196</v>
      </c>
      <c r="M62" s="33">
        <f t="shared" si="5"/>
        <v>-35.780854558711788</v>
      </c>
      <c r="O62" s="35"/>
    </row>
    <row r="63" spans="4:15">
      <c r="D63" s="92">
        <f>D62+'Control Panel'!$B$29</f>
        <v>0.30500000000000016</v>
      </c>
      <c r="E63" s="31">
        <f t="shared" si="0"/>
        <v>8.5512149451979784</v>
      </c>
      <c r="F63" s="31">
        <f t="shared" si="6"/>
        <v>8.1736604946727329</v>
      </c>
      <c r="G63" s="31">
        <f t="shared" si="7"/>
        <v>20.695576504343418</v>
      </c>
      <c r="H63" s="31">
        <f t="shared" si="8"/>
        <v>18.374784689434804</v>
      </c>
      <c r="I63" s="31">
        <f t="shared" si="1"/>
        <v>27.675613800423996</v>
      </c>
      <c r="J63" s="31">
        <f t="shared" si="2"/>
        <v>0.7260675621591941</v>
      </c>
      <c r="K63" s="31">
        <f t="shared" si="3"/>
        <v>1.1575545591018401</v>
      </c>
      <c r="L63" s="32">
        <f t="shared" si="4"/>
        <v>-28.853631586515629</v>
      </c>
      <c r="M63" s="33">
        <f t="shared" si="5"/>
        <v>-35.317999469559602</v>
      </c>
      <c r="O63" s="35"/>
    </row>
    <row r="64" spans="4:15">
      <c r="D64" s="92">
        <f>D63+'Control Panel'!$B$29</f>
        <v>0.31000000000000016</v>
      </c>
      <c r="E64" s="31">
        <f t="shared" si="0"/>
        <v>8.6543321573248644</v>
      </c>
      <c r="F64" s="31">
        <f t="shared" si="6"/>
        <v>8.2650929431265379</v>
      </c>
      <c r="G64" s="31">
        <f t="shared" si="7"/>
        <v>20.551308346410838</v>
      </c>
      <c r="H64" s="31">
        <f t="shared" si="8"/>
        <v>18.198194692087007</v>
      </c>
      <c r="I64" s="31">
        <f t="shared" si="1"/>
        <v>27.450511193789442</v>
      </c>
      <c r="J64" s="31">
        <f t="shared" si="2"/>
        <v>0.7247463526351553</v>
      </c>
      <c r="K64" s="31">
        <f t="shared" si="3"/>
        <v>1.138800946685441</v>
      </c>
      <c r="L64" s="32">
        <f t="shared" si="4"/>
        <v>-28.419445737938368</v>
      </c>
      <c r="M64" s="33">
        <f t="shared" si="5"/>
        <v>-34.865434621612678</v>
      </c>
      <c r="O64" s="35"/>
    </row>
    <row r="65" spans="4:15">
      <c r="D65" s="92">
        <f>D64+'Control Panel'!$B$29</f>
        <v>0.31500000000000017</v>
      </c>
      <c r="E65" s="31">
        <f t="shared" si="0"/>
        <v>8.756733455985195</v>
      </c>
      <c r="F65" s="31">
        <f t="shared" si="6"/>
        <v>8.3556480986542034</v>
      </c>
      <c r="G65" s="31">
        <f t="shared" si="7"/>
        <v>20.409211117721146</v>
      </c>
      <c r="H65" s="31">
        <f t="shared" si="8"/>
        <v>18.023867518978943</v>
      </c>
      <c r="I65" s="31">
        <f t="shared" si="1"/>
        <v>27.228582386701969</v>
      </c>
      <c r="J65" s="31">
        <f t="shared" si="2"/>
        <v>0.72341281316300043</v>
      </c>
      <c r="K65" s="31">
        <f t="shared" si="3"/>
        <v>1.1204616814363613</v>
      </c>
      <c r="L65" s="32">
        <f t="shared" si="4"/>
        <v>-27.99477240617048</v>
      </c>
      <c r="M65" s="33">
        <f t="shared" si="5"/>
        <v>-34.422859995047368</v>
      </c>
      <c r="O65" s="35"/>
    </row>
    <row r="66" spans="4:15">
      <c r="D66" s="92">
        <f>D65+'Control Panel'!$B$29</f>
        <v>0.32000000000000017</v>
      </c>
      <c r="E66" s="31">
        <f t="shared" si="0"/>
        <v>8.8584295769187236</v>
      </c>
      <c r="F66" s="31">
        <f t="shared" si="6"/>
        <v>8.4453371504991583</v>
      </c>
      <c r="G66" s="31">
        <f t="shared" si="7"/>
        <v>20.269237255690292</v>
      </c>
      <c r="H66" s="31">
        <f t="shared" si="8"/>
        <v>17.851753219003704</v>
      </c>
      <c r="I66" s="31">
        <f t="shared" si="1"/>
        <v>27.00975882749923</v>
      </c>
      <c r="J66" s="31">
        <f t="shared" si="2"/>
        <v>0.7220668835440488</v>
      </c>
      <c r="K66" s="31">
        <f t="shared" si="3"/>
        <v>1.1025247799402662</v>
      </c>
      <c r="L66" s="32">
        <f t="shared" si="4"/>
        <v>-27.579335907946813</v>
      </c>
      <c r="M66" s="33">
        <f t="shared" si="5"/>
        <v>-33.989986463820031</v>
      </c>
      <c r="O66" s="35"/>
    </row>
    <row r="67" spans="4:15">
      <c r="D67" s="92">
        <f>D66+'Control Panel'!$B$29</f>
        <v>0.32500000000000018</v>
      </c>
      <c r="E67" s="31">
        <f t="shared" ref="E67:E130" si="9">IF(F66=0,E66,E66+G66*$D$3+0.5*L66*$D$3^2)</f>
        <v>8.9594310214983253</v>
      </c>
      <c r="F67" s="31">
        <f t="shared" si="6"/>
        <v>8.5341710417633792</v>
      </c>
      <c r="G67" s="31">
        <f t="shared" si="7"/>
        <v>20.13134057615056</v>
      </c>
      <c r="H67" s="31">
        <f t="shared" si="8"/>
        <v>17.681803286684605</v>
      </c>
      <c r="I67" s="31">
        <f t="shared" ref="I67:I130" si="10">(G67^2+H67^2)^0.5</f>
        <v>26.793973965464257</v>
      </c>
      <c r="J67" s="31">
        <f t="shared" ref="J67:J130" si="11">ATAN2(G67,H67)</f>
        <v>0.72070850303629608</v>
      </c>
      <c r="K67" s="31">
        <f t="shared" ref="K67:K130" si="12">$B$4*I67^2</f>
        <v>1.0849786909331738</v>
      </c>
      <c r="L67" s="32">
        <f t="shared" ref="L67:L130" si="13">-K67*COS(J67)/$B$13</f>
        <v>-27.172870503388534</v>
      </c>
      <c r="M67" s="33">
        <f t="shared" ref="M67:M130" si="14">(-$B$13*$B$3-K67*SIN(J67))/$B$13</f>
        <v>-33.566535323766466</v>
      </c>
      <c r="O67" s="35"/>
    </row>
    <row r="68" spans="4:15">
      <c r="D68" s="92">
        <f>D67+'Control Panel'!$B$29</f>
        <v>0.33000000000000018</v>
      </c>
      <c r="E68" s="31">
        <f t="shared" si="9"/>
        <v>9.0597480634977856</v>
      </c>
      <c r="F68" s="31">
        <f t="shared" ref="F68:F131" si="15">IF(F67+H67*$D$3+0.5*M67*$D$3^2&lt;=0,0,F67+H67*$D$3+0.5*M67*$D$3^2)</f>
        <v>8.6221604765052557</v>
      </c>
      <c r="G68" s="31">
        <f t="shared" ref="G68:H131" si="16">G67+L67*$D$3</f>
        <v>19.995476223633617</v>
      </c>
      <c r="H68" s="31">
        <f t="shared" si="16"/>
        <v>17.513970610065773</v>
      </c>
      <c r="I68" s="31">
        <f t="shared" si="10"/>
        <v>26.58116317884048</v>
      </c>
      <c r="J68" s="31">
        <f t="shared" si="11"/>
        <v>0.71933761035397792</v>
      </c>
      <c r="K68" s="31">
        <f t="shared" si="12"/>
        <v>1.0678122767192739</v>
      </c>
      <c r="L68" s="32">
        <f t="shared" si="13"/>
        <v>-26.775119968465468</v>
      </c>
      <c r="M68" s="33">
        <f t="shared" si="14"/>
        <v>-33.15223784439943</v>
      </c>
      <c r="O68" s="35"/>
    </row>
    <row r="69" spans="4:15">
      <c r="D69" s="92">
        <f>D68+'Control Panel'!$B$29</f>
        <v>0.33500000000000019</v>
      </c>
      <c r="E69" s="31">
        <f t="shared" si="9"/>
        <v>9.1593907556163465</v>
      </c>
      <c r="F69" s="31">
        <f t="shared" si="15"/>
        <v>8.70931592658253</v>
      </c>
      <c r="G69" s="31">
        <f t="shared" si="16"/>
        <v>19.86160062379129</v>
      </c>
      <c r="H69" s="31">
        <f t="shared" si="16"/>
        <v>17.348209420843776</v>
      </c>
      <c r="I69" s="31">
        <f t="shared" si="10"/>
        <v>26.371263705943999</v>
      </c>
      <c r="J69" s="31">
        <f t="shared" si="11"/>
        <v>0.71795414366719934</v>
      </c>
      <c r="K69" s="31">
        <f t="shared" si="12"/>
        <v>1.0510147955152835</v>
      </c>
      <c r="L69" s="32">
        <f t="shared" si="13"/>
        <v>-26.385837188776947</v>
      </c>
      <c r="M69" s="33">
        <f t="shared" si="14"/>
        <v>-32.746834843052696</v>
      </c>
      <c r="O69" s="35"/>
    </row>
    <row r="70" spans="4:15">
      <c r="D70" s="92">
        <f>D69+'Control Panel'!$B$29</f>
        <v>0.34000000000000019</v>
      </c>
      <c r="E70" s="31">
        <f t="shared" si="9"/>
        <v>9.2583689357704433</v>
      </c>
      <c r="F70" s="31">
        <f t="shared" si="15"/>
        <v>8.7956476382512108</v>
      </c>
      <c r="G70" s="31">
        <f t="shared" si="16"/>
        <v>19.729671437847404</v>
      </c>
      <c r="H70" s="31">
        <f t="shared" si="16"/>
        <v>17.184475246628512</v>
      </c>
      <c r="I70" s="31">
        <f t="shared" si="10"/>
        <v>26.16421457921869</v>
      </c>
      <c r="J70" s="31">
        <f t="shared" si="11"/>
        <v>0.71655804060163419</v>
      </c>
      <c r="K70" s="31">
        <f t="shared" si="12"/>
        <v>1.0345758846688664</v>
      </c>
      <c r="L70" s="32">
        <f t="shared" si="13"/>
        <v>-26.004783773443812</v>
      </c>
      <c r="M70" s="33">
        <f t="shared" si="14"/>
        <v>-32.350076280105988</v>
      </c>
      <c r="O70" s="35"/>
    </row>
    <row r="71" spans="4:15">
      <c r="D71" s="92">
        <f>D70+'Control Panel'!$B$29</f>
        <v>0.3450000000000002</v>
      </c>
      <c r="E71" s="31">
        <f t="shared" si="9"/>
        <v>9.3566922331625122</v>
      </c>
      <c r="F71" s="31">
        <f t="shared" si="15"/>
        <v>8.8811656385308524</v>
      </c>
      <c r="G71" s="31">
        <f t="shared" si="16"/>
        <v>19.599647518980184</v>
      </c>
      <c r="H71" s="31">
        <f t="shared" si="16"/>
        <v>17.022724865227982</v>
      </c>
      <c r="I71" s="31">
        <f t="shared" si="10"/>
        <v>25.959956562088408</v>
      </c>
      <c r="J71" s="31">
        <f t="shared" si="11"/>
        <v>0.71514923823829601</v>
      </c>
      <c r="K71" s="31">
        <f t="shared" si="12"/>
        <v>1.0184855447019667</v>
      </c>
      <c r="L71" s="32">
        <f t="shared" si="13"/>
        <v>-25.631729687980648</v>
      </c>
      <c r="M71" s="33">
        <f t="shared" si="14"/>
        <v>-31.961720874105456</v>
      </c>
      <c r="O71" s="35"/>
    </row>
    <row r="72" spans="4:15">
      <c r="D72" s="92">
        <f>D71+'Control Panel'!$B$29</f>
        <v>0.3500000000000002</v>
      </c>
      <c r="E72" s="31">
        <f t="shared" si="9"/>
        <v>9.4543700741363139</v>
      </c>
      <c r="F72" s="31">
        <f t="shared" si="15"/>
        <v>8.9658797413460665</v>
      </c>
      <c r="G72" s="31">
        <f t="shared" si="16"/>
        <v>19.471488870540281</v>
      </c>
      <c r="H72" s="31">
        <f t="shared" si="16"/>
        <v>16.862916260857453</v>
      </c>
      <c r="I72" s="31">
        <f t="shared" si="10"/>
        <v>25.758432088468908</v>
      </c>
      <c r="J72" s="31">
        <f t="shared" si="11"/>
        <v>0.7137276731133867</v>
      </c>
      <c r="K72" s="31">
        <f t="shared" si="12"/>
        <v>1.0027341241330054</v>
      </c>
      <c r="L72" s="32">
        <f t="shared" si="13"/>
        <v>-25.26645290508872</v>
      </c>
      <c r="M72" s="33">
        <f t="shared" si="14"/>
        <v>-31.581535735669064</v>
      </c>
      <c r="O72" s="35"/>
    </row>
    <row r="73" spans="4:15">
      <c r="D73" s="92">
        <f>D72+'Control Panel'!$B$29</f>
        <v>0.3550000000000002</v>
      </c>
      <c r="E73" s="31">
        <f t="shared" si="9"/>
        <v>9.5514116878277004</v>
      </c>
      <c r="F73" s="31">
        <f t="shared" si="15"/>
        <v>9.0497995534536582</v>
      </c>
      <c r="G73" s="31">
        <f t="shared" si="16"/>
        <v>19.345156606014836</v>
      </c>
      <c r="H73" s="31">
        <f t="shared" si="16"/>
        <v>16.705008582179108</v>
      </c>
      <c r="I73" s="31">
        <f t="shared" si="10"/>
        <v>25.559585204809508</v>
      </c>
      <c r="J73" s="31">
        <f t="shared" si="11"/>
        <v>0.71229328121822111</v>
      </c>
      <c r="K73" s="31">
        <f t="shared" si="12"/>
        <v>0.98731230503474343</v>
      </c>
      <c r="L73" s="32">
        <f t="shared" si="13"/>
        <v>-24.90873907237566</v>
      </c>
      <c r="M73" s="33">
        <f t="shared" si="14"/>
        <v>-31.209296019134861</v>
      </c>
      <c r="O73" s="35"/>
    </row>
    <row r="74" spans="4:15">
      <c r="D74" s="92">
        <f>D73+'Control Panel'!$B$29</f>
        <v>0.36000000000000021</v>
      </c>
      <c r="E74" s="31">
        <f t="shared" si="9"/>
        <v>9.64782611161937</v>
      </c>
      <c r="F74" s="31">
        <f t="shared" si="15"/>
        <v>9.1329344801643142</v>
      </c>
      <c r="G74" s="31">
        <f t="shared" si="16"/>
        <v>19.220612910652957</v>
      </c>
      <c r="H74" s="31">
        <f t="shared" si="16"/>
        <v>16.548962102083433</v>
      </c>
      <c r="I74" s="31">
        <f t="shared" si="10"/>
        <v>25.363361514542049</v>
      </c>
      <c r="J74" s="31">
        <f t="shared" si="11"/>
        <v>0.71084599799923653</v>
      </c>
      <c r="K74" s="31">
        <f t="shared" si="12"/>
        <v>0.97221108928732014</v>
      </c>
      <c r="L74" s="32">
        <f t="shared" si="13"/>
        <v>-24.55838119607025</v>
      </c>
      <c r="M74" s="33">
        <f t="shared" si="14"/>
        <v>-30.844784590975795</v>
      </c>
      <c r="O74" s="35"/>
    </row>
    <row r="75" spans="4:15">
      <c r="D75" s="92">
        <f>D74+'Control Panel'!$B$29</f>
        <v>0.36500000000000021</v>
      </c>
      <c r="E75" s="31">
        <f t="shared" si="9"/>
        <v>9.743622196407685</v>
      </c>
      <c r="F75" s="31">
        <f t="shared" si="15"/>
        <v>9.2152937308673444</v>
      </c>
      <c r="G75" s="31">
        <f t="shared" si="16"/>
        <v>19.097821004672607</v>
      </c>
      <c r="H75" s="31">
        <f t="shared" si="16"/>
        <v>16.394738179128552</v>
      </c>
      <c r="I75" s="31">
        <f t="shared" si="10"/>
        <v>25.169708124821184</v>
      </c>
      <c r="J75" s="31">
        <f t="shared" si="11"/>
        <v>0.70938575835808559</v>
      </c>
      <c r="K75" s="31">
        <f t="shared" si="12"/>
        <v>0.95742178548844437</v>
      </c>
      <c r="L75" s="32">
        <f t="shared" si="13"/>
        <v>-24.21517933985745</v>
      </c>
      <c r="M75" s="33">
        <f t="shared" si="14"/>
        <v>-30.48779171406375</v>
      </c>
      <c r="O75" s="35"/>
    </row>
    <row r="76" spans="4:15">
      <c r="D76" s="92">
        <f>D75+'Control Panel'!$B$29</f>
        <v>0.37000000000000022</v>
      </c>
      <c r="E76" s="31">
        <f t="shared" si="9"/>
        <v>9.8388086116893003</v>
      </c>
      <c r="F76" s="31">
        <f t="shared" si="15"/>
        <v>9.2968863243665609</v>
      </c>
      <c r="G76" s="31">
        <f t="shared" si="16"/>
        <v>18.976745107973318</v>
      </c>
      <c r="H76" s="31">
        <f t="shared" si="16"/>
        <v>16.242299220558234</v>
      </c>
      <c r="I76" s="31">
        <f t="shared" si="10"/>
        <v>24.978573595446477</v>
      </c>
      <c r="J76" s="31">
        <f t="shared" si="11"/>
        <v>0.70791249665181999</v>
      </c>
      <c r="K76" s="31">
        <f t="shared" si="12"/>
        <v>0.94293599648505211</v>
      </c>
      <c r="L76" s="32">
        <f t="shared" si="13"/>
        <v>-23.878940338012548</v>
      </c>
      <c r="M76" s="33">
        <f t="shared" si="14"/>
        <v>-30.138114746922444</v>
      </c>
      <c r="O76" s="35"/>
    </row>
    <row r="77" spans="4:15">
      <c r="D77" s="92">
        <f>D76+'Control Panel'!$B$29</f>
        <v>0.37500000000000022</v>
      </c>
      <c r="E77" s="31">
        <f t="shared" si="9"/>
        <v>9.9333938504749408</v>
      </c>
      <c r="F77" s="31">
        <f t="shared" si="15"/>
        <v>9.3777210940350155</v>
      </c>
      <c r="G77" s="31">
        <f t="shared" si="16"/>
        <v>18.857350406283256</v>
      </c>
      <c r="H77" s="31">
        <f t="shared" si="16"/>
        <v>16.091608646823623</v>
      </c>
      <c r="I77" s="31">
        <f t="shared" si="10"/>
        <v>24.789907889862764</v>
      </c>
      <c r="J77" s="31">
        <f t="shared" si="11"/>
        <v>0.70642614669316406</v>
      </c>
      <c r="K77" s="31">
        <f t="shared" si="12"/>
        <v>0.9287456074929118</v>
      </c>
      <c r="L77" s="32">
        <f t="shared" si="13"/>
        <v>-23.549477522063256</v>
      </c>
      <c r="M77" s="33">
        <f t="shared" si="14"/>
        <v>-29.795557857160357</v>
      </c>
      <c r="O77" s="35"/>
    </row>
    <row r="78" spans="4:15">
      <c r="D78" s="92">
        <f>D77+'Control Panel'!$B$29</f>
        <v>0.38000000000000023</v>
      </c>
      <c r="E78" s="31">
        <f t="shared" si="9"/>
        <v>10.027386234037332</v>
      </c>
      <c r="F78" s="31">
        <f t="shared" si="15"/>
        <v>9.4578066927959199</v>
      </c>
      <c r="G78" s="31">
        <f t="shared" si="16"/>
        <v>18.739603018672941</v>
      </c>
      <c r="H78" s="31">
        <f t="shared" si="16"/>
        <v>15.942630857537821</v>
      </c>
      <c r="I78" s="31">
        <f t="shared" si="10"/>
        <v>24.603662328140768</v>
      </c>
      <c r="J78" s="31">
        <f t="shared" si="11"/>
        <v>0.70492664175088693</v>
      </c>
      <c r="K78" s="31">
        <f t="shared" si="12"/>
        <v>0.9148427747726765</v>
      </c>
      <c r="L78" s="32">
        <f t="shared" si="13"/>
        <v>-23.226610460254857</v>
      </c>
      <c r="M78" s="33">
        <f t="shared" si="14"/>
        <v>-29.459931748324323</v>
      </c>
      <c r="O78" s="35"/>
    </row>
    <row r="79" spans="4:15">
      <c r="D79" s="92">
        <f>D78+'Control Panel'!$B$29</f>
        <v>0.38500000000000023</v>
      </c>
      <c r="E79" s="31">
        <f t="shared" si="9"/>
        <v>10.120793916499943</v>
      </c>
      <c r="F79" s="31">
        <f t="shared" si="15"/>
        <v>9.537151597936754</v>
      </c>
      <c r="G79" s="31">
        <f t="shared" si="16"/>
        <v>18.623469966371665</v>
      </c>
      <c r="H79" s="31">
        <f t="shared" si="16"/>
        <v>15.7953311987962</v>
      </c>
      <c r="I79" s="31">
        <f t="shared" si="10"/>
        <v>24.419789541845194</v>
      </c>
      <c r="J79" s="31">
        <f t="shared" si="11"/>
        <v>0.70341391455027247</v>
      </c>
      <c r="K79" s="31">
        <f t="shared" si="12"/>
        <v>0.90121991483276986</v>
      </c>
      <c r="L79" s="32">
        <f t="shared" si="13"/>
        <v>-22.910164709137113</v>
      </c>
      <c r="M79" s="33">
        <f t="shared" si="14"/>
        <v>-29.131053399459237</v>
      </c>
      <c r="O79" s="35"/>
    </row>
    <row r="80" spans="4:15">
      <c r="D80" s="92">
        <f>D79+'Control Panel'!$B$29</f>
        <v>0.39000000000000024</v>
      </c>
      <c r="E80" s="31">
        <f t="shared" si="9"/>
        <v>10.213624889272937</v>
      </c>
      <c r="F80" s="31">
        <f t="shared" si="15"/>
        <v>9.615764115763243</v>
      </c>
      <c r="G80" s="31">
        <f t="shared" si="16"/>
        <v>18.508919142825981</v>
      </c>
      <c r="H80" s="31">
        <f t="shared" si="16"/>
        <v>15.649675931798903</v>
      </c>
      <c r="I80" s="31">
        <f t="shared" si="10"/>
        <v>24.23824343070256</v>
      </c>
      <c r="J80" s="31">
        <f t="shared" si="11"/>
        <v>0.70188789727369272</v>
      </c>
      <c r="K80" s="31">
        <f t="shared" si="12"/>
        <v>0.88786969413126171</v>
      </c>
      <c r="L80" s="32">
        <f t="shared" si="13"/>
        <v>-22.599971576632282</v>
      </c>
      <c r="M80" s="33">
        <f t="shared" si="14"/>
        <v>-28.808745816702533</v>
      </c>
      <c r="O80" s="35"/>
    </row>
    <row r="81" spans="4:15">
      <c r="D81" s="92">
        <f>D80+'Control Panel'!$B$29</f>
        <v>0.39500000000000024</v>
      </c>
      <c r="E81" s="31">
        <f t="shared" si="9"/>
        <v>10.30588698534236</v>
      </c>
      <c r="F81" s="31">
        <f t="shared" si="15"/>
        <v>9.6936523860995294</v>
      </c>
      <c r="G81" s="31">
        <f t="shared" si="16"/>
        <v>18.395919284942821</v>
      </c>
      <c r="H81" s="31">
        <f t="shared" si="16"/>
        <v>15.50563220271539</v>
      </c>
      <c r="I81" s="31">
        <f t="shared" si="10"/>
        <v>24.058979120985487</v>
      </c>
      <c r="J81" s="31">
        <f t="shared" si="11"/>
        <v>0.70034852156128991</v>
      </c>
      <c r="K81" s="31">
        <f t="shared" si="12"/>
        <v>0.87478501925051833</v>
      </c>
      <c r="L81" s="32">
        <f t="shared" si="13"/>
        <v>-22.295867895980944</v>
      </c>
      <c r="M81" s="33">
        <f t="shared" si="14"/>
        <v>-28.492837796281126</v>
      </c>
      <c r="O81" s="35"/>
    </row>
    <row r="82" spans="4:15">
      <c r="D82" s="92">
        <f>D81+'Control Panel'!$B$29</f>
        <v>0.40000000000000024</v>
      </c>
      <c r="E82" s="31">
        <f t="shared" si="9"/>
        <v>10.397587883418375</v>
      </c>
      <c r="F82" s="31">
        <f t="shared" si="15"/>
        <v>9.770824386640653</v>
      </c>
      <c r="G82" s="31">
        <f t="shared" si="16"/>
        <v>18.284439945462918</v>
      </c>
      <c r="H82" s="31">
        <f t="shared" si="16"/>
        <v>15.363168013733985</v>
      </c>
      <c r="I82" s="31">
        <f t="shared" si="10"/>
        <v>23.881952925534776</v>
      </c>
      <c r="J82" s="31">
        <f t="shared" si="11"/>
        <v>0.69879571851176714</v>
      </c>
      <c r="K82" s="31">
        <f t="shared" si="12"/>
        <v>0.86195902751997988</v>
      </c>
      <c r="L82" s="32">
        <f t="shared" si="13"/>
        <v>-21.997695809998724</v>
      </c>
      <c r="M82" s="33">
        <f t="shared" si="14"/>
        <v>-28.183163698316179</v>
      </c>
      <c r="O82" s="35"/>
    </row>
    <row r="83" spans="4:15">
      <c r="D83" s="92">
        <f>D82+'Control Panel'!$B$29</f>
        <v>0.40500000000000025</v>
      </c>
      <c r="E83" s="31">
        <f t="shared" si="9"/>
        <v>10.488735111948065</v>
      </c>
      <c r="F83" s="31">
        <f t="shared" si="15"/>
        <v>9.8472879371630953</v>
      </c>
      <c r="G83" s="31">
        <f t="shared" si="16"/>
        <v>18.174451466412926</v>
      </c>
      <c r="H83" s="31">
        <f t="shared" si="16"/>
        <v>15.222252195242403</v>
      </c>
      <c r="I83" s="31">
        <f t="shared" si="10"/>
        <v>23.707122305344466</v>
      </c>
      <c r="J83" s="31">
        <f t="shared" si="11"/>
        <v>0.6972294186832958</v>
      </c>
      <c r="K83" s="31">
        <f t="shared" si="12"/>
        <v>0.84938507806382413</v>
      </c>
      <c r="L83" s="32">
        <f t="shared" si="13"/>
        <v>-21.705302565108926</v>
      </c>
      <c r="M83" s="33">
        <f t="shared" si="14"/>
        <v>-27.879563230875394</v>
      </c>
      <c r="O83" s="35"/>
    </row>
    <row r="84" spans="4:15">
      <c r="D84" s="92">
        <f>D83+'Control Panel'!$B$29</f>
        <v>0.41000000000000025</v>
      </c>
      <c r="E84" s="31">
        <f t="shared" si="9"/>
        <v>10.579336052998066</v>
      </c>
      <c r="F84" s="31">
        <f t="shared" si="15"/>
        <v>9.9230507035989213</v>
      </c>
      <c r="G84" s="31">
        <f t="shared" si="16"/>
        <v>18.06592495358738</v>
      </c>
      <c r="H84" s="31">
        <f t="shared" si="16"/>
        <v>15.082854379088026</v>
      </c>
      <c r="I84" s="31">
        <f t="shared" si="10"/>
        <v>23.534445832639147</v>
      </c>
      <c r="J84" s="31">
        <f t="shared" si="11"/>
        <v>0.6956495520945416</v>
      </c>
      <c r="K84" s="31">
        <f t="shared" si="12"/>
        <v>0.83705674325164914</v>
      </c>
      <c r="L84" s="32">
        <f t="shared" si="13"/>
        <v>-21.418540314648169</v>
      </c>
      <c r="M84" s="33">
        <f t="shared" si="14"/>
        <v>-27.581881243745315</v>
      </c>
      <c r="O84" s="35"/>
    </row>
    <row r="85" spans="4:15">
      <c r="D85" s="92">
        <f>D84+'Control Panel'!$B$29</f>
        <v>0.41500000000000026</v>
      </c>
      <c r="E85" s="31">
        <f t="shared" si="9"/>
        <v>10.66939794601207</v>
      </c>
      <c r="F85" s="31">
        <f t="shared" si="15"/>
        <v>9.9981202019788142</v>
      </c>
      <c r="G85" s="31">
        <f t="shared" si="16"/>
        <v>17.95883225201414</v>
      </c>
      <c r="H85" s="31">
        <f t="shared" si="16"/>
        <v>14.944944972869299</v>
      </c>
      <c r="I85" s="31">
        <f t="shared" si="10"/>
        <v>23.363883155376264</v>
      </c>
      <c r="J85" s="31">
        <f t="shared" si="11"/>
        <v>0.69405604822581268</v>
      </c>
      <c r="K85" s="31">
        <f t="shared" si="12"/>
        <v>0.82496780053155117</v>
      </c>
      <c r="L85" s="32">
        <f t="shared" si="13"/>
        <v>-21.137265930970337</v>
      </c>
      <c r="M85" s="33">
        <f t="shared" si="14"/>
        <v>-27.289967531426097</v>
      </c>
      <c r="O85" s="35"/>
    </row>
    <row r="86" spans="4:15">
      <c r="D86" s="92">
        <f>D85+'Control Panel'!$B$29</f>
        <v>0.42000000000000026</v>
      </c>
      <c r="E86" s="31">
        <f t="shared" si="9"/>
        <v>10.758927891448005</v>
      </c>
      <c r="F86" s="31">
        <f t="shared" si="15"/>
        <v>10.072503802249017</v>
      </c>
      <c r="G86" s="31">
        <f t="shared" si="16"/>
        <v>17.853145922359289</v>
      </c>
      <c r="H86" s="31">
        <f t="shared" si="16"/>
        <v>14.808495135212169</v>
      </c>
      <c r="I86" s="31">
        <f t="shared" si="10"/>
        <v>23.195394963109738</v>
      </c>
      <c r="J86" s="31">
        <f t="shared" si="11"/>
        <v>0.69244883602033735</v>
      </c>
      <c r="K86" s="31">
        <f t="shared" si="12"/>
        <v>0.81311222462615718</v>
      </c>
      <c r="L86" s="32">
        <f t="shared" si="13"/>
        <v>-20.861340825901546</v>
      </c>
      <c r="M86" s="33">
        <f t="shared" si="14"/>
        <v>-27.003676644880173</v>
      </c>
      <c r="O86" s="35"/>
    </row>
    <row r="87" spans="4:15">
      <c r="D87" s="92">
        <f>D86+'Control Panel'!$B$29</f>
        <v>0.42500000000000027</v>
      </c>
      <c r="E87" s="31">
        <f t="shared" si="9"/>
        <v>10.847932854299478</v>
      </c>
      <c r="F87" s="31">
        <f t="shared" si="15"/>
        <v>10.146208731967016</v>
      </c>
      <c r="G87" s="31">
        <f t="shared" si="16"/>
        <v>17.748839218229783</v>
      </c>
      <c r="H87" s="31">
        <f t="shared" si="16"/>
        <v>14.673476751987769</v>
      </c>
      <c r="I87" s="31">
        <f t="shared" si="10"/>
        <v>23.028942954154388</v>
      </c>
      <c r="J87" s="31">
        <f t="shared" si="11"/>
        <v>0.69082784388567098</v>
      </c>
      <c r="K87" s="31">
        <f t="shared" si="12"/>
        <v>0.80148418007328726</v>
      </c>
      <c r="L87" s="32">
        <f t="shared" si="13"/>
        <v>-20.590630779124631</v>
      </c>
      <c r="M87" s="33">
        <f t="shared" si="14"/>
        <v>-26.722867711592425</v>
      </c>
      <c r="O87" s="35"/>
    </row>
    <row r="88" spans="4:15">
      <c r="D88" s="92">
        <f>D87+'Control Panel'!$B$29</f>
        <v>0.43000000000000027</v>
      </c>
      <c r="E88" s="31">
        <f t="shared" si="9"/>
        <v>10.936419667505888</v>
      </c>
      <c r="F88" s="31">
        <f t="shared" si="15"/>
        <v>10.21924207988056</v>
      </c>
      <c r="G88" s="31">
        <f t="shared" si="16"/>
        <v>17.64588606433416</v>
      </c>
      <c r="H88" s="31">
        <f t="shared" si="16"/>
        <v>14.539862413429807</v>
      </c>
      <c r="I88" s="31">
        <f t="shared" si="10"/>
        <v>22.864489803993688</v>
      </c>
      <c r="J88" s="31">
        <f t="shared" si="11"/>
        <v>0.68919299969524117</v>
      </c>
      <c r="K88" s="31">
        <f t="shared" si="12"/>
        <v>0.79007801409394041</v>
      </c>
      <c r="L88" s="32">
        <f t="shared" si="13"/>
        <v>-20.325005774094755</v>
      </c>
      <c r="M88" s="33">
        <f t="shared" si="14"/>
        <v>-26.447404263524877</v>
      </c>
      <c r="O88" s="35"/>
    </row>
    <row r="89" spans="4:15">
      <c r="D89" s="92">
        <f>D88+'Control Panel'!$B$29</f>
        <v>0.43500000000000028</v>
      </c>
      <c r="E89" s="31">
        <f t="shared" si="9"/>
        <v>11.024395035255381</v>
      </c>
      <c r="F89" s="31">
        <f t="shared" si="15"/>
        <v>10.291610799394416</v>
      </c>
      <c r="G89" s="31">
        <f t="shared" si="16"/>
        <v>17.544261035463688</v>
      </c>
      <c r="H89" s="31">
        <f t="shared" si="16"/>
        <v>14.407625392112182</v>
      </c>
      <c r="I89" s="31">
        <f t="shared" si="10"/>
        <v>22.701999134876317</v>
      </c>
      <c r="J89" s="31">
        <f t="shared" si="11"/>
        <v>0.68754423079003246</v>
      </c>
      <c r="K89" s="31">
        <f t="shared" si="12"/>
        <v>0.77888824977128146</v>
      </c>
      <c r="L89" s="32">
        <f t="shared" si="13"/>
        <v>-20.064339841110723</v>
      </c>
      <c r="M89" s="33">
        <f t="shared" si="14"/>
        <v>-26.177154072571895</v>
      </c>
      <c r="O89" s="35"/>
    </row>
    <row r="90" spans="4:15">
      <c r="D90" s="92">
        <f>D89+'Control Panel'!$B$29</f>
        <v>0.44000000000000028</v>
      </c>
      <c r="E90" s="31">
        <f t="shared" si="9"/>
        <v>11.111865536184686</v>
      </c>
      <c r="F90" s="31">
        <f t="shared" si="15"/>
        <v>10.363321711929069</v>
      </c>
      <c r="G90" s="31">
        <f t="shared" si="16"/>
        <v>17.443939336258133</v>
      </c>
      <c r="H90" s="31">
        <f t="shared" si="16"/>
        <v>14.276739621749323</v>
      </c>
      <c r="I90" s="31">
        <f t="shared" si="10"/>
        <v>22.54143548654967</v>
      </c>
      <c r="J90" s="31">
        <f t="shared" si="11"/>
        <v>0.68588146398041649</v>
      </c>
      <c r="K90" s="31">
        <f t="shared" si="12"/>
        <v>0.76790957952521721</v>
      </c>
      <c r="L90" s="32">
        <f t="shared" si="13"/>
        <v>-19.808510907187358</v>
      </c>
      <c r="M90" s="33">
        <f t="shared" si="14"/>
        <v>-25.911988993144394</v>
      </c>
      <c r="O90" s="35"/>
    </row>
    <row r="91" spans="4:15">
      <c r="D91" s="92">
        <f>D90+'Control Panel'!$B$29</f>
        <v>0.44500000000000028</v>
      </c>
      <c r="E91" s="31">
        <f t="shared" si="9"/>
        <v>11.198837626479637</v>
      </c>
      <c r="F91" s="31">
        <f t="shared" si="15"/>
        <v>10.434381510175402</v>
      </c>
      <c r="G91" s="31">
        <f t="shared" si="16"/>
        <v>17.344896781722195</v>
      </c>
      <c r="H91" s="31">
        <f t="shared" si="16"/>
        <v>14.147179676783601</v>
      </c>
      <c r="I91" s="31">
        <f t="shared" si="10"/>
        <v>22.382764288081038</v>
      </c>
      <c r="J91" s="31">
        <f t="shared" si="11"/>
        <v>0.68420462554813233</v>
      </c>
      <c r="K91" s="31">
        <f t="shared" si="12"/>
        <v>0.75713685886799709</v>
      </c>
      <c r="L91" s="32">
        <f t="shared" si="13"/>
        <v>-19.557400652393788</v>
      </c>
      <c r="M91" s="33">
        <f t="shared" si="14"/>
        <v>-25.651784811531616</v>
      </c>
      <c r="O91" s="35"/>
    </row>
    <row r="92" spans="4:15">
      <c r="D92" s="92">
        <f>D91+'Control Panel'!$B$29</f>
        <v>0.45000000000000029</v>
      </c>
      <c r="E92" s="31">
        <f t="shared" si="9"/>
        <v>11.285317642880093</v>
      </c>
      <c r="F92" s="31">
        <f t="shared" si="15"/>
        <v>10.504796761249176</v>
      </c>
      <c r="G92" s="31">
        <f t="shared" si="16"/>
        <v>17.247109778460224</v>
      </c>
      <c r="H92" s="31">
        <f t="shared" si="16"/>
        <v>14.018920752725943</v>
      </c>
      <c r="I92" s="31">
        <f t="shared" si="10"/>
        <v>22.225951830719612</v>
      </c>
      <c r="J92" s="31">
        <f t="shared" si="11"/>
        <v>0.68251364124842151</v>
      </c>
      <c r="K92" s="31">
        <f t="shared" si="12"/>
        <v>0.74656510042708113</v>
      </c>
      <c r="L92" s="32">
        <f t="shared" si="13"/>
        <v>-19.310894372341128</v>
      </c>
      <c r="M92" s="33">
        <f t="shared" si="14"/>
        <v>-25.396421101708825</v>
      </c>
      <c r="O92" s="35"/>
    </row>
    <row r="93" spans="4:15">
      <c r="D93" s="92">
        <f>D92+'Control Panel'!$B$29</f>
        <v>0.45500000000000029</v>
      </c>
      <c r="E93" s="31">
        <f t="shared" si="9"/>
        <v>11.37131180559274</v>
      </c>
      <c r="F93" s="31">
        <f t="shared" si="15"/>
        <v>10.574573909749036</v>
      </c>
      <c r="G93" s="31">
        <f t="shared" si="16"/>
        <v>17.15055530659852</v>
      </c>
      <c r="H93" s="31">
        <f t="shared" si="16"/>
        <v>13.891938647217399</v>
      </c>
      <c r="I93" s="31">
        <f t="shared" si="10"/>
        <v>22.070965241754767</v>
      </c>
      <c r="J93" s="31">
        <f t="shared" si="11"/>
        <v>0.6808084363123228</v>
      </c>
      <c r="K93" s="31">
        <f t="shared" si="12"/>
        <v>0.73618946822227449</v>
      </c>
      <c r="L93" s="32">
        <f t="shared" si="13"/>
        <v>-19.068880846520436</v>
      </c>
      <c r="M93" s="33">
        <f t="shared" si="14"/>
        <v>-25.145781087277193</v>
      </c>
      <c r="O93" s="35"/>
    </row>
    <row r="94" spans="4:15">
      <c r="D94" s="92">
        <f>D93+'Control Panel'!$B$29</f>
        <v>0.4600000000000003</v>
      </c>
      <c r="E94" s="31">
        <f t="shared" si="9"/>
        <v>11.456826221115151</v>
      </c>
      <c r="F94" s="31">
        <f t="shared" si="15"/>
        <v>10.643719280721532</v>
      </c>
      <c r="G94" s="31">
        <f t="shared" si="16"/>
        <v>17.055210902365918</v>
      </c>
      <c r="H94" s="31">
        <f t="shared" si="16"/>
        <v>13.766209741781013</v>
      </c>
      <c r="I94" s="31">
        <f t="shared" si="10"/>
        <v>21.917772459328244</v>
      </c>
      <c r="J94" s="31">
        <f t="shared" si="11"/>
        <v>0.67908893544913207</v>
      </c>
      <c r="K94" s="31">
        <f t="shared" si="12"/>
        <v>0.72600527218482847</v>
      </c>
      <c r="L94" s="32">
        <f t="shared" si="13"/>
        <v>-18.831252212207882</v>
      </c>
      <c r="M94" s="33">
        <f t="shared" si="14"/>
        <v>-24.899751509239334</v>
      </c>
      <c r="O94" s="35"/>
    </row>
    <row r="95" spans="4:15">
      <c r="D95" s="92">
        <f>D94+'Control Panel'!$B$29</f>
        <v>0.4650000000000003</v>
      </c>
      <c r="E95" s="31">
        <f t="shared" si="9"/>
        <v>11.541866884974327</v>
      </c>
      <c r="F95" s="31">
        <f t="shared" si="15"/>
        <v>10.712239082536572</v>
      </c>
      <c r="G95" s="31">
        <f t="shared" si="16"/>
        <v>16.961054641304877</v>
      </c>
      <c r="H95" s="31">
        <f t="shared" si="16"/>
        <v>13.641710984234816</v>
      </c>
      <c r="I95" s="31">
        <f t="shared" si="10"/>
        <v>21.766342208159884</v>
      </c>
      <c r="J95" s="31">
        <f t="shared" si="11"/>
        <v>0.67735506284903102</v>
      </c>
      <c r="K95" s="31">
        <f t="shared" si="12"/>
        <v>0.71600796290687985</v>
      </c>
      <c r="L95" s="32">
        <f t="shared" si="13"/>
        <v>-18.597903843669673</v>
      </c>
      <c r="M95" s="33">
        <f t="shared" si="14"/>
        <v>-24.658222499329963</v>
      </c>
      <c r="O95" s="35"/>
    </row>
    <row r="96" spans="4:15">
      <c r="D96" s="92">
        <f>D95+'Control Panel'!$B$29</f>
        <v>0.47000000000000031</v>
      </c>
      <c r="E96" s="31">
        <f t="shared" si="9"/>
        <v>11.626439684382806</v>
      </c>
      <c r="F96" s="31">
        <f t="shared" si="15"/>
        <v>10.780139409676504</v>
      </c>
      <c r="G96" s="31">
        <f t="shared" si="16"/>
        <v>16.868065122086527</v>
      </c>
      <c r="H96" s="31">
        <f t="shared" si="16"/>
        <v>13.518419871738166</v>
      </c>
      <c r="I96" s="31">
        <f t="shared" si="10"/>
        <v>21.616643976148502</v>
      </c>
      <c r="J96" s="31">
        <f t="shared" si="11"/>
        <v>0.67560674218589234</v>
      </c>
      <c r="K96" s="31">
        <f t="shared" si="12"/>
        <v>0.70619312661022238</v>
      </c>
      <c r="L96" s="32">
        <f t="shared" si="13"/>
        <v>-18.368734236413356</v>
      </c>
      <c r="M96" s="33">
        <f t="shared" si="14"/>
        <v>-24.421087458636251</v>
      </c>
      <c r="O96" s="35"/>
    </row>
    <row r="97" spans="4:15">
      <c r="D97" s="92">
        <f>D96+'Control Panel'!$B$29</f>
        <v>0.47500000000000031</v>
      </c>
      <c r="E97" s="31">
        <f t="shared" si="9"/>
        <v>11.710550400815283</v>
      </c>
      <c r="F97" s="31">
        <f t="shared" si="15"/>
        <v>10.847426245441962</v>
      </c>
      <c r="G97" s="31">
        <f t="shared" si="16"/>
        <v>16.776221450904462</v>
      </c>
      <c r="H97" s="31">
        <f t="shared" si="16"/>
        <v>13.396314434444985</v>
      </c>
      <c r="I97" s="31">
        <f t="shared" si="10"/>
        <v>21.468647991811363</v>
      </c>
      <c r="J97" s="31">
        <f t="shared" si="11"/>
        <v>0.67384389662026356</v>
      </c>
      <c r="K97" s="31">
        <f t="shared" si="12"/>
        <v>0.69655648032399164</v>
      </c>
      <c r="L97" s="32">
        <f t="shared" si="13"/>
        <v>-18.143644896245934</v>
      </c>
      <c r="M97" s="33">
        <f t="shared" si="14"/>
        <v>-24.188242941256558</v>
      </c>
      <c r="O97" s="35"/>
    </row>
    <row r="98" spans="4:15">
      <c r="D98" s="92">
        <f>D97+'Control Panel'!$B$29</f>
        <v>0.48000000000000032</v>
      </c>
      <c r="E98" s="31">
        <f t="shared" si="9"/>
        <v>11.794204712508602</v>
      </c>
      <c r="F98" s="31">
        <f t="shared" si="15"/>
        <v>10.914105464577421</v>
      </c>
      <c r="G98" s="31">
        <f t="shared" si="16"/>
        <v>16.685503226423233</v>
      </c>
      <c r="H98" s="31">
        <f t="shared" si="16"/>
        <v>13.275373219738702</v>
      </c>
      <c r="I98" s="31">
        <f t="shared" si="10"/>
        <v>21.322325202527413</v>
      </c>
      <c r="J98" s="31">
        <f t="shared" si="11"/>
        <v>0.67206644880253885</v>
      </c>
      <c r="K98" s="31">
        <f t="shared" si="12"/>
        <v>0.68709386726140531</v>
      </c>
      <c r="L98" s="32">
        <f t="shared" si="13"/>
        <v>-17.922540232911789</v>
      </c>
      <c r="M98" s="33">
        <f t="shared" si="14"/>
        <v>-23.959588542759807</v>
      </c>
      <c r="O98" s="35"/>
    </row>
    <row r="99" spans="4:15">
      <c r="D99" s="92">
        <f>D98+'Control Panel'!$B$29</f>
        <v>0.48500000000000032</v>
      </c>
      <c r="E99" s="31">
        <f t="shared" si="9"/>
        <v>11.877408196887808</v>
      </c>
      <c r="F99" s="31">
        <f t="shared" si="15"/>
        <v>10.980182835819329</v>
      </c>
      <c r="G99" s="31">
        <f t="shared" si="16"/>
        <v>16.595890525258675</v>
      </c>
      <c r="H99" s="31">
        <f t="shared" si="16"/>
        <v>13.155575277024903</v>
      </c>
      <c r="I99" s="31">
        <f t="shared" si="10"/>
        <v>21.177647253551079</v>
      </c>
      <c r="J99" s="31">
        <f t="shared" si="11"/>
        <v>0.67027432087632011</v>
      </c>
      <c r="K99" s="31">
        <f t="shared" si="12"/>
        <v>0.67780125238621081</v>
      </c>
      <c r="L99" s="32">
        <f t="shared" si="13"/>
        <v>-17.705327458095532</v>
      </c>
      <c r="M99" s="33">
        <f t="shared" si="14"/>
        <v>-23.735026793220019</v>
      </c>
      <c r="O99" s="35"/>
    </row>
    <row r="100" spans="4:15">
      <c r="D100" s="92">
        <f>D99+'Control Panel'!$B$29</f>
        <v>0.49000000000000032</v>
      </c>
      <c r="E100" s="31">
        <f t="shared" si="9"/>
        <v>11.960166332920876</v>
      </c>
      <c r="F100" s="31">
        <f t="shared" si="15"/>
        <v>11.04566402436954</v>
      </c>
      <c r="G100" s="31">
        <f t="shared" si="16"/>
        <v>16.507363887968197</v>
      </c>
      <c r="H100" s="31">
        <f t="shared" si="16"/>
        <v>13.036900143058803</v>
      </c>
      <c r="I100" s="31">
        <f t="shared" si="10"/>
        <v>21.034586467765017</v>
      </c>
      <c r="J100" s="31">
        <f t="shared" si="11"/>
        <v>0.66846743448197599</v>
      </c>
      <c r="K100" s="31">
        <f t="shared" si="12"/>
        <v>0.66867471815999213</v>
      </c>
      <c r="L100" s="32">
        <f t="shared" si="13"/>
        <v>-17.491916487586</v>
      </c>
      <c r="M100" s="33">
        <f t="shared" si="14"/>
        <v>-23.514463054612577</v>
      </c>
      <c r="O100" s="35"/>
    </row>
    <row r="101" spans="4:15">
      <c r="D101" s="92">
        <f>D100+'Control Panel'!$B$29</f>
        <v>0.49500000000000033</v>
      </c>
      <c r="E101" s="31">
        <f t="shared" si="9"/>
        <v>12.042484503404623</v>
      </c>
      <c r="F101" s="31">
        <f t="shared" si="15"/>
        <v>11.11055459429665</v>
      </c>
      <c r="G101" s="31">
        <f t="shared" si="16"/>
        <v>16.419904305530267</v>
      </c>
      <c r="H101" s="31">
        <f t="shared" si="16"/>
        <v>12.91932782778574</v>
      </c>
      <c r="I101" s="31">
        <f t="shared" si="10"/>
        <v>20.893115826141642</v>
      </c>
      <c r="J101" s="31">
        <f t="shared" si="11"/>
        <v>0.66664571076040446</v>
      </c>
      <c r="K101" s="31">
        <f t="shared" si="12"/>
        <v>0.65971046046194726</v>
      </c>
      <c r="L101" s="32">
        <f t="shared" si="13"/>
        <v>-17.282219847408484</v>
      </c>
      <c r="M101" s="33">
        <f t="shared" si="14"/>
        <v>-23.297805422369965</v>
      </c>
      <c r="O101" s="35"/>
    </row>
    <row r="102" spans="4:15">
      <c r="D102" s="92">
        <f>D101+'Control Panel'!$B$29</f>
        <v>0.50000000000000033</v>
      </c>
      <c r="E102" s="31">
        <f t="shared" si="9"/>
        <v>12.124367997184182</v>
      </c>
      <c r="F102" s="31">
        <f t="shared" si="15"/>
        <v>11.174860010867798</v>
      </c>
      <c r="G102" s="31">
        <f t="shared" si="16"/>
        <v>16.333493206293223</v>
      </c>
      <c r="H102" s="31">
        <f t="shared" si="16"/>
        <v>12.802838800673889</v>
      </c>
      <c r="I102" s="31">
        <f t="shared" si="10"/>
        <v>20.753208948884694</v>
      </c>
      <c r="J102" s="31">
        <f t="shared" si="11"/>
        <v>0.66480907035700265</v>
      </c>
      <c r="K102" s="31">
        <f t="shared" si="12"/>
        <v>0.65090478467317947</v>
      </c>
      <c r="L102" s="32">
        <f t="shared" si="13"/>
        <v>-17.076152583742132</v>
      </c>
      <c r="M102" s="33">
        <f t="shared" si="14"/>
        <v>-23.08496463090497</v>
      </c>
      <c r="O102" s="35"/>
    </row>
    <row r="103" spans="4:15">
      <c r="D103" s="92">
        <f>D102+'Control Panel'!$B$29</f>
        <v>0.50500000000000034</v>
      </c>
      <c r="E103" s="31">
        <f t="shared" si="9"/>
        <v>12.205822011308351</v>
      </c>
      <c r="F103" s="31">
        <f t="shared" si="15"/>
        <v>11.238585642813282</v>
      </c>
      <c r="G103" s="31">
        <f t="shared" si="16"/>
        <v>16.248112443374513</v>
      </c>
      <c r="H103" s="31">
        <f t="shared" si="16"/>
        <v>12.687413977519364</v>
      </c>
      <c r="I103" s="31">
        <f t="shared" si="10"/>
        <v>20.614840077223384</v>
      </c>
      <c r="J103" s="31">
        <f t="shared" si="11"/>
        <v>0.66295743342585156</v>
      </c>
      <c r="K103" s="31">
        <f t="shared" si="12"/>
        <v>0.64225410191796217</v>
      </c>
      <c r="L103" s="32">
        <f t="shared" si="13"/>
        <v>-16.873632176448933</v>
      </c>
      <c r="M103" s="33">
        <f t="shared" si="14"/>
        <v>-22.875853962919557</v>
      </c>
      <c r="O103" s="35"/>
    </row>
    <row r="104" spans="4:15">
      <c r="D104" s="92">
        <f>D103+'Control Panel'!$B$29</f>
        <v>0.51000000000000034</v>
      </c>
      <c r="E104" s="31">
        <f t="shared" si="9"/>
        <v>12.286851653123019</v>
      </c>
      <c r="F104" s="31">
        <f t="shared" si="15"/>
        <v>11.301736764526343</v>
      </c>
      <c r="G104" s="31">
        <f t="shared" si="16"/>
        <v>16.163744282492267</v>
      </c>
      <c r="H104" s="31">
        <f t="shared" si="16"/>
        <v>12.573034707704767</v>
      </c>
      <c r="I104" s="31">
        <f t="shared" si="10"/>
        <v>20.477984055832991</v>
      </c>
      <c r="J104" s="31">
        <f t="shared" si="11"/>
        <v>0.66109071963412291</v>
      </c>
      <c r="K104" s="31">
        <f t="shared" si="12"/>
        <v>0.63375492545482015</v>
      </c>
      <c r="L104" s="32">
        <f t="shared" si="13"/>
        <v>-16.674578456049701</v>
      </c>
      <c r="M104" s="33">
        <f t="shared" si="14"/>
        <v>-22.670389162326778</v>
      </c>
      <c r="O104" s="35"/>
    </row>
    <row r="105" spans="4:15">
      <c r="D105" s="92">
        <f>D104+'Control Panel'!$B$29</f>
        <v>0.51500000000000035</v>
      </c>
      <c r="E105" s="31">
        <f t="shared" si="9"/>
        <v>12.36746194230478</v>
      </c>
      <c r="F105" s="31">
        <f t="shared" si="15"/>
        <v>11.364318558200338</v>
      </c>
      <c r="G105" s="31">
        <f t="shared" si="16"/>
        <v>16.080371390212019</v>
      </c>
      <c r="H105" s="31">
        <f t="shared" si="16"/>
        <v>12.459682761893134</v>
      </c>
      <c r="I105" s="31">
        <f t="shared" si="10"/>
        <v>20.342616315856869</v>
      </c>
      <c r="J105" s="31">
        <f t="shared" si="11"/>
        <v>0.65920884816671066</v>
      </c>
      <c r="K105" s="31">
        <f t="shared" si="12"/>
        <v>0.62540386721063579</v>
      </c>
      <c r="L105" s="32">
        <f t="shared" si="13"/>
        <v>-16.478913523990759</v>
      </c>
      <c r="M105" s="33">
        <f t="shared" si="14"/>
        <v>-22.468488350621865</v>
      </c>
      <c r="O105" s="35"/>
    </row>
    <row r="106" spans="4:15">
      <c r="D106" s="92">
        <f>D105+'Control Panel'!$B$29</f>
        <v>0.52000000000000035</v>
      </c>
      <c r="E106" s="31">
        <f t="shared" si="9"/>
        <v>12.447657812836789</v>
      </c>
      <c r="F106" s="31">
        <f t="shared" si="15"/>
        <v>11.426336115905421</v>
      </c>
      <c r="G106" s="31">
        <f t="shared" si="16"/>
        <v>15.997976822592065</v>
      </c>
      <c r="H106" s="31">
        <f t="shared" si="16"/>
        <v>12.347340320140026</v>
      </c>
      <c r="I106" s="31">
        <f t="shared" si="10"/>
        <v>20.208712858506068</v>
      </c>
      <c r="J106" s="31">
        <f t="shared" si="11"/>
        <v>0.65731173773109797</v>
      </c>
      <c r="K106" s="31">
        <f t="shared" si="12"/>
        <v>0.61719763445133491</v>
      </c>
      <c r="L106" s="32">
        <f t="shared" si="13"/>
        <v>-16.286561676052955</v>
      </c>
      <c r="M106" s="33">
        <f t="shared" si="14"/>
        <v>-22.270071946547148</v>
      </c>
      <c r="O106" s="35"/>
    </row>
    <row r="107" spans="4:15">
      <c r="D107" s="92">
        <f>D106+'Control Panel'!$B$29</f>
        <v>0.52500000000000036</v>
      </c>
      <c r="E107" s="31">
        <f t="shared" si="9"/>
        <v>12.527444114928798</v>
      </c>
      <c r="F107" s="31">
        <f t="shared" si="15"/>
        <v>11.487794441606791</v>
      </c>
      <c r="G107" s="31">
        <f t="shared" si="16"/>
        <v>15.9165440142118</v>
      </c>
      <c r="H107" s="31">
        <f t="shared" si="16"/>
        <v>12.23598996040729</v>
      </c>
      <c r="I107" s="31">
        <f t="shared" si="10"/>
        <v>20.076250239213731</v>
      </c>
      <c r="J107" s="31">
        <f t="shared" si="11"/>
        <v>0.65539930656246248</v>
      </c>
      <c r="K107" s="31">
        <f t="shared" si="12"/>
        <v>0.60913302658302959</v>
      </c>
      <c r="L107" s="32">
        <f t="shared" si="13"/>
        <v>-16.097449328762274</v>
      </c>
      <c r="M107" s="33">
        <f t="shared" si="14"/>
        <v>-22.075062588902988</v>
      </c>
      <c r="O107" s="35"/>
    </row>
    <row r="108" spans="4:15">
      <c r="D108" s="92">
        <f>D107+'Control Panel'!$B$29</f>
        <v>0.53000000000000036</v>
      </c>
      <c r="E108" s="31">
        <f t="shared" si="9"/>
        <v>12.606825616883247</v>
      </c>
      <c r="F108" s="31">
        <f t="shared" si="15"/>
        <v>11.548698453126468</v>
      </c>
      <c r="G108" s="31">
        <f t="shared" si="16"/>
        <v>15.836056767567989</v>
      </c>
      <c r="H108" s="31">
        <f t="shared" si="16"/>
        <v>12.125614647462776</v>
      </c>
      <c r="I108" s="31">
        <f t="shared" si="10"/>
        <v>19.945205552322584</v>
      </c>
      <c r="J108" s="31">
        <f t="shared" si="11"/>
        <v>0.65347147242902814</v>
      </c>
      <c r="K108" s="31">
        <f t="shared" si="12"/>
        <v>0.6012069320778064</v>
      </c>
      <c r="L108" s="32">
        <f t="shared" si="13"/>
        <v>-15.91150494866816</v>
      </c>
      <c r="M108" s="33">
        <f t="shared" si="14"/>
        <v>-21.883385062364688</v>
      </c>
      <c r="O108" s="35"/>
    </row>
    <row r="109" spans="4:15">
      <c r="D109" s="92">
        <f>D108+'Control Panel'!$B$29</f>
        <v>0.53500000000000036</v>
      </c>
      <c r="E109" s="31">
        <f t="shared" si="9"/>
        <v>12.685807006909229</v>
      </c>
      <c r="F109" s="31">
        <f t="shared" si="15"/>
        <v>11.609052984050503</v>
      </c>
      <c r="G109" s="31">
        <f t="shared" si="16"/>
        <v>15.756499242824647</v>
      </c>
      <c r="H109" s="31">
        <f t="shared" si="16"/>
        <v>12.016197722150952</v>
      </c>
      <c r="I109" s="31">
        <f t="shared" si="10"/>
        <v>19.815556416284643</v>
      </c>
      <c r="J109" s="31">
        <f t="shared" si="11"/>
        <v>0.65152815263767072</v>
      </c>
      <c r="K109" s="31">
        <f t="shared" si="12"/>
        <v>0.59341632551863277</v>
      </c>
      <c r="L109" s="32">
        <f t="shared" si="13"/>
        <v>-15.7286589843625</v>
      </c>
      <c r="M109" s="33">
        <f t="shared" si="14"/>
        <v>-21.694966226171964</v>
      </c>
      <c r="O109" s="35"/>
    </row>
    <row r="110" spans="4:15">
      <c r="D110" s="92">
        <f>D109+'Control Panel'!$B$29</f>
        <v>0.54000000000000037</v>
      </c>
      <c r="E110" s="31">
        <f t="shared" si="9"/>
        <v>12.764392894886047</v>
      </c>
      <c r="F110" s="31">
        <f t="shared" si="15"/>
        <v>11.668862785583432</v>
      </c>
      <c r="G110" s="31">
        <f t="shared" si="16"/>
        <v>15.677855947902835</v>
      </c>
      <c r="H110" s="31">
        <f t="shared" si="16"/>
        <v>11.907722891020093</v>
      </c>
      <c r="I110" s="31">
        <f t="shared" si="10"/>
        <v>19.68728095935333</v>
      </c>
      <c r="J110" s="31">
        <f t="shared" si="11"/>
        <v>0.6495692640397821</v>
      </c>
      <c r="K110" s="31">
        <f t="shared" si="12"/>
        <v>0.58575826475813331</v>
      </c>
      <c r="L110" s="32">
        <f t="shared" si="13"/>
        <v>-15.548843801118441</v>
      </c>
      <c r="M110" s="33">
        <f t="shared" si="14"/>
        <v>-21.509734945564475</v>
      </c>
      <c r="O110" s="35"/>
    </row>
    <row r="111" spans="4:15">
      <c r="D111" s="92">
        <f>D110+'Control Panel'!$B$29</f>
        <v>0.54500000000000037</v>
      </c>
      <c r="E111" s="31">
        <f t="shared" si="9"/>
        <v>12.842587814078048</v>
      </c>
      <c r="F111" s="31">
        <f t="shared" si="15"/>
        <v>11.728132528351713</v>
      </c>
      <c r="G111" s="31">
        <f t="shared" si="16"/>
        <v>15.600111728897243</v>
      </c>
      <c r="H111" s="31">
        <f t="shared" si="16"/>
        <v>11.800174216292271</v>
      </c>
      <c r="I111" s="31">
        <f t="shared" si="10"/>
        <v>19.56035780574901</v>
      </c>
      <c r="J111" s="31">
        <f t="shared" si="11"/>
        <v>0.6475947230374014</v>
      </c>
      <c r="K111" s="31">
        <f t="shared" si="12"/>
        <v>0.57822988818624688</v>
      </c>
      <c r="L111" s="32">
        <f t="shared" si="13"/>
        <v>-15.371993618034258</v>
      </c>
      <c r="M111" s="33">
        <f t="shared" si="14"/>
        <v>-21.327622025842995</v>
      </c>
      <c r="O111" s="35"/>
    </row>
    <row r="112" spans="4:15">
      <c r="D112" s="92">
        <f>D111+'Control Panel'!$B$29</f>
        <v>0.55000000000000038</v>
      </c>
      <c r="E112" s="31">
        <f t="shared" si="9"/>
        <v>12.920396222802308</v>
      </c>
      <c r="F112" s="31">
        <f t="shared" si="15"/>
        <v>11.786866804157853</v>
      </c>
      <c r="G112" s="31">
        <f t="shared" si="16"/>
        <v>15.523251760807073</v>
      </c>
      <c r="H112" s="31">
        <f t="shared" si="16"/>
        <v>11.693536106163057</v>
      </c>
      <c r="I112" s="31">
        <f t="shared" si="10"/>
        <v>19.434766062279703</v>
      </c>
      <c r="J112" s="31">
        <f t="shared" si="11"/>
        <v>0.64560444558962049</v>
      </c>
      <c r="K112" s="31">
        <f t="shared" si="12"/>
        <v>0.57082841210201329</v>
      </c>
      <c r="L112" s="32">
        <f t="shared" si="13"/>
        <v>-15.198044447572959</v>
      </c>
      <c r="M112" s="33">
        <f t="shared" si="14"/>
        <v>-21.148560148941726</v>
      </c>
      <c r="O112" s="35"/>
    </row>
    <row r="113" spans="4:15">
      <c r="D113" s="92">
        <f>D112+'Control Panel'!$B$29</f>
        <v>0.55500000000000038</v>
      </c>
      <c r="E113" s="31">
        <f t="shared" si="9"/>
        <v>12.997822506050749</v>
      </c>
      <c r="F113" s="31">
        <f t="shared" si="15"/>
        <v>11.845070127686807</v>
      </c>
      <c r="G113" s="31">
        <f t="shared" si="16"/>
        <v>15.447261538569208</v>
      </c>
      <c r="H113" s="31">
        <f t="shared" si="16"/>
        <v>11.587793305418348</v>
      </c>
      <c r="I113" s="31">
        <f t="shared" si="10"/>
        <v>19.310485305399702</v>
      </c>
      <c r="J113" s="31">
        <f t="shared" si="11"/>
        <v>0.64359834721926978</v>
      </c>
      <c r="K113" s="31">
        <f t="shared" si="12"/>
        <v>0.56355112818498088</v>
      </c>
      <c r="L113" s="32">
        <f t="shared" si="13"/>
        <v>-15.026934037393858</v>
      </c>
      <c r="M113" s="33">
        <f t="shared" si="14"/>
        <v>-20.97248381240292</v>
      </c>
      <c r="O113" s="35"/>
    </row>
    <row r="114" spans="4:15">
      <c r="D114" s="92">
        <f>D113+'Control Panel'!$B$29</f>
        <v>0.56000000000000039</v>
      </c>
      <c r="E114" s="31">
        <f t="shared" si="9"/>
        <v>13.074870977068128</v>
      </c>
      <c r="F114" s="31">
        <f t="shared" si="15"/>
        <v>11.902746938166242</v>
      </c>
      <c r="G114" s="31">
        <f t="shared" si="16"/>
        <v>15.372126868382239</v>
      </c>
      <c r="H114" s="31">
        <f t="shared" si="16"/>
        <v>11.482930886356334</v>
      </c>
      <c r="I114" s="31">
        <f t="shared" si="10"/>
        <v>19.1874955686894</v>
      </c>
      <c r="J114" s="31">
        <f t="shared" si="11"/>
        <v>0.64157634301989208</v>
      </c>
      <c r="K114" s="31">
        <f t="shared" si="12"/>
        <v>0.55639540106193519</v>
      </c>
      <c r="L114" s="32">
        <f t="shared" si="13"/>
        <v>-14.858601814377204</v>
      </c>
      <c r="M114" s="33">
        <f t="shared" si="14"/>
        <v>-20.799329270650126</v>
      </c>
      <c r="O114" s="35"/>
    </row>
    <row r="115" spans="4:15">
      <c r="D115" s="92">
        <f>D114+'Control Panel'!$B$29</f>
        <v>0.56500000000000039</v>
      </c>
      <c r="E115" s="31">
        <f t="shared" si="9"/>
        <v>13.15154587888736</v>
      </c>
      <c r="F115" s="31">
        <f t="shared" si="15"/>
        <v>11.959901600982141</v>
      </c>
      <c r="G115" s="31">
        <f t="shared" si="16"/>
        <v>15.297833859310353</v>
      </c>
      <c r="H115" s="31">
        <f t="shared" si="16"/>
        <v>11.378934240003083</v>
      </c>
      <c r="I115" s="31">
        <f t="shared" si="10"/>
        <v>19.06577733074046</v>
      </c>
      <c r="J115" s="31">
        <f t="shared" si="11"/>
        <v>0.63953834766301165</v>
      </c>
      <c r="K115" s="31">
        <f t="shared" si="12"/>
        <v>0.54935866596486405</v>
      </c>
      <c r="L115" s="32">
        <f t="shared" si="13"/>
        <v>-14.692988830747867</v>
      </c>
      <c r="M115" s="33">
        <f t="shared" si="14"/>
        <v>-20.629034478461573</v>
      </c>
      <c r="O115" s="35"/>
    </row>
    <row r="116" spans="4:15">
      <c r="D116" s="92">
        <f>D115+'Control Panel'!$B$29</f>
        <v>0.5700000000000004</v>
      </c>
      <c r="E116" s="31">
        <f t="shared" si="9"/>
        <v>13.227851385823527</v>
      </c>
      <c r="F116" s="31">
        <f t="shared" si="15"/>
        <v>12.016538409251176</v>
      </c>
      <c r="G116" s="31">
        <f t="shared" si="16"/>
        <v>15.224368915156614</v>
      </c>
      <c r="H116" s="31">
        <f t="shared" si="16"/>
        <v>11.275789067610775</v>
      </c>
      <c r="I116" s="31">
        <f t="shared" si="10"/>
        <v>18.945311503431071</v>
      </c>
      <c r="J116" s="31">
        <f t="shared" si="11"/>
        <v>0.63748427540570762</v>
      </c>
      <c r="K116" s="31">
        <f t="shared" si="12"/>
        <v>0.54243842647626406</v>
      </c>
      <c r="L116" s="32">
        <f t="shared" si="13"/>
        <v>-14.530037712208451</v>
      </c>
      <c r="M116" s="33">
        <f t="shared" si="14"/>
        <v>-20.461539036549741</v>
      </c>
      <c r="O116" s="35"/>
    </row>
    <row r="117" spans="4:15">
      <c r="D117" s="92">
        <f>D116+'Control Panel'!$B$29</f>
        <v>0.5750000000000004</v>
      </c>
      <c r="E117" s="31">
        <f t="shared" si="9"/>
        <v>13.303791604927907</v>
      </c>
      <c r="F117" s="31">
        <f t="shared" si="15"/>
        <v>12.072661585351273</v>
      </c>
      <c r="G117" s="31">
        <f t="shared" si="16"/>
        <v>15.151718726595572</v>
      </c>
      <c r="H117" s="31">
        <f t="shared" si="16"/>
        <v>11.173481372428027</v>
      </c>
      <c r="I117" s="31">
        <f t="shared" si="10"/>
        <v>18.82607942057674</v>
      </c>
      <c r="J117" s="31">
        <f t="shared" si="11"/>
        <v>0.63541404009849611</v>
      </c>
      <c r="K117" s="31">
        <f t="shared" si="12"/>
        <v>0.53563225235808543</v>
      </c>
      <c r="L117" s="32">
        <f t="shared" si="13"/>
        <v>-14.369692607996623</v>
      </c>
      <c r="M117" s="33">
        <f t="shared" si="14"/>
        <v>-20.296784139157719</v>
      </c>
      <c r="O117" s="35"/>
    </row>
    <row r="118" spans="4:15">
      <c r="D118" s="92">
        <f>D117+'Control Panel'!$B$29</f>
        <v>0.5800000000000004</v>
      </c>
      <c r="E118" s="31">
        <f t="shared" si="9"/>
        <v>13.379370577403286</v>
      </c>
      <c r="F118" s="31">
        <f t="shared" si="15"/>
        <v>12.128275282411673</v>
      </c>
      <c r="G118" s="31">
        <f t="shared" si="16"/>
        <v>15.079870263555589</v>
      </c>
      <c r="H118" s="31">
        <f t="shared" si="16"/>
        <v>11.071997451732239</v>
      </c>
      <c r="I118" s="31">
        <f t="shared" si="10"/>
        <v>18.708062826942648</v>
      </c>
      <c r="J118" s="31">
        <f t="shared" si="11"/>
        <v>0.63332755519353179</v>
      </c>
      <c r="K118" s="31">
        <f t="shared" si="12"/>
        <v>0.52893777746078474</v>
      </c>
      <c r="L118" s="32">
        <f t="shared" si="13"/>
        <v>-14.211899142785441</v>
      </c>
      <c r="M118" s="33">
        <f t="shared" si="14"/>
        <v>-20.134712523587346</v>
      </c>
      <c r="O118" s="35"/>
    </row>
    <row r="119" spans="4:15">
      <c r="D119" s="92">
        <f>D118+'Control Panel'!$B$29</f>
        <v>0.58500000000000041</v>
      </c>
      <c r="E119" s="31">
        <f t="shared" si="9"/>
        <v>13.454592279981778</v>
      </c>
      <c r="F119" s="31">
        <f t="shared" si="15"/>
        <v>12.18338358576379</v>
      </c>
      <c r="G119" s="31">
        <f t="shared" si="16"/>
        <v>15.008810767841663</v>
      </c>
      <c r="H119" s="31">
        <f t="shared" si="16"/>
        <v>10.971323889114302</v>
      </c>
      <c r="I119" s="31">
        <f t="shared" si="10"/>
        <v>18.591243867604181</v>
      </c>
      <c r="J119" s="31">
        <f t="shared" si="11"/>
        <v>0.63122473375313604</v>
      </c>
      <c r="K119" s="31">
        <f t="shared" si="12"/>
        <v>0.52235269770911952</v>
      </c>
      <c r="L119" s="32">
        <f t="shared" si="13"/>
        <v>-14.056604370349191</v>
      </c>
      <c r="M119" s="33">
        <f t="shared" si="14"/>
        <v>-19.975268421577816</v>
      </c>
      <c r="O119" s="35"/>
    </row>
    <row r="120" spans="4:15">
      <c r="D120" s="92">
        <f>D119+'Control Panel'!$B$29</f>
        <v>0.59000000000000041</v>
      </c>
      <c r="E120" s="31">
        <f t="shared" si="9"/>
        <v>13.529460626266358</v>
      </c>
      <c r="F120" s="31">
        <f t="shared" si="15"/>
        <v>12.237990514354092</v>
      </c>
      <c r="G120" s="31">
        <f t="shared" si="16"/>
        <v>14.938527745989918</v>
      </c>
      <c r="H120" s="31">
        <f t="shared" si="16"/>
        <v>10.871447547006413</v>
      </c>
      <c r="I120" s="31">
        <f t="shared" si="10"/>
        <v>18.475605077642854</v>
      </c>
      <c r="J120" s="31">
        <f t="shared" si="11"/>
        <v>0.62910548845865799</v>
      </c>
      <c r="K120" s="31">
        <f t="shared" si="12"/>
        <v>0.51587476916148556</v>
      </c>
      <c r="L120" s="32">
        <f t="shared" si="13"/>
        <v>-13.903756728921149</v>
      </c>
      <c r="M120" s="33">
        <f t="shared" si="14"/>
        <v>-19.818397512457633</v>
      </c>
      <c r="O120" s="35"/>
    </row>
    <row r="121" spans="4:15">
      <c r="D121" s="92">
        <f>D120+'Control Panel'!$B$29</f>
        <v>0.59500000000000042</v>
      </c>
      <c r="E121" s="31">
        <f t="shared" si="9"/>
        <v>13.603979468037195</v>
      </c>
      <c r="F121" s="31">
        <f t="shared" si="15"/>
        <v>12.292100022120216</v>
      </c>
      <c r="G121" s="31">
        <f t="shared" si="16"/>
        <v>14.869008962345312</v>
      </c>
      <c r="H121" s="31">
        <f t="shared" si="16"/>
        <v>10.772355559444126</v>
      </c>
      <c r="I121" s="31">
        <f t="shared" si="10"/>
        <v>18.361129372165319</v>
      </c>
      <c r="J121" s="31">
        <f t="shared" si="11"/>
        <v>0.62696973161967873</v>
      </c>
      <c r="K121" s="31">
        <f t="shared" si="12"/>
        <v>0.50950180613973606</v>
      </c>
      <c r="L121" s="32">
        <f t="shared" si="13"/>
        <v>-13.753305998172833</v>
      </c>
      <c r="M121" s="33">
        <f t="shared" si="14"/>
        <v>-19.664046877996135</v>
      </c>
      <c r="O121" s="35"/>
    </row>
    <row r="122" spans="4:15">
      <c r="D122" s="92">
        <f>D121+'Control Panel'!$B$29</f>
        <v>0.60000000000000042</v>
      </c>
      <c r="E122" s="31">
        <f t="shared" si="9"/>
        <v>13.678152596523946</v>
      </c>
      <c r="F122" s="31">
        <f t="shared" si="15"/>
        <v>12.34571599933146</v>
      </c>
      <c r="G122" s="31">
        <f t="shared" si="16"/>
        <v>14.800242432354448</v>
      </c>
      <c r="H122" s="31">
        <f t="shared" si="16"/>
        <v>10.674035325054145</v>
      </c>
      <c r="I122" s="31">
        <f t="shared" si="10"/>
        <v>18.247800036633699</v>
      </c>
      <c r="J122" s="31">
        <f t="shared" si="11"/>
        <v>0.62481737518356562</v>
      </c>
      <c r="K122" s="31">
        <f t="shared" si="12"/>
        <v>0.50323167942657265</v>
      </c>
      <c r="L122" s="32">
        <f t="shared" si="13"/>
        <v>-13.605203257747752</v>
      </c>
      <c r="M122" s="33">
        <f t="shared" si="14"/>
        <v>-19.512164958884327</v>
      </c>
      <c r="O122" s="35"/>
    </row>
    <row r="123" spans="4:15">
      <c r="D123" s="92">
        <f>D122+'Control Panel'!$B$29</f>
        <v>0.60500000000000043</v>
      </c>
      <c r="E123" s="31">
        <f t="shared" si="9"/>
        <v>13.751983743644995</v>
      </c>
      <c r="F123" s="31">
        <f t="shared" si="15"/>
        <v>12.398842273894745</v>
      </c>
      <c r="G123" s="31">
        <f t="shared" si="16"/>
        <v>14.732216416065709</v>
      </c>
      <c r="H123" s="31">
        <f t="shared" si="16"/>
        <v>10.576474500259724</v>
      </c>
      <c r="I123" s="31">
        <f t="shared" si="10"/>
        <v>18.135600717495965</v>
      </c>
      <c r="J123" s="31">
        <f t="shared" si="11"/>
        <v>0.62264833074538528</v>
      </c>
      <c r="K123" s="31">
        <f t="shared" si="12"/>
        <v>0.49706231452773048</v>
      </c>
      <c r="L123" s="32">
        <f t="shared" si="13"/>
        <v>-13.459400847285769</v>
      </c>
      <c r="M123" s="33">
        <f t="shared" si="14"/>
        <v>-19.362701512778074</v>
      </c>
      <c r="O123" s="35"/>
    </row>
    <row r="124" spans="4:15">
      <c r="D124" s="92">
        <f>D123+'Control Panel'!$B$29</f>
        <v>0.61000000000000043</v>
      </c>
      <c r="E124" s="31">
        <f t="shared" si="9"/>
        <v>13.825476583214732</v>
      </c>
      <c r="F124" s="31">
        <f t="shared" si="15"/>
        <v>12.451482612627135</v>
      </c>
      <c r="G124" s="31">
        <f t="shared" si="16"/>
        <v>14.664919411829281</v>
      </c>
      <c r="H124" s="31">
        <f t="shared" si="16"/>
        <v>10.479660992695834</v>
      </c>
      <c r="I124" s="31">
        <f t="shared" si="10"/>
        <v>18.024515413105505</v>
      </c>
      <c r="J124" s="31">
        <f t="shared" si="11"/>
        <v>0.62046250955818383</v>
      </c>
      <c r="K124" s="31">
        <f t="shared" si="12"/>
        <v>0.49099168999630366</v>
      </c>
      <c r="L124" s="32">
        <f t="shared" si="13"/>
        <v>-13.315852327876971</v>
      </c>
      <c r="M124" s="33">
        <f t="shared" si="14"/>
        <v>-19.215607573839616</v>
      </c>
      <c r="O124" s="35"/>
    </row>
    <row r="125" spans="4:15">
      <c r="D125" s="92">
        <f>D124+'Control Panel'!$B$29</f>
        <v>0.61500000000000044</v>
      </c>
      <c r="E125" s="31">
        <f t="shared" si="9"/>
        <v>13.898634732119779</v>
      </c>
      <c r="F125" s="31">
        <f t="shared" si="15"/>
        <v>12.503640722495941</v>
      </c>
      <c r="G125" s="31">
        <f t="shared" si="16"/>
        <v>14.598340150189896</v>
      </c>
      <c r="H125" s="31">
        <f t="shared" si="16"/>
        <v>10.383582954826636</v>
      </c>
      <c r="I125" s="31">
        <f t="shared" si="10"/>
        <v>17.914528464919545</v>
      </c>
      <c r="J125" s="31">
        <f t="shared" si="11"/>
        <v>0.6182598225436432</v>
      </c>
      <c r="K125" s="31">
        <f t="shared" si="12"/>
        <v>0.48501783581668806</v>
      </c>
      <c r="L125" s="32">
        <f t="shared" si="13"/>
        <v>-13.174512444887037</v>
      </c>
      <c r="M125" s="33">
        <f t="shared" si="14"/>
        <v>-19.070835413716605</v>
      </c>
      <c r="O125" s="35"/>
    </row>
    <row r="126" spans="4:15">
      <c r="D126" s="92">
        <f>D125+'Control Panel'!$B$29</f>
        <v>0.62000000000000044</v>
      </c>
      <c r="E126" s="31">
        <f t="shared" si="9"/>
        <v>13.971461751465167</v>
      </c>
      <c r="F126" s="31">
        <f t="shared" si="15"/>
        <v>12.555320251827403</v>
      </c>
      <c r="G126" s="31">
        <f t="shared" si="16"/>
        <v>14.532467587965462</v>
      </c>
      <c r="H126" s="31">
        <f t="shared" si="16"/>
        <v>10.288228777758054</v>
      </c>
      <c r="I126" s="31">
        <f t="shared" si="10"/>
        <v>17.805624548966421</v>
      </c>
      <c r="J126" s="31">
        <f t="shared" si="11"/>
        <v>0.61604018030312058</v>
      </c>
      <c r="K126" s="31">
        <f t="shared" si="12"/>
        <v>0.47913883184572092</v>
      </c>
      <c r="L126" s="32">
        <f t="shared" si="13"/>
        <v>-13.035337092098359</v>
      </c>
      <c r="M126" s="33">
        <f t="shared" si="14"/>
        <v>-18.9283385039002</v>
      </c>
      <c r="O126" s="35"/>
    </row>
    <row r="127" spans="4:15">
      <c r="D127" s="92">
        <f>D126+'Control Panel'!$B$29</f>
        <v>0.62500000000000044</v>
      </c>
      <c r="E127" s="31">
        <f t="shared" si="9"/>
        <v>14.043961147691343</v>
      </c>
      <c r="F127" s="31">
        <f t="shared" si="15"/>
        <v>12.606524791484894</v>
      </c>
      <c r="G127" s="31">
        <f t="shared" si="16"/>
        <v>14.467290902504971</v>
      </c>
      <c r="H127" s="31">
        <f t="shared" si="16"/>
        <v>10.193587085238553</v>
      </c>
      <c r="I127" s="31">
        <f t="shared" si="10"/>
        <v>17.697788667572151</v>
      </c>
      <c r="J127" s="31">
        <f t="shared" si="11"/>
        <v>0.61380349312908178</v>
      </c>
      <c r="K127" s="31">
        <f t="shared" si="12"/>
        <v>0.47335280630871868</v>
      </c>
      <c r="L127" s="32">
        <f t="shared" si="13"/>
        <v>-12.898283277114032</v>
      </c>
      <c r="M127" s="33">
        <f t="shared" si="14"/>
        <v>-18.788071479406877</v>
      </c>
      <c r="O127" s="35"/>
    </row>
    <row r="128" spans="4:15">
      <c r="D128" s="92">
        <f>D127+'Control Panel'!$B$29</f>
        <v>0.63000000000000045</v>
      </c>
      <c r="E128" s="31">
        <f t="shared" si="9"/>
        <v>14.116136373662904</v>
      </c>
      <c r="F128" s="31">
        <f t="shared" si="15"/>
        <v>12.657257876017594</v>
      </c>
      <c r="G128" s="31">
        <f t="shared" si="16"/>
        <v>14.402799486119401</v>
      </c>
      <c r="H128" s="31">
        <f t="shared" si="16"/>
        <v>10.099646727841519</v>
      </c>
      <c r="I128" s="31">
        <f t="shared" si="10"/>
        <v>17.591006141337143</v>
      </c>
      <c r="J128" s="31">
        <f t="shared" si="11"/>
        <v>0.61154967101693625</v>
      </c>
      <c r="K128" s="31">
        <f t="shared" si="12"/>
        <v>0.46765793434820935</v>
      </c>
      <c r="L128" s="32">
        <f t="shared" si="13"/>
        <v>-12.76330908797401</v>
      </c>
      <c r="M128" s="33">
        <f t="shared" si="14"/>
        <v>-18.649990103730726</v>
      </c>
      <c r="O128" s="35"/>
    </row>
    <row r="129" spans="4:15">
      <c r="D129" s="92">
        <f>D128+'Control Panel'!$B$29</f>
        <v>0.63500000000000045</v>
      </c>
      <c r="E129" s="31">
        <f t="shared" si="9"/>
        <v>14.187990829729902</v>
      </c>
      <c r="F129" s="31">
        <f t="shared" si="15"/>
        <v>12.707522984780503</v>
      </c>
      <c r="G129" s="31">
        <f t="shared" si="16"/>
        <v>14.33898294067953</v>
      </c>
      <c r="H129" s="31">
        <f t="shared" si="16"/>
        <v>10.006396777322864</v>
      </c>
      <c r="I129" s="31">
        <f t="shared" si="10"/>
        <v>17.485262601354204</v>
      </c>
      <c r="J129" s="31">
        <f t="shared" si="11"/>
        <v>0.60927862367728303</v>
      </c>
      <c r="K129" s="31">
        <f t="shared" si="12"/>
        <v>0.4620524366232599</v>
      </c>
      <c r="L129" s="32">
        <f t="shared" si="13"/>
        <v>-12.630373660935106</v>
      </c>
      <c r="M129" s="33">
        <f t="shared" si="14"/>
        <v>-18.514051235015639</v>
      </c>
      <c r="O129" s="35"/>
    </row>
    <row r="130" spans="4:15">
      <c r="D130" s="92">
        <f>D129+'Control Panel'!$B$29</f>
        <v>0.64000000000000046</v>
      </c>
      <c r="E130" s="31">
        <f t="shared" si="9"/>
        <v>14.259527864762539</v>
      </c>
      <c r="F130" s="31">
        <f t="shared" si="15"/>
        <v>12.757323543026679</v>
      </c>
      <c r="G130" s="31">
        <f t="shared" si="16"/>
        <v>14.275831072374855</v>
      </c>
      <c r="H130" s="31">
        <f t="shared" si="16"/>
        <v>9.9138265211477865</v>
      </c>
      <c r="I130" s="31">
        <f t="shared" si="10"/>
        <v>17.380543981659397</v>
      </c>
      <c r="J130" s="31">
        <f t="shared" si="11"/>
        <v>0.60699026054857563</v>
      </c>
      <c r="K130" s="31">
        <f t="shared" si="12"/>
        <v>0.45653457795738867</v>
      </c>
      <c r="L130" s="32">
        <f t="shared" si="13"/>
        <v>-12.499437149368564</v>
      </c>
      <c r="M130" s="33">
        <f t="shared" si="14"/>
        <v>-18.380212793398915</v>
      </c>
      <c r="O130" s="35"/>
    </row>
    <row r="131" spans="4:15">
      <c r="D131" s="92">
        <f>D130+'Control Panel'!$B$29</f>
        <v>0.64500000000000046</v>
      </c>
      <c r="E131" s="31">
        <f t="shared" ref="E131:E194" si="17">IF(F130=0,E130,E130+G130*$D$3+0.5*L130*$D$3^2)</f>
        <v>14.330750777160047</v>
      </c>
      <c r="F131" s="31">
        <f t="shared" si="15"/>
        <v>12.806662922972501</v>
      </c>
      <c r="G131" s="31">
        <f t="shared" si="16"/>
        <v>14.213333886628012</v>
      </c>
      <c r="H131" s="31">
        <f t="shared" si="16"/>
        <v>9.8219254571807912</v>
      </c>
      <c r="I131" s="31">
        <f t="shared" ref="I131:I194" si="18">(G131^2+H131^2)^0.5</f>
        <v>17.276836511907618</v>
      </c>
      <c r="J131" s="31">
        <f t="shared" ref="J131:J194" si="19">ATAN2(G131,H131)</f>
        <v>0.60468449081021647</v>
      </c>
      <c r="K131" s="31">
        <f t="shared" ref="K131:K194" si="20">$B$4*I131^2</f>
        <v>0.45110266603314692</v>
      </c>
      <c r="L131" s="32">
        <f t="shared" ref="L131:L194" si="21">-K131*COS(J131)/$B$13</f>
        <v>-12.370460693731141</v>
      </c>
      <c r="M131" s="33">
        <f t="shared" ref="M131:M194" si="22">(-$B$13*$B$3-K131*SIN(J131))/$B$13</f>
        <v>-18.24843372948002</v>
      </c>
      <c r="O131" s="35"/>
    </row>
    <row r="132" spans="4:15">
      <c r="D132" s="92">
        <f>D131+'Control Panel'!$B$29</f>
        <v>0.65000000000000047</v>
      </c>
      <c r="E132" s="31">
        <f t="shared" si="17"/>
        <v>14.401662815834515</v>
      </c>
      <c r="F132" s="31">
        <f t="shared" ref="F132:F195" si="23">IF(F131+H131*$D$3+0.5*M131*$D$3^2&lt;=0,0,F131+H131*$D$3+0.5*M131*$D$3^2)</f>
        <v>12.855544444836788</v>
      </c>
      <c r="G132" s="31">
        <f t="shared" ref="G132:H195" si="24">G131+L131*$D$3</f>
        <v>14.151481583159356</v>
      </c>
      <c r="H132" s="31">
        <f t="shared" si="24"/>
        <v>9.7306832885333918</v>
      </c>
      <c r="I132" s="31">
        <f t="shared" si="18"/>
        <v>17.17412671026511</v>
      </c>
      <c r="J132" s="31">
        <f t="shared" si="19"/>
        <v>0.60236122339609033</v>
      </c>
      <c r="K132" s="31">
        <f t="shared" si="20"/>
        <v>0.4457550501315356</v>
      </c>
      <c r="L132" s="32">
        <f t="shared" si="21"/>
        <v>-12.243406392567461</v>
      </c>
      <c r="M132" s="33">
        <f t="shared" si="22"/>
        <v>-18.118673993870363</v>
      </c>
      <c r="O132" s="35"/>
    </row>
    <row r="133" spans="4:15">
      <c r="D133" s="92">
        <f>D132+'Control Panel'!$B$29</f>
        <v>0.65500000000000047</v>
      </c>
      <c r="E133" s="31">
        <f t="shared" si="17"/>
        <v>14.472267181170405</v>
      </c>
      <c r="F133" s="31">
        <f t="shared" si="23"/>
        <v>12.903971377854532</v>
      </c>
      <c r="G133" s="31">
        <f t="shared" si="24"/>
        <v>14.090264551196519</v>
      </c>
      <c r="H133" s="31">
        <f t="shared" si="24"/>
        <v>9.6400899185640405</v>
      </c>
      <c r="I133" s="31">
        <f t="shared" si="18"/>
        <v>17.072401376511309</v>
      </c>
      <c r="J133" s="31">
        <f t="shared" si="19"/>
        <v>0.60002036700854255</v>
      </c>
      <c r="K133" s="31">
        <f t="shared" si="20"/>
        <v>0.44049011991449993</v>
      </c>
      <c r="L133" s="32">
        <f t="shared" si="21"/>
        <v>-12.118237274503217</v>
      </c>
      <c r="M133" s="33">
        <f t="shared" si="22"/>
        <v>-17.990894507781633</v>
      </c>
      <c r="O133" s="35"/>
    </row>
    <row r="134" spans="4:15">
      <c r="D134" s="92">
        <f>D133+'Control Panel'!$B$29</f>
        <v>0.66000000000000048</v>
      </c>
      <c r="E134" s="31">
        <f t="shared" si="17"/>
        <v>14.542567025960457</v>
      </c>
      <c r="F134" s="31">
        <f t="shared" si="23"/>
        <v>12.951946941266003</v>
      </c>
      <c r="G134" s="31">
        <f t="shared" si="24"/>
        <v>14.029673364824003</v>
      </c>
      <c r="H134" s="31">
        <f t="shared" si="24"/>
        <v>9.5501354460251324</v>
      </c>
      <c r="I134" s="31">
        <f t="shared" si="18"/>
        <v>16.971647585342964</v>
      </c>
      <c r="J134" s="31">
        <f t="shared" si="19"/>
        <v>0.59766183013281649</v>
      </c>
      <c r="K134" s="31">
        <f t="shared" si="20"/>
        <v>0.43530630424883376</v>
      </c>
      <c r="L134" s="32">
        <f t="shared" si="21"/>
        <v>-11.994917271190834</v>
      </c>
      <c r="M134" s="33">
        <f t="shared" si="22"/>
        <v>-17.86505713461246</v>
      </c>
      <c r="O134" s="35"/>
    </row>
    <row r="135" spans="4:15">
      <c r="D135" s="92">
        <f>D134+'Control Panel'!$B$29</f>
        <v>0.66500000000000048</v>
      </c>
      <c r="E135" s="31">
        <f t="shared" si="17"/>
        <v>14.612565456318686</v>
      </c>
      <c r="F135" s="31">
        <f t="shared" si="23"/>
        <v>12.999474305281947</v>
      </c>
      <c r="G135" s="31">
        <f t="shared" si="24"/>
        <v>13.969698778468048</v>
      </c>
      <c r="H135" s="31">
        <f t="shared" si="24"/>
        <v>9.4608101603520698</v>
      </c>
      <c r="I135" s="31">
        <f t="shared" si="18"/>
        <v>16.871852679873442</v>
      </c>
      <c r="J135" s="31">
        <f t="shared" si="19"/>
        <v>0.59528552105195609</v>
      </c>
      <c r="K135" s="31">
        <f t="shared" si="20"/>
        <v>0.43020207006988215</v>
      </c>
      <c r="L135" s="32">
        <f t="shared" si="21"/>
        <v>-11.873411191170458</v>
      </c>
      <c r="M135" s="33">
        <f t="shared" si="22"/>
        <v>-17.741124652494623</v>
      </c>
      <c r="O135" s="35"/>
    </row>
    <row r="136" spans="4:15">
      <c r="D136" s="92">
        <f>D135+'Control Panel'!$B$29</f>
        <v>0.67000000000000048</v>
      </c>
      <c r="E136" s="31">
        <f t="shared" si="17"/>
        <v>14.682265532571137</v>
      </c>
      <c r="F136" s="31">
        <f t="shared" si="23"/>
        <v>13.046556592025549</v>
      </c>
      <c r="G136" s="31">
        <f t="shared" si="24"/>
        <v>13.910331722512197</v>
      </c>
      <c r="H136" s="31">
        <f t="shared" si="24"/>
        <v>9.3721045370895961</v>
      </c>
      <c r="I136" s="31">
        <f t="shared" si="18"/>
        <v>16.773004265320644</v>
      </c>
      <c r="J136" s="31">
        <f t="shared" si="19"/>
        <v>0.592891347862184</v>
      </c>
      <c r="K136" s="31">
        <f t="shared" si="20"/>
        <v>0.42517592128351417</v>
      </c>
      <c r="L136" s="32">
        <f t="shared" si="21"/>
        <v>-11.753684694611174</v>
      </c>
      <c r="M136" s="33">
        <f t="shared" si="22"/>
        <v>-17.619060727761831</v>
      </c>
      <c r="O136" s="35"/>
    </row>
    <row r="137" spans="4:15">
      <c r="D137" s="92">
        <f>D136+'Control Panel'!$B$29</f>
        <v>0.67500000000000049</v>
      </c>
      <c r="E137" s="31">
        <f t="shared" si="17"/>
        <v>14.751670270125015</v>
      </c>
      <c r="F137" s="31">
        <f t="shared" si="23"/>
        <v>13.0931968764519</v>
      </c>
      <c r="G137" s="31">
        <f t="shared" si="24"/>
        <v>13.851563299039141</v>
      </c>
      <c r="H137" s="31">
        <f t="shared" si="24"/>
        <v>9.2840092334507869</v>
      </c>
      <c r="I137" s="31">
        <f t="shared" si="18"/>
        <v>16.675090202877094</v>
      </c>
      <c r="J137" s="31">
        <f t="shared" si="19"/>
        <v>0.5904792184887655</v>
      </c>
      <c r="K137" s="31">
        <f t="shared" si="20"/>
        <v>0.42022639770489612</v>
      </c>
      <c r="L137" s="32">
        <f t="shared" si="21"/>
        <v>-11.635704268898557</v>
      </c>
      <c r="M137" s="33">
        <f t="shared" si="22"/>
        <v>-17.498829889305746</v>
      </c>
      <c r="O137" s="35"/>
    </row>
    <row r="138" spans="4:15">
      <c r="D138" s="92">
        <f>D137+'Control Panel'!$B$29</f>
        <v>0.68000000000000049</v>
      </c>
      <c r="E138" s="31">
        <f t="shared" si="17"/>
        <v>14.820782640316848</v>
      </c>
      <c r="F138" s="31">
        <f t="shared" si="23"/>
        <v>13.139398187245538</v>
      </c>
      <c r="G138" s="31">
        <f t="shared" si="24"/>
        <v>13.793384777694648</v>
      </c>
      <c r="H138" s="31">
        <f t="shared" si="24"/>
        <v>9.1965150840042575</v>
      </c>
      <c r="I138" s="31">
        <f t="shared" si="18"/>
        <v>16.57809860375599</v>
      </c>
      <c r="J138" s="31">
        <f t="shared" si="19"/>
        <v>0.58804904070236619</v>
      </c>
      <c r="K138" s="31">
        <f t="shared" si="20"/>
        <v>0.41535207403266056</v>
      </c>
      <c r="L138" s="32">
        <f t="shared" si="21"/>
        <v>-11.519437205036276</v>
      </c>
      <c r="M138" s="33">
        <f t="shared" si="22"/>
        <v>-17.380397503785286</v>
      </c>
      <c r="O138" s="35"/>
    </row>
    <row r="139" spans="4:15">
      <c r="D139" s="92">
        <f>D138+'Control Panel'!$B$29</f>
        <v>0.6850000000000005</v>
      </c>
      <c r="E139" s="31">
        <f t="shared" si="17"/>
        <v>14.889605571240258</v>
      </c>
      <c r="F139" s="31">
        <f t="shared" si="23"/>
        <v>13.185163507696762</v>
      </c>
      <c r="G139" s="31">
        <f t="shared" si="24"/>
        <v>13.735787591669467</v>
      </c>
      <c r="H139" s="31">
        <f t="shared" si="24"/>
        <v>9.1096130964853312</v>
      </c>
      <c r="I139" s="31">
        <f t="shared" si="18"/>
        <v>16.482017823407364</v>
      </c>
      <c r="J139" s="31">
        <f t="shared" si="19"/>
        <v>0.58560072213591541</v>
      </c>
      <c r="K139" s="31">
        <f t="shared" si="20"/>
        <v>0.41055155885712885</v>
      </c>
      <c r="L139" s="32">
        <f t="shared" si="21"/>
        <v>-11.404851574830809</v>
      </c>
      <c r="M139" s="33">
        <f t="shared" si="22"/>
        <v>-17.263729751656903</v>
      </c>
      <c r="O139" s="35"/>
    </row>
    <row r="140" spans="4:15">
      <c r="D140" s="92">
        <f>D139+'Control Panel'!$B$29</f>
        <v>0.6900000000000005</v>
      </c>
      <c r="E140" s="31">
        <f t="shared" si="17"/>
        <v>14.958141948553921</v>
      </c>
      <c r="F140" s="31">
        <f t="shared" si="23"/>
        <v>13.230495776557293</v>
      </c>
      <c r="G140" s="31">
        <f t="shared" si="24"/>
        <v>13.678763333795313</v>
      </c>
      <c r="H140" s="31">
        <f t="shared" si="24"/>
        <v>9.0232944477270465</v>
      </c>
      <c r="I140" s="31">
        <f t="shared" si="18"/>
        <v>16.386836455898521</v>
      </c>
      <c r="J140" s="31">
        <f t="shared" si="19"/>
        <v>0.58313417030198389</v>
      </c>
      <c r="K140" s="31">
        <f t="shared" si="20"/>
        <v>0.40582349370129556</v>
      </c>
      <c r="L140" s="32">
        <f t="shared" si="21"/>
        <v>-11.291916208829571</v>
      </c>
      <c r="M140" s="33">
        <f t="shared" si="22"/>
        <v>-17.14879360399464</v>
      </c>
      <c r="O140" s="35"/>
    </row>
    <row r="141" spans="4:15">
      <c r="D141" s="92">
        <f>D140+'Control Panel'!$B$29</f>
        <v>0.69500000000000051</v>
      </c>
      <c r="E141" s="31">
        <f t="shared" si="17"/>
        <v>15.026394616270288</v>
      </c>
      <c r="F141" s="31">
        <f t="shared" si="23"/>
        <v>13.275397888875878</v>
      </c>
      <c r="G141" s="31">
        <f t="shared" si="24"/>
        <v>13.622303752751165</v>
      </c>
      <c r="H141" s="31">
        <f t="shared" si="24"/>
        <v>8.9375504797070739</v>
      </c>
      <c r="I141" s="31">
        <f t="shared" si="18"/>
        <v>16.292543328453377</v>
      </c>
      <c r="J141" s="31">
        <f t="shared" si="19"/>
        <v>0.58064929261068399</v>
      </c>
      <c r="K141" s="31">
        <f t="shared" si="20"/>
        <v>0.40116655209334823</v>
      </c>
      <c r="L141" s="32">
        <f t="shared" si="21"/>
        <v>-11.180600674984218</v>
      </c>
      <c r="M141" s="33">
        <f t="shared" si="22"/>
        <v>-17.035556800070406</v>
      </c>
      <c r="O141" s="35"/>
    </row>
    <row r="142" spans="4:15">
      <c r="D142" s="92">
        <f>D141+'Control Panel'!$B$29</f>
        <v>0.70000000000000051</v>
      </c>
      <c r="E142" s="31">
        <f t="shared" si="17"/>
        <v>15.094366377525606</v>
      </c>
      <c r="F142" s="31">
        <f t="shared" si="23"/>
        <v>13.319872696814413</v>
      </c>
      <c r="G142" s="31">
        <f t="shared" si="24"/>
        <v>13.566400749376244</v>
      </c>
      <c r="H142" s="31">
        <f t="shared" si="24"/>
        <v>8.8523726957067215</v>
      </c>
      <c r="I142" s="31">
        <f t="shared" si="18"/>
        <v>16.199127496145284</v>
      </c>
      <c r="J142" s="31">
        <f t="shared" si="19"/>
        <v>0.57814599638810571</v>
      </c>
      <c r="K142" s="31">
        <f t="shared" si="20"/>
        <v>0.39657943866953499</v>
      </c>
      <c r="L142" s="32">
        <f t="shared" si="21"/>
        <v>-11.070875258011769</v>
      </c>
      <c r="M142" s="33">
        <f t="shared" si="22"/>
        <v>-16.923987825665883</v>
      </c>
      <c r="O142" s="35"/>
    </row>
    <row r="143" spans="4:15">
      <c r="D143" s="92">
        <f>D142+'Control Panel'!$B$29</f>
        <v>0.70500000000000052</v>
      </c>
      <c r="E143" s="31">
        <f t="shared" si="17"/>
        <v>15.162059995331763</v>
      </c>
      <c r="F143" s="31">
        <f t="shared" si="23"/>
        <v>13.363923010445125</v>
      </c>
      <c r="G143" s="31">
        <f t="shared" si="24"/>
        <v>13.511046373086186</v>
      </c>
      <c r="H143" s="31">
        <f t="shared" si="24"/>
        <v>8.7677527565783926</v>
      </c>
      <c r="I143" s="31">
        <f t="shared" si="18"/>
        <v>16.106578236738347</v>
      </c>
      <c r="J143" s="31">
        <f t="shared" si="19"/>
        <v>0.5756241888952951</v>
      </c>
      <c r="K143" s="31">
        <f t="shared" si="20"/>
        <v>0.3920608883062543</v>
      </c>
      <c r="L143" s="32">
        <f t="shared" si="21"/>
        <v>-10.962710939427653</v>
      </c>
      <c r="M143" s="33">
        <f t="shared" si="22"/>
        <v>-16.81405589208881</v>
      </c>
      <c r="O143" s="35"/>
    </row>
    <row r="144" spans="4:15">
      <c r="D144" s="92">
        <f>D143+'Control Panel'!$B$29</f>
        <v>0.71000000000000052</v>
      </c>
      <c r="E144" s="31">
        <f t="shared" si="17"/>
        <v>15.229478193310451</v>
      </c>
      <c r="F144" s="31">
        <f t="shared" si="23"/>
        <v>13.407551598529366</v>
      </c>
      <c r="G144" s="31">
        <f t="shared" si="24"/>
        <v>13.456232818389047</v>
      </c>
      <c r="H144" s="31">
        <f t="shared" si="24"/>
        <v>8.6836824771179479</v>
      </c>
      <c r="I144" s="31">
        <f t="shared" si="18"/>
        <v>16.014885045672219</v>
      </c>
      <c r="J144" s="31">
        <f t="shared" si="19"/>
        <v>0.57308377734778659</v>
      </c>
      <c r="K144" s="31">
        <f t="shared" si="20"/>
        <v>0.38760966528027907</v>
      </c>
      <c r="L144" s="32">
        <f t="shared" si="21"/>
        <v>-10.856079378225628</v>
      </c>
      <c r="M144" s="33">
        <f t="shared" si="22"/>
        <v>-16.705730915867527</v>
      </c>
      <c r="O144" s="35"/>
    </row>
    <row r="145" spans="4:15">
      <c r="D145" s="92">
        <f>D144+'Control Panel'!$B$29</f>
        <v>0.71500000000000052</v>
      </c>
      <c r="E145" s="31">
        <f t="shared" si="17"/>
        <v>15.296623656410167</v>
      </c>
      <c r="F145" s="31">
        <f t="shared" si="23"/>
        <v>13.450761189278508</v>
      </c>
      <c r="G145" s="31">
        <f t="shared" si="24"/>
        <v>13.401952421497919</v>
      </c>
      <c r="H145" s="31">
        <f t="shared" si="24"/>
        <v>8.6001538225386103</v>
      </c>
      <c r="I145" s="31">
        <f t="shared" si="18"/>
        <v>15.924037631185735</v>
      </c>
      <c r="J145" s="31">
        <f t="shared" si="19"/>
        <v>0.57052466893569886</v>
      </c>
      <c r="K145" s="31">
        <f t="shared" si="20"/>
        <v>0.38322456245607828</v>
      </c>
      <c r="L145" s="32">
        <f t="shared" si="21"/>
        <v>-10.750952892180702</v>
      </c>
      <c r="M145" s="33">
        <f t="shared" si="22"/>
        <v>-16.598983499098726</v>
      </c>
      <c r="O145" s="35"/>
    </row>
    <row r="146" spans="4:15">
      <c r="D146" s="92">
        <f>D145+'Control Panel'!$B$29</f>
        <v>0.72000000000000053</v>
      </c>
      <c r="E146" s="31">
        <f t="shared" si="17"/>
        <v>15.363499031606503</v>
      </c>
      <c r="F146" s="31">
        <f t="shared" si="23"/>
        <v>13.493554471097461</v>
      </c>
      <c r="G146" s="31">
        <f t="shared" si="24"/>
        <v>13.348197657037016</v>
      </c>
      <c r="H146" s="31">
        <f t="shared" si="24"/>
        <v>8.5171589050431162</v>
      </c>
      <c r="I146" s="31">
        <f t="shared" si="18"/>
        <v>15.834025909574725</v>
      </c>
      <c r="J146" s="31">
        <f t="shared" si="19"/>
        <v>0.56794677084440359</v>
      </c>
      <c r="K146" s="31">
        <f t="shared" si="20"/>
        <v>0.37890440049923846</v>
      </c>
      <c r="L146" s="32">
        <f t="shared" si="21"/>
        <v>-10.647304439752114</v>
      </c>
      <c r="M146" s="33">
        <f t="shared" si="22"/>
        <v>-16.493784910424356</v>
      </c>
      <c r="O146" s="35"/>
    </row>
    <row r="147" spans="4:15">
      <c r="D147" s="92">
        <f>D146+'Control Panel'!$B$29</f>
        <v>0.72500000000000053</v>
      </c>
      <c r="E147" s="31">
        <f t="shared" si="17"/>
        <v>15.430106928586191</v>
      </c>
      <c r="F147" s="31">
        <f t="shared" si="23"/>
        <v>13.535934093311297</v>
      </c>
      <c r="G147" s="31">
        <f t="shared" si="24"/>
        <v>13.294961134838255</v>
      </c>
      <c r="H147" s="31">
        <f t="shared" si="24"/>
        <v>8.4346899804909938</v>
      </c>
      <c r="I147" s="31">
        <f t="shared" si="18"/>
        <v>15.74484000057971</v>
      </c>
      <c r="J147" s="31">
        <f t="shared" si="19"/>
        <v>0.56534999027577759</v>
      </c>
      <c r="K147" s="31">
        <f t="shared" si="20"/>
        <v>0.37464802711503153</v>
      </c>
      <c r="L147" s="32">
        <f t="shared" si="21"/>
        <v>-10.545107602564354</v>
      </c>
      <c r="M147" s="33">
        <f t="shared" si="22"/>
        <v>-16.390107066614682</v>
      </c>
      <c r="O147" s="35"/>
    </row>
    <row r="148" spans="4:15">
      <c r="D148" s="92">
        <f>D147+'Control Panel'!$B$29</f>
        <v>0.73000000000000054</v>
      </c>
      <c r="E148" s="31">
        <f t="shared" si="17"/>
        <v>15.496449920415351</v>
      </c>
      <c r="F148" s="31">
        <f t="shared" si="23"/>
        <v>13.577902666875419</v>
      </c>
      <c r="G148" s="31">
        <f t="shared" si="24"/>
        <v>13.242235596825433</v>
      </c>
      <c r="H148" s="31">
        <f t="shared" si="24"/>
        <v>8.3527394451579209</v>
      </c>
      <c r="I148" s="31">
        <f t="shared" si="18"/>
        <v>15.656470222899147</v>
      </c>
      <c r="J148" s="31">
        <f t="shared" si="19"/>
        <v>0.56273423447004778</v>
      </c>
      <c r="K148" s="31">
        <f t="shared" si="20"/>
        <v>0.37045431631121151</v>
      </c>
      <c r="L148" s="32">
        <f t="shared" si="21"/>
        <v>-10.444336568445168</v>
      </c>
      <c r="M148" s="33">
        <f t="shared" si="22"/>
        <v>-16.287922514735435</v>
      </c>
      <c r="O148" s="35"/>
    </row>
    <row r="149" spans="4:15">
      <c r="D149" s="92">
        <f>D148+'Control Panel'!$B$29</f>
        <v>0.73500000000000054</v>
      </c>
      <c r="E149" s="31">
        <f t="shared" si="17"/>
        <v>15.562530544192374</v>
      </c>
      <c r="F149" s="31">
        <f t="shared" si="23"/>
        <v>13.619462765069773</v>
      </c>
      <c r="G149" s="31">
        <f t="shared" si="24"/>
        <v>13.190013913983206</v>
      </c>
      <c r="H149" s="31">
        <f t="shared" si="24"/>
        <v>8.2712998325842442</v>
      </c>
      <c r="I149" s="31">
        <f t="shared" si="18"/>
        <v>15.568907089824215</v>
      </c>
      <c r="J149" s="31">
        <f t="shared" si="19"/>
        <v>0.56009941072823832</v>
      </c>
      <c r="K149" s="31">
        <f t="shared" si="20"/>
        <v>0.36632216768416326</v>
      </c>
      <c r="L149" s="32">
        <f t="shared" si="21"/>
        <v>-10.344966115000341</v>
      </c>
      <c r="M149" s="33">
        <f t="shared" si="22"/>
        <v>-16.18720441487784</v>
      </c>
      <c r="O149" s="35"/>
    </row>
    <row r="150" spans="4:15">
      <c r="D150" s="92">
        <f>D149+'Control Panel'!$B$29</f>
        <v>0.74000000000000055</v>
      </c>
      <c r="E150" s="31">
        <f t="shared" si="17"/>
        <v>15.628351301685854</v>
      </c>
      <c r="F150" s="31">
        <f t="shared" si="23"/>
        <v>13.660616924177509</v>
      </c>
      <c r="G150" s="31">
        <f t="shared" si="24"/>
        <v>13.138289083408205</v>
      </c>
      <c r="H150" s="31">
        <f t="shared" si="24"/>
        <v>8.1903638105098544</v>
      </c>
      <c r="I150" s="31">
        <f t="shared" si="18"/>
        <v>15.482141304991138</v>
      </c>
      <c r="J150" s="31">
        <f t="shared" si="19"/>
        <v>0.55744542643523154</v>
      </c>
      <c r="K150" s="31">
        <f t="shared" si="20"/>
        <v>0.36225050572755824</v>
      </c>
      <c r="L150" s="32">
        <f t="shared" si="21"/>
        <v>-10.246971593705752</v>
      </c>
      <c r="M150" s="33">
        <f t="shared" si="22"/>
        <v>-16.087926523431214</v>
      </c>
      <c r="O150" s="35"/>
    </row>
    <row r="151" spans="4:15">
      <c r="D151" s="92">
        <f>D150+'Control Panel'!$B$29</f>
        <v>0.74500000000000055</v>
      </c>
      <c r="E151" s="31">
        <f t="shared" si="17"/>
        <v>15.693914659957974</v>
      </c>
      <c r="F151" s="31">
        <f t="shared" si="23"/>
        <v>13.701367644148515</v>
      </c>
      <c r="G151" s="31">
        <f t="shared" si="24"/>
        <v>13.087054225439676</v>
      </c>
      <c r="H151" s="31">
        <f t="shared" si="24"/>
        <v>8.1099241778926991</v>
      </c>
      <c r="I151" s="31">
        <f t="shared" si="18"/>
        <v>15.396163758247281</v>
      </c>
      <c r="J151" s="31">
        <f t="shared" si="19"/>
        <v>0.55477218908344972</v>
      </c>
      <c r="K151" s="31">
        <f t="shared" si="20"/>
        <v>0.35823827916271017</v>
      </c>
      <c r="L151" s="32">
        <f t="shared" si="21"/>
        <v>-10.150328914498168</v>
      </c>
      <c r="M151" s="33">
        <f t="shared" si="22"/>
        <v>-15.990063176878634</v>
      </c>
      <c r="O151" s="35"/>
    </row>
    <row r="152" spans="4:15">
      <c r="D152" s="92">
        <f>D151+'Control Panel'!$B$29</f>
        <v>0.75000000000000056</v>
      </c>
      <c r="E152" s="31">
        <f t="shared" si="17"/>
        <v>15.759223051973741</v>
      </c>
      <c r="F152" s="31">
        <f t="shared" si="23"/>
        <v>13.741717389248267</v>
      </c>
      <c r="G152" s="31">
        <f t="shared" si="24"/>
        <v>13.036302580867185</v>
      </c>
      <c r="H152" s="31">
        <f t="shared" si="24"/>
        <v>8.0299738620083065</v>
      </c>
      <c r="I152" s="31">
        <f t="shared" si="18"/>
        <v>15.310965521627335</v>
      </c>
      <c r="J152" s="31">
        <f t="shared" si="19"/>
        <v>0.55207960629716912</v>
      </c>
      <c r="K152" s="31">
        <f t="shared" si="20"/>
        <v>0.35428446028985427</v>
      </c>
      <c r="L152" s="32">
        <f t="shared" si="21"/>
        <v>-10.055014530846906</v>
      </c>
      <c r="M152" s="33">
        <f t="shared" si="22"/>
        <v>-15.89358927609698</v>
      </c>
      <c r="O152" s="35"/>
    </row>
    <row r="153" spans="4:15">
      <c r="D153" s="92">
        <f>D152+'Control Panel'!$B$29</f>
        <v>0.75500000000000056</v>
      </c>
      <c r="E153" s="31">
        <f t="shared" si="17"/>
        <v>15.824278877196443</v>
      </c>
      <c r="F153" s="31">
        <f t="shared" si="23"/>
        <v>13.781668588692359</v>
      </c>
      <c r="G153" s="31">
        <f t="shared" si="24"/>
        <v>12.986027508212951</v>
      </c>
      <c r="H153" s="31">
        <f t="shared" si="24"/>
        <v>7.9505059156278213</v>
      </c>
      <c r="I153" s="31">
        <f t="shared" si="18"/>
        <v>15.226537845436054</v>
      </c>
      <c r="J153" s="31">
        <f t="shared" si="19"/>
        <v>0.54936758585747547</v>
      </c>
      <c r="K153" s="31">
        <f t="shared" si="20"/>
        <v>0.3503880443596038</v>
      </c>
      <c r="L153" s="32">
        <f t="shared" si="21"/>
        <v>-9.9610054252891107</v>
      </c>
      <c r="M153" s="33">
        <f t="shared" si="22"/>
        <v>-15.798480271143379</v>
      </c>
      <c r="O153" s="35"/>
    </row>
    <row r="154" spans="4:15">
      <c r="D154" s="92">
        <f>D153+'Control Panel'!$B$29</f>
        <v>0.76000000000000056</v>
      </c>
      <c r="E154" s="31">
        <f t="shared" si="17"/>
        <v>15.889084502169693</v>
      </c>
      <c r="F154" s="31">
        <f t="shared" si="23"/>
        <v>13.821223637267108</v>
      </c>
      <c r="G154" s="31">
        <f t="shared" si="24"/>
        <v>12.936222481086505</v>
      </c>
      <c r="H154" s="31">
        <f t="shared" si="24"/>
        <v>7.8715135142721042</v>
      </c>
      <c r="I154" s="31">
        <f t="shared" si="18"/>
        <v>15.142872154434119</v>
      </c>
      <c r="J154" s="31">
        <f t="shared" si="19"/>
        <v>0.54663603572787034</v>
      </c>
      <c r="K154" s="31">
        <f t="shared" si="20"/>
        <v>0.34654804896386876</v>
      </c>
      <c r="L154" s="32">
        <f t="shared" si="21"/>
        <v>-9.8682790954122304</v>
      </c>
      <c r="M154" s="33">
        <f t="shared" si="22"/>
        <v>-15.704712146510804</v>
      </c>
      <c r="O154" s="35"/>
    </row>
    <row r="155" spans="4:15">
      <c r="D155" s="92">
        <f>D154+'Control Panel'!$B$29</f>
        <v>0.76500000000000057</v>
      </c>
      <c r="E155" s="31">
        <f t="shared" si="17"/>
        <v>15.953642261086433</v>
      </c>
      <c r="F155" s="31">
        <f t="shared" si="23"/>
        <v>13.860384895936638</v>
      </c>
      <c r="G155" s="31">
        <f t="shared" si="24"/>
        <v>12.886881085609444</v>
      </c>
      <c r="H155" s="31">
        <f t="shared" si="24"/>
        <v>7.7929899535395499</v>
      </c>
      <c r="I155" s="31">
        <f t="shared" si="18"/>
        <v>15.059960044123848</v>
      </c>
      <c r="J155" s="31">
        <f t="shared" si="19"/>
        <v>0.54388486408053771</v>
      </c>
      <c r="K155" s="31">
        <f t="shared" si="20"/>
        <v>0.34276351344555117</v>
      </c>
      <c r="L155" s="32">
        <f t="shared" si="21"/>
        <v>-9.7768135402679075</v>
      </c>
      <c r="M155" s="33">
        <f t="shared" si="22"/>
        <v>-15.612261406836289</v>
      </c>
      <c r="O155" s="35"/>
    </row>
    <row r="156" spans="4:15">
      <c r="D156" s="92">
        <f>D155+'Control Panel'!$B$29</f>
        <v>0.77000000000000057</v>
      </c>
      <c r="E156" s="31">
        <f t="shared" si="17"/>
        <v>16.01795445634523</v>
      </c>
      <c r="F156" s="31">
        <f t="shared" si="23"/>
        <v>13.899154692436751</v>
      </c>
      <c r="G156" s="31">
        <f t="shared" si="24"/>
        <v>12.837997017908105</v>
      </c>
      <c r="H156" s="31">
        <f t="shared" si="24"/>
        <v>7.7149286465053688</v>
      </c>
      <c r="I156" s="31">
        <f t="shared" si="18"/>
        <v>14.977793277131534</v>
      </c>
      <c r="J156" s="31">
        <f t="shared" si="19"/>
        <v>0.54111397932327987</v>
      </c>
      <c r="K156" s="31">
        <f t="shared" si="20"/>
        <v>0.3390334983263541</v>
      </c>
      <c r="L156" s="32">
        <f t="shared" si="21"/>
        <v>-9.6865872472019596</v>
      </c>
      <c r="M156" s="33">
        <f t="shared" si="22"/>
        <v>-15.521105063045818</v>
      </c>
      <c r="O156" s="35"/>
    </row>
    <row r="157" spans="4:15">
      <c r="D157" s="92">
        <f>D156+'Control Panel'!$B$29</f>
        <v>0.77500000000000058</v>
      </c>
      <c r="E157" s="31">
        <f t="shared" si="17"/>
        <v>16.08202335909418</v>
      </c>
      <c r="F157" s="31">
        <f t="shared" si="23"/>
        <v>13.937535321855989</v>
      </c>
      <c r="G157" s="31">
        <f t="shared" si="24"/>
        <v>12.789564081672095</v>
      </c>
      <c r="H157" s="31">
        <f t="shared" si="24"/>
        <v>7.63732312119014</v>
      </c>
      <c r="I157" s="31">
        <f t="shared" si="18"/>
        <v>14.896363779683366</v>
      </c>
      <c r="J157" s="31">
        <f t="shared" si="19"/>
        <v>0.53832329012713198</v>
      </c>
      <c r="K157" s="31">
        <f t="shared" si="20"/>
        <v>0.33535708475207393</v>
      </c>
      <c r="L157" s="32">
        <f t="shared" si="21"/>
        <v>-9.5975791790859848</v>
      </c>
      <c r="M157" s="33">
        <f t="shared" si="22"/>
        <v>-15.431220618920682</v>
      </c>
      <c r="O157" s="35"/>
    </row>
    <row r="158" spans="4:15">
      <c r="D158" s="92">
        <f>D157+'Control Panel'!$B$29</f>
        <v>0.78000000000000058</v>
      </c>
      <c r="E158" s="31">
        <f t="shared" si="17"/>
        <v>16.1458512097628</v>
      </c>
      <c r="F158" s="31">
        <f t="shared" si="23"/>
        <v>13.975529047204203</v>
      </c>
      <c r="G158" s="31">
        <f t="shared" si="24"/>
        <v>12.741576185776665</v>
      </c>
      <c r="H158" s="31">
        <f t="shared" si="24"/>
        <v>7.5601670180955365</v>
      </c>
      <c r="I158" s="31">
        <f t="shared" si="18"/>
        <v>14.815663638171952</v>
      </c>
      <c r="J158" s="31">
        <f t="shared" si="19"/>
        <v>0.53551270545466445</v>
      </c>
      <c r="K158" s="31">
        <f t="shared" si="20"/>
        <v>0.3317333739547641</v>
      </c>
      <c r="L158" s="32">
        <f t="shared" si="21"/>
        <v>-9.5097687619364635</v>
      </c>
      <c r="M158" s="33">
        <f t="shared" si="22"/>
        <v>-15.342586058070559</v>
      </c>
      <c r="O158" s="35"/>
    </row>
    <row r="159" spans="4:15">
      <c r="D159" s="92">
        <f>D158+'Control Panel'!$B$29</f>
        <v>0.78500000000000059</v>
      </c>
      <c r="E159" s="31">
        <f t="shared" si="17"/>
        <v>16.209440218582159</v>
      </c>
      <c r="F159" s="31">
        <f t="shared" si="23"/>
        <v>14.013138099968955</v>
      </c>
      <c r="G159" s="31">
        <f t="shared" si="24"/>
        <v>12.694027341966983</v>
      </c>
      <c r="H159" s="31">
        <f t="shared" si="24"/>
        <v>7.4834540878051836</v>
      </c>
      <c r="I159" s="31">
        <f t="shared" si="18"/>
        <v>14.73568509581056</v>
      </c>
      <c r="J159" s="31">
        <f t="shared" si="19"/>
        <v>0.53268213458898106</v>
      </c>
      <c r="K159" s="31">
        <f t="shared" si="20"/>
        <v>0.32816148673118672</v>
      </c>
      <c r="L159" s="32">
        <f t="shared" si="21"/>
        <v>-9.4231358729079382</v>
      </c>
      <c r="M159" s="33">
        <f t="shared" si="22"/>
        <v>-15.255179831299278</v>
      </c>
      <c r="O159" s="35"/>
    </row>
    <row r="160" spans="4:15">
      <c r="D160" s="92">
        <f>D159+'Control Panel'!$B$29</f>
        <v>0.79000000000000059</v>
      </c>
      <c r="E160" s="31">
        <f t="shared" si="17"/>
        <v>16.272792566093582</v>
      </c>
      <c r="F160" s="31">
        <f t="shared" si="23"/>
        <v>14.05036468066009</v>
      </c>
      <c r="G160" s="31">
        <f t="shared" si="24"/>
        <v>12.646911662602443</v>
      </c>
      <c r="H160" s="31">
        <f t="shared" si="24"/>
        <v>7.4071781886486869</v>
      </c>
      <c r="I160" s="31">
        <f t="shared" si="18"/>
        <v>14.656420549372296</v>
      </c>
      <c r="J160" s="31">
        <f t="shared" si="19"/>
        <v>0.52983148716342299</v>
      </c>
      <c r="K160" s="31">
        <f t="shared" si="20"/>
        <v>0.32464056293698729</v>
      </c>
      <c r="L160" s="32">
        <f t="shared" si="21"/>
        <v>-9.3376608286471985</v>
      </c>
      <c r="M160" s="33">
        <f t="shared" si="22"/>
        <v>-15.168980844349635</v>
      </c>
      <c r="O160" s="35"/>
    </row>
    <row r="161" spans="4:15">
      <c r="D161" s="92">
        <f>D160+'Control Panel'!$B$29</f>
        <v>0.7950000000000006</v>
      </c>
      <c r="E161" s="31">
        <f t="shared" si="17"/>
        <v>16.335910403646238</v>
      </c>
      <c r="F161" s="31">
        <f t="shared" si="23"/>
        <v>14.08721095934278</v>
      </c>
      <c r="G161" s="31">
        <f t="shared" si="24"/>
        <v>12.600223358459207</v>
      </c>
      <c r="H161" s="31">
        <f t="shared" si="24"/>
        <v>7.3313332844269388</v>
      </c>
      <c r="I161" s="31">
        <f t="shared" si="18"/>
        <v>14.577862546011582</v>
      </c>
      <c r="J161" s="31">
        <f t="shared" si="19"/>
        <v>0.52696067319198547</v>
      </c>
      <c r="K161" s="31">
        <f t="shared" si="20"/>
        <v>0.32116976099605521</v>
      </c>
      <c r="L161" s="32">
        <f t="shared" si="21"/>
        <v>-9.2533243739961932</v>
      </c>
      <c r="M161" s="33">
        <f t="shared" si="22"/>
        <v>-15.083968446014351</v>
      </c>
      <c r="O161" s="35"/>
    </row>
    <row r="162" spans="4:15">
      <c r="D162" s="92">
        <f>D161+'Control Panel'!$B$29</f>
        <v>0.8000000000000006</v>
      </c>
      <c r="E162" s="31">
        <f t="shared" si="17"/>
        <v>16.398795853883861</v>
      </c>
      <c r="F162" s="31">
        <f t="shared" si="23"/>
        <v>14.123679076159339</v>
      </c>
      <c r="G162" s="31">
        <f t="shared" si="24"/>
        <v>12.553956736589226</v>
      </c>
      <c r="H162" s="31">
        <f t="shared" si="24"/>
        <v>7.2559134421968672</v>
      </c>
      <c r="I162" s="31">
        <f t="shared" si="18"/>
        <v>14.500003780165274</v>
      </c>
      <c r="J162" s="31">
        <f t="shared" si="19"/>
        <v>0.52406960310045692</v>
      </c>
      <c r="K162" s="31">
        <f t="shared" si="20"/>
        <v>0.31774825742454604</v>
      </c>
      <c r="L162" s="32">
        <f t="shared" si="21"/>
        <v>-9.1701076710314737</v>
      </c>
      <c r="M162" s="33">
        <f t="shared" si="22"/>
        <v>-15.000122416600535</v>
      </c>
      <c r="O162" s="35"/>
    </row>
    <row r="163" spans="4:15">
      <c r="D163" s="92">
        <f>D162+'Control Panel'!$B$29</f>
        <v>0.8050000000000006</v>
      </c>
      <c r="E163" s="31">
        <f t="shared" si="17"/>
        <v>16.46145101122092</v>
      </c>
      <c r="F163" s="31">
        <f t="shared" si="23"/>
        <v>14.159771141840116</v>
      </c>
      <c r="G163" s="31">
        <f t="shared" si="24"/>
        <v>12.508106198234069</v>
      </c>
      <c r="H163" s="31">
        <f t="shared" si="24"/>
        <v>7.1809128301138649</v>
      </c>
      <c r="I163" s="31">
        <f t="shared" si="18"/>
        <v>14.422837090530955</v>
      </c>
      <c r="J163" s="31">
        <f t="shared" si="19"/>
        <v>0.52115818775828671</v>
      </c>
      <c r="K163" s="31">
        <f t="shared" si="20"/>
        <v>0.31437524636906844</v>
      </c>
      <c r="L163" s="32">
        <f t="shared" si="21"/>
        <v>-9.0879922884288042</v>
      </c>
      <c r="M163" s="33">
        <f t="shared" si="22"/>
        <v>-14.917422956735679</v>
      </c>
      <c r="O163" s="35"/>
    </row>
    <row r="164" spans="4:15">
      <c r="D164" s="92">
        <f>D163+'Control Panel'!$B$29</f>
        <v>0.81000000000000061</v>
      </c>
      <c r="E164" s="31">
        <f t="shared" si="17"/>
        <v>16.523877942308484</v>
      </c>
      <c r="F164" s="31">
        <f t="shared" si="23"/>
        <v>14.195489238203727</v>
      </c>
      <c r="G164" s="31">
        <f t="shared" si="24"/>
        <v>12.462666236791925</v>
      </c>
      <c r="H164" s="31">
        <f t="shared" si="24"/>
        <v>7.1063257153301862</v>
      </c>
      <c r="I164" s="31">
        <f t="shared" si="18"/>
        <v>14.346355457119989</v>
      </c>
      <c r="J164" s="31">
        <f t="shared" si="19"/>
        <v>0.51822633851119104</v>
      </c>
      <c r="K164" s="31">
        <f t="shared" si="20"/>
        <v>0.311049939158554</v>
      </c>
      <c r="L164" s="32">
        <f t="shared" si="21"/>
        <v>-9.0069601911418093</v>
      </c>
      <c r="M164" s="33">
        <f t="shared" si="22"/>
        <v>-14.835850676503595</v>
      </c>
      <c r="O164" s="35"/>
    </row>
    <row r="165" spans="4:15">
      <c r="D165" s="92">
        <f>D164+'Control Panel'!$B$29</f>
        <v>0.81500000000000061</v>
      </c>
      <c r="E165" s="31">
        <f t="shared" si="17"/>
        <v>16.586078686490055</v>
      </c>
      <c r="F165" s="31">
        <f t="shared" si="23"/>
        <v>14.230835418646922</v>
      </c>
      <c r="G165" s="31">
        <f t="shared" si="24"/>
        <v>12.417631435836217</v>
      </c>
      <c r="H165" s="31">
        <f t="shared" si="24"/>
        <v>7.0321464619476686</v>
      </c>
      <c r="I165" s="31">
        <f t="shared" si="18"/>
        <v>14.270551998382928</v>
      </c>
      <c r="J165" s="31">
        <f t="shared" si="19"/>
        <v>0.51527396721450358</v>
      </c>
      <c r="K165" s="31">
        <f t="shared" si="20"/>
        <v>0.30777156386934573</v>
      </c>
      <c r="L165" s="32">
        <f t="shared" si="21"/>
        <v>-8.9269937303839164</v>
      </c>
      <c r="M165" s="33">
        <f t="shared" si="22"/>
        <v>-14.75538658489914</v>
      </c>
      <c r="O165" s="35"/>
    </row>
    <row r="166" spans="4:15">
      <c r="D166" s="92">
        <f>D165+'Control Panel'!$B$29</f>
        <v>0.82000000000000062</v>
      </c>
      <c r="E166" s="31">
        <f t="shared" si="17"/>
        <v>16.648055256247609</v>
      </c>
      <c r="F166" s="31">
        <f t="shared" si="23"/>
        <v>14.265811708624348</v>
      </c>
      <c r="G166" s="31">
        <f t="shared" si="24"/>
        <v>12.372996467184297</v>
      </c>
      <c r="H166" s="31">
        <f t="shared" si="24"/>
        <v>6.9583695290231731</v>
      </c>
      <c r="I166" s="31">
        <f t="shared" si="18"/>
        <v>14.195419968405066</v>
      </c>
      <c r="J166" s="31">
        <f t="shared" si="19"/>
        <v>0.51230098626727782</v>
      </c>
      <c r="K166" s="31">
        <f t="shared" si="20"/>
        <v>0.30453936490306205</v>
      </c>
      <c r="L166" s="32">
        <f t="shared" si="21"/>
        <v>-8.8480756339034414</v>
      </c>
      <c r="M166" s="33">
        <f t="shared" si="22"/>
        <v>-14.67601207959102</v>
      </c>
      <c r="O166" s="35"/>
    </row>
    <row r="167" spans="4:15">
      <c r="D167" s="92">
        <f>D166+'Control Panel'!$B$29</f>
        <v>0.82500000000000062</v>
      </c>
      <c r="E167" s="31">
        <f t="shared" si="17"/>
        <v>16.709809637638109</v>
      </c>
      <c r="F167" s="31">
        <f t="shared" si="23"/>
        <v>14.300420106118468</v>
      </c>
      <c r="G167" s="31">
        <f t="shared" si="24"/>
        <v>12.32875608901478</v>
      </c>
      <c r="H167" s="31">
        <f t="shared" si="24"/>
        <v>6.8849894686252178</v>
      </c>
      <c r="I167" s="31">
        <f t="shared" si="18"/>
        <v>14.120952754169924</v>
      </c>
      <c r="J167" s="31">
        <f t="shared" si="19"/>
        <v>0.50930730864714802</v>
      </c>
      <c r="K167" s="31">
        <f t="shared" si="20"/>
        <v>0.30135260257680796</v>
      </c>
      <c r="L167" s="32">
        <f t="shared" si="21"/>
        <v>-8.7701889965418989</v>
      </c>
      <c r="M167" s="33">
        <f t="shared" si="22"/>
        <v>-14.597708936982389</v>
      </c>
      <c r="O167" s="35"/>
    </row>
    <row r="168" spans="4:15">
      <c r="D168" s="92">
        <f>D167+'Control Panel'!$B$29</f>
        <v>0.83000000000000063</v>
      </c>
      <c r="E168" s="31">
        <f t="shared" si="17"/>
        <v>16.771343790720728</v>
      </c>
      <c r="F168" s="31">
        <f t="shared" si="23"/>
        <v>14.334662582099881</v>
      </c>
      <c r="G168" s="31">
        <f t="shared" si="24"/>
        <v>12.28490514403207</v>
      </c>
      <c r="H168" s="31">
        <f t="shared" si="24"/>
        <v>6.8120009239403059</v>
      </c>
      <c r="I168" s="31">
        <f t="shared" si="18"/>
        <v>14.047143872888508</v>
      </c>
      <c r="J168" s="31">
        <f t="shared" si="19"/>
        <v>0.5062928479459563</v>
      </c>
      <c r="K168" s="31">
        <f t="shared" si="20"/>
        <v>0.29821055272531855</v>
      </c>
      <c r="L168" s="32">
        <f t="shared" si="21"/>
        <v>-8.6933172710659861</v>
      </c>
      <c r="M168" s="33">
        <f t="shared" si="22"/>
        <v>-14.520459302559278</v>
      </c>
      <c r="O168" s="35"/>
    </row>
    <row r="169" spans="4:15">
      <c r="D169" s="92">
        <f>D168+'Control Panel'!$B$29</f>
        <v>0.83500000000000063</v>
      </c>
      <c r="E169" s="31">
        <f t="shared" si="17"/>
        <v>16.832659649975</v>
      </c>
      <c r="F169" s="31">
        <f t="shared" si="23"/>
        <v>14.368541080978302</v>
      </c>
      <c r="G169" s="31">
        <f t="shared" si="24"/>
        <v>12.241438557676741</v>
      </c>
      <c r="H169" s="31">
        <f t="shared" si="24"/>
        <v>6.7393986274275095</v>
      </c>
      <c r="I169" s="31">
        <f t="shared" si="18"/>
        <v>13.973986969392328</v>
      </c>
      <c r="J169" s="31">
        <f t="shared" si="19"/>
        <v>0.50325751840614996</v>
      </c>
      <c r="K169" s="31">
        <f t="shared" si="20"/>
        <v>0.29511250631464064</v>
      </c>
      <c r="L169" s="32">
        <f t="shared" si="21"/>
        <v>-8.6174442592641594</v>
      </c>
      <c r="M169" s="33">
        <f t="shared" si="22"/>
        <v>-14.444245681517359</v>
      </c>
      <c r="O169" s="35"/>
    </row>
    <row r="170" spans="4:15">
      <c r="D170" s="92">
        <f>D169+'Control Panel'!$B$29</f>
        <v>0.84000000000000064</v>
      </c>
      <c r="E170" s="31">
        <f t="shared" si="17"/>
        <v>16.893759124710144</v>
      </c>
      <c r="F170" s="31">
        <f t="shared" si="23"/>
        <v>14.402057521044421</v>
      </c>
      <c r="G170" s="31">
        <f t="shared" si="24"/>
        <v>12.198351336380419</v>
      </c>
      <c r="H170" s="31">
        <f t="shared" si="24"/>
        <v>6.6671773990199226</v>
      </c>
      <c r="I170" s="31">
        <f t="shared" si="18"/>
        <v>13.901475813588139</v>
      </c>
      <c r="J170" s="31">
        <f t="shared" si="19"/>
        <v>0.50020123495795743</v>
      </c>
      <c r="K170" s="31">
        <f t="shared" si="20"/>
        <v>0.2920577690669689</v>
      </c>
      <c r="L170" s="32">
        <f t="shared" si="21"/>
        <v>-8.5425541032989258</v>
      </c>
      <c r="M170" s="33">
        <f t="shared" si="22"/>
        <v>-14.369050929657801</v>
      </c>
      <c r="O170" s="35"/>
    </row>
    <row r="171" spans="4:15">
      <c r="D171" s="92">
        <f>D170+'Control Panel'!$B$29</f>
        <v>0.84500000000000064</v>
      </c>
      <c r="E171" s="31">
        <f t="shared" si="17"/>
        <v>16.954644099465753</v>
      </c>
      <c r="F171" s="31">
        <f t="shared" si="23"/>
        <v>14.4352137949029</v>
      </c>
      <c r="G171" s="31">
        <f t="shared" si="24"/>
        <v>12.155638565863924</v>
      </c>
      <c r="H171" s="31">
        <f t="shared" si="24"/>
        <v>6.5953321443716337</v>
      </c>
      <c r="I171" s="31">
        <f t="shared" si="18"/>
        <v>13.829604297972523</v>
      </c>
      <c r="J171" s="31">
        <f t="shared" si="19"/>
        <v>0.49712391325734528</v>
      </c>
      <c r="K171" s="31">
        <f t="shared" si="20"/>
        <v>0.28904566109626967</v>
      </c>
      <c r="L171" s="32">
        <f t="shared" si="21"/>
        <v>-8.4686312773064376</v>
      </c>
      <c r="M171" s="33">
        <f t="shared" si="22"/>
        <v>-14.294858244543448</v>
      </c>
      <c r="O171" s="35"/>
    </row>
    <row r="172" spans="4:15">
      <c r="D172" s="92">
        <f>D171+'Control Panel'!$B$29</f>
        <v>0.85000000000000064</v>
      </c>
      <c r="E172" s="31">
        <f t="shared" si="17"/>
        <v>17.015316434404106</v>
      </c>
      <c r="F172" s="31">
        <f t="shared" si="23"/>
        <v>14.4680117698967</v>
      </c>
      <c r="G172" s="31">
        <f t="shared" si="24"/>
        <v>12.113295409477391</v>
      </c>
      <c r="H172" s="31">
        <f t="shared" si="24"/>
        <v>6.5238578531489164</v>
      </c>
      <c r="I172" s="31">
        <f t="shared" si="18"/>
        <v>13.758366435204394</v>
      </c>
      <c r="J172" s="31">
        <f t="shared" si="19"/>
        <v>0.49402546972476336</v>
      </c>
      <c r="K172" s="31">
        <f t="shared" si="20"/>
        <v>0.28607551655433633</v>
      </c>
      <c r="L172" s="32">
        <f t="shared" si="21"/>
        <v>-8.3956605792351215</v>
      </c>
      <c r="M172" s="33">
        <f t="shared" si="22"/>
        <v>-14.221651156906683</v>
      </c>
      <c r="O172" s="35"/>
    </row>
    <row r="173" spans="4:15">
      <c r="D173" s="92">
        <f>D172+'Control Panel'!$B$29</f>
        <v>0.85500000000000065</v>
      </c>
      <c r="E173" s="31">
        <f t="shared" si="17"/>
        <v>17.075777965694254</v>
      </c>
      <c r="F173" s="31">
        <f t="shared" si="23"/>
        <v>14.500453288522984</v>
      </c>
      <c r="G173" s="31">
        <f t="shared" si="24"/>
        <v>12.071317106581215</v>
      </c>
      <c r="H173" s="31">
        <f t="shared" si="24"/>
        <v>6.4527495973643827</v>
      </c>
      <c r="I173" s="31">
        <f t="shared" si="18"/>
        <v>13.687756355733633</v>
      </c>
      <c r="J173" s="31">
        <f t="shared" si="19"/>
        <v>0.49090582158468199</v>
      </c>
      <c r="K173" s="31">
        <f t="shared" si="20"/>
        <v>0.28314668328693637</v>
      </c>
      <c r="L173" s="32">
        <f t="shared" si="21"/>
        <v>-8.3236271229155587</v>
      </c>
      <c r="M173" s="33">
        <f t="shared" si="22"/>
        <v>-14.149413522300899</v>
      </c>
      <c r="O173" s="35"/>
    </row>
    <row r="174" spans="4:15">
      <c r="D174" s="92">
        <f>D173+'Control Panel'!$B$29</f>
        <v>0.86000000000000065</v>
      </c>
      <c r="E174" s="31">
        <f t="shared" si="17"/>
        <v>17.136030505888122</v>
      </c>
      <c r="F174" s="31">
        <f t="shared" si="23"/>
        <v>14.532540168840777</v>
      </c>
      <c r="G174" s="31">
        <f t="shared" si="24"/>
        <v>12.029698970966638</v>
      </c>
      <c r="H174" s="31">
        <f t="shared" si="24"/>
        <v>6.382002529752878</v>
      </c>
      <c r="I174" s="31">
        <f t="shared" si="18"/>
        <v>13.617768305484123</v>
      </c>
      <c r="J174" s="31">
        <f t="shared" si="19"/>
        <v>0.48776488690592495</v>
      </c>
      <c r="K174" s="31">
        <f t="shared" si="20"/>
        <v>0.28025852249972172</v>
      </c>
      <c r="L174" s="32">
        <f t="shared" si="21"/>
        <v>-8.2525163303539699</v>
      </c>
      <c r="M174" s="33">
        <f t="shared" si="22"/>
        <v>-14.078129512987632</v>
      </c>
      <c r="O174" s="35"/>
    </row>
    <row r="175" spans="4:15">
      <c r="D175" s="92">
        <f>D174+'Control Panel'!$B$29</f>
        <v>0.86500000000000066</v>
      </c>
      <c r="E175" s="31">
        <f t="shared" si="17"/>
        <v>17.196075844288824</v>
      </c>
      <c r="F175" s="31">
        <f t="shared" si="23"/>
        <v>14.564274204870628</v>
      </c>
      <c r="G175" s="31">
        <f t="shared" si="24"/>
        <v>11.988436389314868</v>
      </c>
      <c r="H175" s="31">
        <f t="shared" si="24"/>
        <v>6.3116118821879397</v>
      </c>
      <c r="I175" s="31">
        <f t="shared" si="18"/>
        <v>13.548396643589415</v>
      </c>
      <c r="J175" s="31">
        <f t="shared" si="19"/>
        <v>0.48460258464280076</v>
      </c>
      <c r="K175" s="31">
        <f t="shared" si="20"/>
        <v>0.27741040843358233</v>
      </c>
      <c r="L175" s="32">
        <f t="shared" si="21"/>
        <v>-8.1823139242420044</v>
      </c>
      <c r="M175" s="33">
        <f t="shared" si="22"/>
        <v>-14.007783610051675</v>
      </c>
      <c r="O175" s="35"/>
    </row>
    <row r="176" spans="4:15">
      <c r="D176" s="92">
        <f>D175+'Control Panel'!$B$29</f>
        <v>0.87000000000000066</v>
      </c>
      <c r="E176" s="31">
        <f t="shared" si="17"/>
        <v>17.255915747311345</v>
      </c>
      <c r="F176" s="31">
        <f t="shared" si="23"/>
        <v>14.595657166986443</v>
      </c>
      <c r="G176" s="31">
        <f t="shared" si="24"/>
        <v>11.947524819693658</v>
      </c>
      <c r="H176" s="31">
        <f t="shared" si="24"/>
        <v>6.2415729641376814</v>
      </c>
      <c r="I176" s="31">
        <f t="shared" si="18"/>
        <v>13.479635840179453</v>
      </c>
      <c r="J176" s="31">
        <f t="shared" si="19"/>
        <v>0.4814188346770375</v>
      </c>
      <c r="K176" s="31">
        <f t="shared" si="20"/>
        <v>0.27460172804914218</v>
      </c>
      <c r="L176" s="32">
        <f t="shared" si="21"/>
        <v>-8.1130059206758141</v>
      </c>
      <c r="M176" s="33">
        <f t="shared" si="22"/>
        <v>-13.938360595736974</v>
      </c>
      <c r="O176" s="35"/>
    </row>
    <row r="177" spans="4:15">
      <c r="D177" s="92">
        <f>D176+'Control Panel'!$B$29</f>
        <v>0.87500000000000067</v>
      </c>
      <c r="E177" s="31">
        <f t="shared" si="17"/>
        <v>17.315551958835805</v>
      </c>
      <c r="F177" s="31">
        <f t="shared" si="23"/>
        <v>14.626690802299684</v>
      </c>
      <c r="G177" s="31">
        <f t="shared" si="24"/>
        <v>11.90695979009028</v>
      </c>
      <c r="H177" s="31">
        <f t="shared" si="24"/>
        <v>6.1718811611589963</v>
      </c>
      <c r="I177" s="31">
        <f t="shared" si="18"/>
        <v>13.41148047421671</v>
      </c>
      <c r="J177" s="31">
        <f t="shared" si="19"/>
        <v>0.47821355786052117</v>
      </c>
      <c r="K177" s="31">
        <f t="shared" si="20"/>
        <v>0.27183188072009978</v>
      </c>
      <c r="L177" s="32">
        <f t="shared" si="21"/>
        <v>-8.0445786220775961</v>
      </c>
      <c r="M177" s="33">
        <f t="shared" si="22"/>
        <v>-13.869845545996142</v>
      </c>
      <c r="O177" s="35"/>
    </row>
    <row r="178" spans="4:15">
      <c r="D178" s="92">
        <f>D177+'Control Panel'!$B$29</f>
        <v>0.88000000000000067</v>
      </c>
      <c r="E178" s="31">
        <f t="shared" si="17"/>
        <v>17.374986200553479</v>
      </c>
      <c r="F178" s="31">
        <f t="shared" si="23"/>
        <v>14.657376835036155</v>
      </c>
      <c r="G178" s="31">
        <f t="shared" si="24"/>
        <v>11.866736896979893</v>
      </c>
      <c r="H178" s="31">
        <f t="shared" si="24"/>
        <v>6.1025319334290158</v>
      </c>
      <c r="I178" s="31">
        <f t="shared" si="18"/>
        <v>13.34392523138019</v>
      </c>
      <c r="J178" s="31">
        <f t="shared" si="19"/>
        <v>0.47498667605884037</v>
      </c>
      <c r="K178" s="31">
        <f t="shared" si="20"/>
        <v>0.2691002779351313</v>
      </c>
      <c r="L178" s="32">
        <f t="shared" si="21"/>
        <v>-7.9770186103130438</v>
      </c>
      <c r="M178" s="33">
        <f t="shared" si="22"/>
        <v>-13.802223823246814</v>
      </c>
      <c r="O178" s="35"/>
    </row>
    <row r="179" spans="4:15">
      <c r="D179" s="92">
        <f>D178+'Control Panel'!$B$29</f>
        <v>0.88500000000000068</v>
      </c>
      <c r="E179" s="31">
        <f t="shared" si="17"/>
        <v>17.43422017230575</v>
      </c>
      <c r="F179" s="31">
        <f t="shared" si="23"/>
        <v>14.68771696690551</v>
      </c>
      <c r="G179" s="31">
        <f t="shared" si="24"/>
        <v>11.826851803928328</v>
      </c>
      <c r="H179" s="31">
        <f t="shared" si="24"/>
        <v>6.0335208143127819</v>
      </c>
      <c r="I179" s="31">
        <f t="shared" si="18"/>
        <v>13.276964901995798</v>
      </c>
      <c r="J179" s="31">
        <f t="shared" si="19"/>
        <v>0.47173811219563871</v>
      </c>
      <c r="K179" s="31">
        <f t="shared" si="20"/>
        <v>0.26640634300808114</v>
      </c>
      <c r="L179" s="32">
        <f t="shared" si="21"/>
        <v>-7.9103127399984103</v>
      </c>
      <c r="M179" s="33">
        <f t="shared" si="22"/>
        <v>-13.735481069328296</v>
      </c>
      <c r="O179" s="35"/>
    </row>
    <row r="180" spans="4:15">
      <c r="D180" s="92">
        <f>D179+'Control Panel'!$B$29</f>
        <v>0.89000000000000068</v>
      </c>
      <c r="E180" s="31">
        <f t="shared" si="17"/>
        <v>17.493255552416144</v>
      </c>
      <c r="F180" s="31">
        <f t="shared" si="23"/>
        <v>14.717712877463708</v>
      </c>
      <c r="G180" s="31">
        <f t="shared" si="24"/>
        <v>11.787300240228335</v>
      </c>
      <c r="H180" s="31">
        <f t="shared" si="24"/>
        <v>5.9648434089661402</v>
      </c>
      <c r="I180" s="31">
        <f t="shared" si="18"/>
        <v>13.210594379011633</v>
      </c>
      <c r="J180" s="31">
        <f t="shared" si="19"/>
        <v>0.46846779029777452</v>
      </c>
      <c r="K180" s="31">
        <f t="shared" si="20"/>
        <v>0.2637495107961792</v>
      </c>
      <c r="L180" s="32">
        <f t="shared" si="21"/>
        <v>-7.8444481319911281</v>
      </c>
      <c r="M180" s="33">
        <f t="shared" si="22"/>
        <v>-13.669603198652181</v>
      </c>
      <c r="O180" s="35"/>
    </row>
    <row r="181" spans="4:15">
      <c r="D181" s="92">
        <f>D180+'Control Panel'!$B$29</f>
        <v>0.89500000000000068</v>
      </c>
      <c r="E181" s="31">
        <f t="shared" si="17"/>
        <v>17.552093998015636</v>
      </c>
      <c r="F181" s="31">
        <f t="shared" si="23"/>
        <v>14.747366224468555</v>
      </c>
      <c r="G181" s="31">
        <f t="shared" si="24"/>
        <v>11.748077999568379</v>
      </c>
      <c r="H181" s="31">
        <f t="shared" si="24"/>
        <v>5.8964953929728789</v>
      </c>
      <c r="I181" s="31">
        <f t="shared" si="18"/>
        <v>13.144808656016751</v>
      </c>
      <c r="J181" s="31">
        <f t="shared" si="19"/>
        <v>0.46517563554128794</v>
      </c>
      <c r="K181" s="31">
        <f t="shared" si="20"/>
        <v>0.26112922742602673</v>
      </c>
      <c r="L181" s="32">
        <f t="shared" si="21"/>
        <v>-7.7794121670580285</v>
      </c>
      <c r="M181" s="33">
        <f t="shared" si="22"/>
        <v>-13.604576391540823</v>
      </c>
      <c r="O181" s="35"/>
    </row>
    <row r="182" spans="4:15">
      <c r="D182" s="92">
        <f>D181+'Control Panel'!$B$29</f>
        <v>0.90000000000000069</v>
      </c>
      <c r="E182" s="31">
        <f t="shared" si="17"/>
        <v>17.610737145361387</v>
      </c>
      <c r="F182" s="31">
        <f t="shared" si="23"/>
        <v>14.776678644228525</v>
      </c>
      <c r="G182" s="31">
        <f t="shared" si="24"/>
        <v>11.709180938733088</v>
      </c>
      <c r="H182" s="31">
        <f t="shared" si="24"/>
        <v>5.8284725110151747</v>
      </c>
      <c r="I182" s="31">
        <f t="shared" si="18"/>
        <v>13.079602825302066</v>
      </c>
      <c r="J182" s="31">
        <f t="shared" si="19"/>
        <v>0.46186157429817515</v>
      </c>
      <c r="K182" s="31">
        <f t="shared" si="20"/>
        <v>0.25854495002710826</v>
      </c>
      <c r="L182" s="32">
        <f t="shared" si="21"/>
        <v>-7.7151924797155802</v>
      </c>
      <c r="M182" s="33">
        <f t="shared" si="22"/>
        <v>-13.540387087747805</v>
      </c>
      <c r="O182" s="35"/>
    </row>
    <row r="183" spans="4:15">
      <c r="D183" s="92">
        <f>D182+'Control Panel'!$B$29</f>
        <v>0.90500000000000069</v>
      </c>
      <c r="E183" s="31">
        <f t="shared" si="17"/>
        <v>17.669186610149058</v>
      </c>
      <c r="F183" s="31">
        <f t="shared" si="23"/>
        <v>14.805651751945005</v>
      </c>
      <c r="G183" s="31">
        <f t="shared" si="24"/>
        <v>11.670604976334509</v>
      </c>
      <c r="H183" s="31">
        <f t="shared" si="24"/>
        <v>5.7607705755764353</v>
      </c>
      <c r="I183" s="31">
        <f t="shared" si="18"/>
        <v>13.014972075962017</v>
      </c>
      <c r="J183" s="31">
        <f t="shared" si="19"/>
        <v>0.4585255341839663</v>
      </c>
      <c r="K183" s="31">
        <f t="shared" si="20"/>
        <v>0.25599614647259106</v>
      </c>
      <c r="L183" s="32">
        <f t="shared" si="21"/>
        <v>-7.6517769522366157</v>
      </c>
      <c r="M183" s="33">
        <f t="shared" si="22"/>
        <v>-13.477021980154731</v>
      </c>
      <c r="O183" s="35"/>
    </row>
    <row r="184" spans="4:15">
      <c r="D184" s="92">
        <f>D183+'Control Panel'!$B$29</f>
        <v>0.9100000000000007</v>
      </c>
      <c r="E184" s="31">
        <f t="shared" si="17"/>
        <v>17.727443987818827</v>
      </c>
      <c r="F184" s="31">
        <f t="shared" si="23"/>
        <v>14.834287142048135</v>
      </c>
      <c r="G184" s="31">
        <f t="shared" si="24"/>
        <v>11.632346091573327</v>
      </c>
      <c r="H184" s="31">
        <f t="shared" si="24"/>
        <v>5.6933854656756617</v>
      </c>
      <c r="I184" s="31">
        <f t="shared" si="18"/>
        <v>12.950911692035744</v>
      </c>
      <c r="J184" s="31">
        <f t="shared" si="19"/>
        <v>0.45516744410610688</v>
      </c>
      <c r="K184" s="31">
        <f t="shared" si="20"/>
        <v>0.25348229512718518</v>
      </c>
      <c r="L184" s="32">
        <f t="shared" si="21"/>
        <v>-7.5891537088183219</v>
      </c>
      <c r="M184" s="33">
        <f t="shared" si="22"/>
        <v>-13.414468008638892</v>
      </c>
      <c r="O184" s="35"/>
    </row>
    <row r="185" spans="4:15">
      <c r="D185" s="92">
        <f>D184+'Control Panel'!$B$29</f>
        <v>0.9150000000000007</v>
      </c>
      <c r="E185" s="31">
        <f t="shared" si="17"/>
        <v>17.785510853855332</v>
      </c>
      <c r="F185" s="31">
        <f t="shared" si="23"/>
        <v>14.862586388526404</v>
      </c>
      <c r="G185" s="31">
        <f t="shared" si="24"/>
        <v>11.594400323029236</v>
      </c>
      <c r="H185" s="31">
        <f t="shared" si="24"/>
        <v>5.6263131256324677</v>
      </c>
      <c r="I185" s="31">
        <f t="shared" si="18"/>
        <v>12.88741705068648</v>
      </c>
      <c r="J185" s="31">
        <f t="shared" si="19"/>
        <v>0.45178723431313694</v>
      </c>
      <c r="K185" s="31">
        <f t="shared" si="20"/>
        <v>0.25100288460184289</v>
      </c>
      <c r="L185" s="32">
        <f t="shared" si="21"/>
        <v>-7.5273111099063783</v>
      </c>
      <c r="M185" s="33">
        <f t="shared" si="22"/>
        <v>-13.352712354106506</v>
      </c>
      <c r="O185" s="35"/>
    </row>
    <row r="186" spans="4:15">
      <c r="D186" s="92">
        <f>D185+'Control Panel'!$B$29</f>
        <v>0.92000000000000071</v>
      </c>
      <c r="E186" s="31">
        <f t="shared" si="17"/>
        <v>17.843388764081602</v>
      </c>
      <c r="F186" s="31">
        <f t="shared" si="23"/>
        <v>14.890551045250142</v>
      </c>
      <c r="G186" s="31">
        <f t="shared" si="24"/>
        <v>11.556763767479703</v>
      </c>
      <c r="H186" s="31">
        <f t="shared" si="24"/>
        <v>5.5595495638619354</v>
      </c>
      <c r="I186" s="31">
        <f t="shared" si="18"/>
        <v>12.824483620417983</v>
      </c>
      <c r="J186" s="31">
        <f t="shared" si="19"/>
        <v>0.4483848364446657</v>
      </c>
      <c r="K186" s="31">
        <f t="shared" si="20"/>
        <v>0.24855741351508517</v>
      </c>
      <c r="L186" s="32">
        <f t="shared" si="21"/>
        <v>-7.4662377466703376</v>
      </c>
      <c r="M186" s="33">
        <f t="shared" si="22"/>
        <v>-13.291742432686487</v>
      </c>
      <c r="O186" s="35"/>
    </row>
    <row r="187" spans="4:15">
      <c r="D187" s="92">
        <f>D186+'Control Panel'!$B$29</f>
        <v>0.92500000000000071</v>
      </c>
      <c r="E187" s="31">
        <f t="shared" si="17"/>
        <v>17.90107925494717</v>
      </c>
      <c r="F187" s="31">
        <f t="shared" si="23"/>
        <v>14.918182646289043</v>
      </c>
      <c r="G187" s="31">
        <f t="shared" si="24"/>
        <v>11.519432578746351</v>
      </c>
      <c r="H187" s="31">
        <f t="shared" si="24"/>
        <v>5.4930908516985033</v>
      </c>
      <c r="I187" s="31">
        <f t="shared" si="18"/>
        <v>12.762106959326763</v>
      </c>
      <c r="J187" s="31">
        <f t="shared" si="19"/>
        <v>0.44496018358213518</v>
      </c>
      <c r="K187" s="31">
        <f t="shared" si="20"/>
        <v>0.24614539026074903</v>
      </c>
      <c r="L187" s="32">
        <f t="shared" si="21"/>
        <v>-7.4059224356254871</v>
      </c>
      <c r="M187" s="33">
        <f t="shared" si="22"/>
        <v>-13.231545890079802</v>
      </c>
      <c r="O187" s="35"/>
    </row>
    <row r="188" spans="4:15">
      <c r="D188" s="92">
        <f>D187+'Control Panel'!$B$29</f>
        <v>0.93000000000000071</v>
      </c>
      <c r="E188" s="31">
        <f t="shared" si="17"/>
        <v>17.958583843810455</v>
      </c>
      <c r="F188" s="31">
        <f t="shared" si="23"/>
        <v>14.945482706223912</v>
      </c>
      <c r="G188" s="31">
        <f t="shared" si="24"/>
        <v>11.482402966568223</v>
      </c>
      <c r="H188" s="31">
        <f t="shared" si="24"/>
        <v>5.4269331222481041</v>
      </c>
      <c r="I188" s="31">
        <f t="shared" si="18"/>
        <v>12.700282713389031</v>
      </c>
      <c r="J188" s="31">
        <f t="shared" si="19"/>
        <v>0.44151321030036811</v>
      </c>
      <c r="K188" s="31">
        <f t="shared" si="20"/>
        <v>0.24376633278195944</v>
      </c>
      <c r="L188" s="32">
        <f t="shared" si="21"/>
        <v>-7.3463542133966584</v>
      </c>
      <c r="M188" s="33">
        <f t="shared" si="22"/>
        <v>-13.172110596059733</v>
      </c>
      <c r="O188" s="35"/>
    </row>
    <row r="189" spans="4:15">
      <c r="D189" s="92">
        <f>D188+'Control Panel'!$B$29</f>
        <v>0.93500000000000072</v>
      </c>
      <c r="E189" s="31">
        <f t="shared" si="17"/>
        <v>18.01590402921563</v>
      </c>
      <c r="F189" s="31">
        <f t="shared" si="23"/>
        <v>14.972452720452702</v>
      </c>
      <c r="G189" s="31">
        <f t="shared" si="24"/>
        <v>11.445671195501239</v>
      </c>
      <c r="H189" s="31">
        <f t="shared" si="24"/>
        <v>5.3610725692678054</v>
      </c>
      <c r="I189" s="31">
        <f t="shared" si="18"/>
        <v>12.639006614781183</v>
      </c>
      <c r="J189" s="31">
        <f t="shared" si="19"/>
        <v>0.43804385271989188</v>
      </c>
      <c r="K189" s="31">
        <f t="shared" si="20"/>
        <v>0.24141976835113288</v>
      </c>
      <c r="L189" s="32">
        <f t="shared" si="21"/>
        <v>-7.2875223316195266</v>
      </c>
      <c r="M189" s="33">
        <f t="shared" si="22"/>
        <v>-13.113424639118428</v>
      </c>
      <c r="O189" s="35"/>
    </row>
    <row r="190" spans="4:15">
      <c r="D190" s="92">
        <f>D189+'Control Panel'!$B$29</f>
        <v>0.94000000000000072</v>
      </c>
      <c r="E190" s="31">
        <f t="shared" si="17"/>
        <v>18.073041291163992</v>
      </c>
      <c r="F190" s="31">
        <f t="shared" si="23"/>
        <v>14.999094165491053</v>
      </c>
      <c r="G190" s="31">
        <f t="shared" si="24"/>
        <v>11.409233583843141</v>
      </c>
      <c r="H190" s="31">
        <f t="shared" si="24"/>
        <v>5.2955054460722133</v>
      </c>
      <c r="I190" s="31">
        <f t="shared" si="18"/>
        <v>12.578274480232759</v>
      </c>
      <c r="J190" s="31">
        <f t="shared" si="19"/>
        <v>0.43455204856003155</v>
      </c>
      <c r="K190" s="31">
        <f t="shared" si="20"/>
        <v>0.2391052333558272</v>
      </c>
      <c r="L190" s="32">
        <f t="shared" si="21"/>
        <v>-7.2294162519751124</v>
      </c>
      <c r="M190" s="33">
        <f t="shared" si="22"/>
        <v>-13.055476321255366</v>
      </c>
      <c r="O190" s="35"/>
    </row>
    <row r="191" spans="4:15">
      <c r="D191" s="92">
        <f>D190+'Control Panel'!$B$29</f>
        <v>0.94500000000000073</v>
      </c>
      <c r="E191" s="31">
        <f t="shared" si="17"/>
        <v>18.129997091380059</v>
      </c>
      <c r="F191" s="31">
        <f t="shared" si="23"/>
        <v>15.025408499267398</v>
      </c>
      <c r="G191" s="31">
        <f t="shared" si="24"/>
        <v>11.373086502583266</v>
      </c>
      <c r="H191" s="31">
        <f t="shared" si="24"/>
        <v>5.2302280644659369</v>
      </c>
      <c r="I191" s="31">
        <f t="shared" si="18"/>
        <v>12.518082209410863</v>
      </c>
      <c r="J191" s="31">
        <f t="shared" si="19"/>
        <v>0.43103773719276239</v>
      </c>
      <c r="K191" s="31">
        <f t="shared" si="20"/>
        <v>0.23682227309026224</v>
      </c>
      <c r="L191" s="32">
        <f t="shared" si="21"/>
        <v>-7.1720256413534358</v>
      </c>
      <c r="M191" s="33">
        <f t="shared" si="22"/>
        <v>-12.998254152903504</v>
      </c>
      <c r="O191" s="35"/>
    </row>
    <row r="192" spans="4:15">
      <c r="D192" s="92">
        <f>D191+'Control Panel'!$B$29</f>
        <v>0.95000000000000073</v>
      </c>
      <c r="E192" s="31">
        <f t="shared" si="17"/>
        <v>18.186772873572458</v>
      </c>
      <c r="F192" s="31">
        <f t="shared" si="23"/>
        <v>15.051397161412817</v>
      </c>
      <c r="G192" s="31">
        <f t="shared" si="24"/>
        <v>11.337226374376499</v>
      </c>
      <c r="H192" s="31">
        <f t="shared" si="24"/>
        <v>5.1652367937014194</v>
      </c>
      <c r="I192" s="31">
        <f t="shared" si="18"/>
        <v>12.458425783334949</v>
      </c>
      <c r="J192" s="31">
        <f t="shared" si="19"/>
        <v>0.42750085969731189</v>
      </c>
      <c r="K192" s="31">
        <f t="shared" si="20"/>
        <v>0.23457044155233578</v>
      </c>
      <c r="L192" s="32">
        <f t="shared" si="21"/>
        <v>-7.1153403671422861</v>
      </c>
      <c r="M192" s="33">
        <f t="shared" si="22"/>
        <v>-12.941746847988957</v>
      </c>
      <c r="O192" s="35"/>
    </row>
    <row r="193" spans="4:15">
      <c r="D193" s="92">
        <f>D192+'Control Panel'!$B$29</f>
        <v>0.95500000000000074</v>
      </c>
      <c r="E193" s="31">
        <f t="shared" si="17"/>
        <v>18.243370063689749</v>
      </c>
      <c r="F193" s="31">
        <f t="shared" si="23"/>
        <v>15.077061573545723</v>
      </c>
      <c r="G193" s="31">
        <f t="shared" si="24"/>
        <v>11.301649672540787</v>
      </c>
      <c r="H193" s="31">
        <f t="shared" si="24"/>
        <v>5.1005280594614746</v>
      </c>
      <c r="I193" s="31">
        <f t="shared" si="18"/>
        <v>12.399301262821027</v>
      </c>
      <c r="J193" s="31">
        <f t="shared" si="19"/>
        <v>0.42394135891550122</v>
      </c>
      <c r="K193" s="31">
        <f t="shared" si="20"/>
        <v>0.2323493012459692</v>
      </c>
      <c r="L193" s="32">
        <f t="shared" si="21"/>
        <v>-7.0593504926372228</v>
      </c>
      <c r="M193" s="33">
        <f t="shared" si="22"/>
        <v>-12.88594331912029</v>
      </c>
      <c r="O193" s="35"/>
    </row>
    <row r="194" spans="4:15">
      <c r="D194" s="92">
        <f>D193+'Control Panel'!$B$29</f>
        <v>0.96000000000000074</v>
      </c>
      <c r="E194" s="31">
        <f t="shared" si="17"/>
        <v>18.299790070171294</v>
      </c>
      <c r="F194" s="31">
        <f t="shared" si="23"/>
        <v>15.102403139551543</v>
      </c>
      <c r="G194" s="31">
        <f t="shared" si="24"/>
        <v>11.266352920077601</v>
      </c>
      <c r="H194" s="31">
        <f t="shared" si="24"/>
        <v>5.0360983428658734</v>
      </c>
      <c r="I194" s="31">
        <f t="shared" si="18"/>
        <v>12.340704786954328</v>
      </c>
      <c r="J194" s="31">
        <f t="shared" si="19"/>
        <v>0.42035917950781143</v>
      </c>
      <c r="K194" s="31">
        <f t="shared" si="20"/>
        <v>0.23015842298862388</v>
      </c>
      <c r="L194" s="32">
        <f t="shared" si="21"/>
        <v>-7.0040462725692212</v>
      </c>
      <c r="M194" s="33">
        <f t="shared" si="22"/>
        <v>-12.830832672903592</v>
      </c>
      <c r="O194" s="35"/>
    </row>
    <row r="195" spans="4:15">
      <c r="D195" s="92">
        <f>D194+'Control Panel'!$B$29</f>
        <v>0.96500000000000075</v>
      </c>
      <c r="E195" s="31">
        <f t="shared" ref="E195:E258" si="25">IF(F194=0,E194,E194+G194*$D$3+0.5*L194*$D$3^2)</f>
        <v>18.356034284193274</v>
      </c>
      <c r="F195" s="31">
        <f t="shared" si="23"/>
        <v>15.127423245857459</v>
      </c>
      <c r="G195" s="31">
        <f t="shared" si="24"/>
        <v>11.231332688714755</v>
      </c>
      <c r="H195" s="31">
        <f t="shared" si="24"/>
        <v>4.9719441795013557</v>
      </c>
      <c r="I195" s="31">
        <f t="shared" ref="I195:I258" si="26">(G195^2+H195^2)^0.5</f>
        <v>12.282632571589447</v>
      </c>
      <c r="J195" s="31">
        <f t="shared" ref="J195:J258" si="27">ATAN2(G195,H195)</f>
        <v>0.41675426801016408</v>
      </c>
      <c r="K195" s="31">
        <f t="shared" ref="K195:K258" si="28">$B$4*I195^2</f>
        <v>0.22799738572382941</v>
      </c>
      <c r="L195" s="32">
        <f t="shared" ref="L195:L258" si="29">-K195*COS(J195)/$B$13</f>
        <v>-6.9494181487462123</v>
      </c>
      <c r="M195" s="33">
        <f t="shared" ref="M195:M258" si="30">(-$B$13*$B$3-K195*SIN(J195))/$B$13</f>
        <v>-12.776404205379633</v>
      </c>
      <c r="O195" s="35"/>
    </row>
    <row r="196" spans="4:15">
      <c r="D196" s="92">
        <f>D195+'Control Panel'!$B$29</f>
        <v>0.97000000000000075</v>
      </c>
      <c r="E196" s="31">
        <f t="shared" si="25"/>
        <v>18.412104079909987</v>
      </c>
      <c r="F196" s="31">
        <f t="shared" ref="F196:F259" si="31">IF(F195+H195*$D$3+0.5*M195*$D$3^2&lt;=0,0,F195+H195*$D$3+0.5*M195*$D$3^2)</f>
        <v>15.152123261702398</v>
      </c>
      <c r="G196" s="31">
        <f t="shared" ref="G196:H259" si="32">G195+L195*$D$3</f>
        <v>11.196585597971023</v>
      </c>
      <c r="H196" s="31">
        <f t="shared" si="32"/>
        <v>4.9080621584744577</v>
      </c>
      <c r="I196" s="31">
        <f t="shared" si="26"/>
        <v>12.225080907877096</v>
      </c>
      <c r="J196" s="31">
        <f t="shared" si="27"/>
        <v>0.4131265728913987</v>
      </c>
      <c r="K196" s="31">
        <f t="shared" si="28"/>
        <v>0.2258657763385768</v>
      </c>
      <c r="L196" s="32">
        <f t="shared" si="29"/>
        <v>-6.8954567458051699</v>
      </c>
      <c r="M196" s="33">
        <f t="shared" si="30"/>
        <v>-12.72264739757955</v>
      </c>
      <c r="O196" s="35"/>
    </row>
    <row r="197" spans="4:15">
      <c r="D197" s="92">
        <f>D196+'Control Panel'!$B$29</f>
        <v>0.97500000000000075</v>
      </c>
      <c r="E197" s="31">
        <f t="shared" si="25"/>
        <v>18.468000814690519</v>
      </c>
      <c r="F197" s="31">
        <f t="shared" si="31"/>
        <v>15.176504539402302</v>
      </c>
      <c r="G197" s="31">
        <f t="shared" si="32"/>
        <v>11.162108314241998</v>
      </c>
      <c r="H197" s="31">
        <f t="shared" si="32"/>
        <v>4.8444489214865598</v>
      </c>
      <c r="I197" s="31">
        <f t="shared" si="26"/>
        <v>12.16804616081656</v>
      </c>
      <c r="J197" s="31">
        <f t="shared" si="27"/>
        <v>0.40947604461143361</v>
      </c>
      <c r="K197" s="31">
        <f t="shared" si="28"/>
        <v>0.22376318948542903</v>
      </c>
      <c r="L197" s="32">
        <f t="shared" si="29"/>
        <v>-6.8421528670713183</v>
      </c>
      <c r="M197" s="33">
        <f t="shared" si="30"/>
        <v>-12.669551911195617</v>
      </c>
      <c r="O197" s="35"/>
    </row>
    <row r="198" spans="4:15">
      <c r="D198" s="92">
        <f>D197+'Control Panel'!$B$29</f>
        <v>0.98000000000000076</v>
      </c>
      <c r="E198" s="31">
        <f t="shared" si="25"/>
        <v>18.523725829350891</v>
      </c>
      <c r="F198" s="31">
        <f t="shared" si="31"/>
        <v>15.200568414610846</v>
      </c>
      <c r="G198" s="31">
        <f t="shared" si="32"/>
        <v>11.127897549906642</v>
      </c>
      <c r="H198" s="31">
        <f t="shared" si="32"/>
        <v>4.7811011619305814</v>
      </c>
      <c r="I198" s="31">
        <f t="shared" si="26"/>
        <v>12.111524767833</v>
      </c>
      <c r="J198" s="31">
        <f t="shared" si="27"/>
        <v>0.40580263568009145</v>
      </c>
      <c r="K198" s="31">
        <f t="shared" si="28"/>
        <v>0.22168922740921038</v>
      </c>
      <c r="L198" s="32">
        <f t="shared" si="29"/>
        <v>-6.7894974905212644</v>
      </c>
      <c r="M198" s="33">
        <f t="shared" si="30"/>
        <v>-12.617107584363797</v>
      </c>
      <c r="O198" s="35"/>
    </row>
    <row r="199" spans="4:15">
      <c r="D199" s="92">
        <f>D198+'Control Panel'!$B$29</f>
        <v>0.98500000000000076</v>
      </c>
      <c r="E199" s="31">
        <f t="shared" si="25"/>
        <v>18.579280448381795</v>
      </c>
      <c r="F199" s="31">
        <f t="shared" si="31"/>
        <v>15.224316206575693</v>
      </c>
      <c r="G199" s="31">
        <f t="shared" si="32"/>
        <v>11.093950062454036</v>
      </c>
      <c r="H199" s="31">
        <f t="shared" si="32"/>
        <v>4.7180156240087623</v>
      </c>
      <c r="I199" s="31">
        <f t="shared" si="26"/>
        <v>12.055513237378769</v>
      </c>
      <c r="J199" s="31">
        <f t="shared" si="27"/>
        <v>0.40210630071657116</v>
      </c>
      <c r="K199" s="31">
        <f t="shared" si="28"/>
        <v>0.21964349977813741</v>
      </c>
      <c r="L199" s="32">
        <f t="shared" si="29"/>
        <v>-6.7374817648468852</v>
      </c>
      <c r="M199" s="33">
        <f t="shared" si="30"/>
        <v>-12.56530442755483</v>
      </c>
      <c r="O199" s="35"/>
    </row>
    <row r="200" spans="4:15">
      <c r="D200" s="92">
        <f>D199+'Control Panel'!$B$29</f>
        <v>0.99000000000000077</v>
      </c>
      <c r="E200" s="31">
        <f t="shared" si="25"/>
        <v>18.634665980172002</v>
      </c>
      <c r="F200" s="31">
        <f t="shared" si="31"/>
        <v>15.247749218390393</v>
      </c>
      <c r="G200" s="31">
        <f t="shared" si="32"/>
        <v>11.060262653629803</v>
      </c>
      <c r="H200" s="31">
        <f t="shared" si="32"/>
        <v>4.6551891018709881</v>
      </c>
      <c r="I200" s="31">
        <f t="shared" si="26"/>
        <v>12.000008147557924</v>
      </c>
      <c r="J200" s="31">
        <f t="shared" si="27"/>
        <v>0.39838699650954751</v>
      </c>
      <c r="K200" s="31">
        <f t="shared" si="28"/>
        <v>0.21762562351926129</v>
      </c>
      <c r="L200" s="32">
        <f t="shared" si="29"/>
        <v>-6.6860970056169613</v>
      </c>
      <c r="M200" s="33">
        <f t="shared" si="30"/>
        <v>-12.514132619570798</v>
      </c>
      <c r="O200" s="35"/>
    </row>
    <row r="201" spans="4:15">
      <c r="D201" s="92">
        <f>D200+'Control Panel'!$B$29</f>
        <v>0.99500000000000077</v>
      </c>
      <c r="E201" s="31">
        <f t="shared" si="25"/>
        <v>18.68988371722758</v>
      </c>
      <c r="F201" s="31">
        <f t="shared" si="31"/>
        <v>15.270868737242003</v>
      </c>
      <c r="G201" s="31">
        <f t="shared" si="32"/>
        <v>11.026832168601718</v>
      </c>
      <c r="H201" s="31">
        <f t="shared" si="32"/>
        <v>4.5926184387731341</v>
      </c>
      <c r="I201" s="31">
        <f t="shared" si="26"/>
        <v>11.945006144773165</v>
      </c>
      <c r="J201" s="31">
        <f t="shared" si="27"/>
        <v>0.3946446820778759</v>
      </c>
      <c r="K201" s="31">
        <f t="shared" si="28"/>
        <v>0.21563522265809459</v>
      </c>
      <c r="L201" s="32">
        <f t="shared" si="29"/>
        <v>-6.6353346915336271</v>
      </c>
      <c r="M201" s="33">
        <f t="shared" si="30"/>
        <v>-12.463582503644167</v>
      </c>
      <c r="O201" s="35"/>
    </row>
    <row r="202" spans="4:15">
      <c r="D202" s="92">
        <f>D201+'Control Panel'!$B$29</f>
        <v>1.0000000000000007</v>
      </c>
      <c r="E202" s="31">
        <f t="shared" si="25"/>
        <v>18.744934936386944</v>
      </c>
      <c r="F202" s="31">
        <f t="shared" si="31"/>
        <v>15.293676034654572</v>
      </c>
      <c r="G202" s="31">
        <f t="shared" si="32"/>
        <v>10.993655495144051</v>
      </c>
      <c r="H202" s="31">
        <f t="shared" si="32"/>
        <v>4.530300526254913</v>
      </c>
      <c r="I202" s="31">
        <f t="shared" si="26"/>
        <v>11.890503942394389</v>
      </c>
      <c r="J202" s="31">
        <f t="shared" si="27"/>
        <v>0.39087931873188037</v>
      </c>
      <c r="K202" s="31">
        <f t="shared" si="28"/>
        <v>0.21367192816229902</v>
      </c>
      <c r="L202" s="32">
        <f t="shared" si="29"/>
        <v>-6.585186460780788</v>
      </c>
      <c r="M202" s="33">
        <f t="shared" si="30"/>
        <v>-12.413644583636374</v>
      </c>
      <c r="O202" s="35"/>
    </row>
    <row r="203" spans="4:15">
      <c r="D203" s="92">
        <f>D202+'Control Panel'!$B$29</f>
        <v>1.0050000000000006</v>
      </c>
      <c r="E203" s="31">
        <f t="shared" si="25"/>
        <v>18.799820899031904</v>
      </c>
      <c r="F203" s="31">
        <f t="shared" si="31"/>
        <v>15.316172366728551</v>
      </c>
      <c r="G203" s="31">
        <f t="shared" si="32"/>
        <v>10.960729562840147</v>
      </c>
      <c r="H203" s="31">
        <f t="shared" si="32"/>
        <v>4.4682323033367313</v>
      </c>
      <c r="I203" s="31">
        <f t="shared" si="26"/>
        <v>11.836498319448189</v>
      </c>
      <c r="J203" s="31">
        <f t="shared" si="27"/>
        <v>0.38709087013520138</v>
      </c>
      <c r="K203" s="31">
        <f t="shared" si="28"/>
        <v>0.21173537778931684</v>
      </c>
      <c r="L203" s="32">
        <f t="shared" si="29"/>
        <v>-6.5356441074618008</v>
      </c>
      <c r="M203" s="33">
        <f t="shared" si="30"/>
        <v>-12.364309520333256</v>
      </c>
      <c r="O203" s="35"/>
    </row>
    <row r="204" spans="4:15">
      <c r="D204" s="92">
        <f>D203+'Control Panel'!$B$29</f>
        <v>1.0100000000000005</v>
      </c>
      <c r="E204" s="31">
        <f t="shared" si="25"/>
        <v>18.854542851294759</v>
      </c>
      <c r="F204" s="31">
        <f t="shared" si="31"/>
        <v>15.338358974376231</v>
      </c>
      <c r="G204" s="31">
        <f t="shared" si="32"/>
        <v>10.928051342302838</v>
      </c>
      <c r="H204" s="31">
        <f t="shared" si="32"/>
        <v>4.4064107557350649</v>
      </c>
      <c r="I204" s="31">
        <f t="shared" si="26"/>
        <v>11.7829861193275</v>
      </c>
      <c r="J204" s="31">
        <f t="shared" si="27"/>
        <v>0.3832793023671765</v>
      </c>
      <c r="K204" s="31">
        <f t="shared" si="28"/>
        <v>0.20982521593782966</v>
      </c>
      <c r="L204" s="32">
        <f t="shared" si="29"/>
        <v>-6.4866995781237256</v>
      </c>
      <c r="M204" s="33">
        <f t="shared" si="30"/>
        <v>-12.315568127834515</v>
      </c>
      <c r="O204" s="35"/>
    </row>
    <row r="205" spans="4:15">
      <c r="D205" s="92">
        <f>D204+'Control Panel'!$B$29</f>
        <v>1.0150000000000003</v>
      </c>
      <c r="E205" s="31">
        <f t="shared" si="25"/>
        <v>18.909102024261546</v>
      </c>
      <c r="F205" s="31">
        <f t="shared" si="31"/>
        <v>15.360237083553308</v>
      </c>
      <c r="G205" s="31">
        <f t="shared" si="32"/>
        <v>10.89561784441222</v>
      </c>
      <c r="H205" s="31">
        <f t="shared" si="32"/>
        <v>4.3448329150958926</v>
      </c>
      <c r="I205" s="31">
        <f t="shared" si="26"/>
        <v>11.729964248520737</v>
      </c>
      <c r="J205" s="31">
        <f t="shared" si="27"/>
        <v>0.37944458398572833</v>
      </c>
      <c r="K205" s="31">
        <f t="shared" si="28"/>
        <v>0.20794109350293427</v>
      </c>
      <c r="L205" s="32">
        <f t="shared" si="29"/>
        <v>-6.4383449683656133</v>
      </c>
      <c r="M205" s="33">
        <f t="shared" si="30"/>
        <v>-12.267411370034704</v>
      </c>
      <c r="O205" s="35"/>
    </row>
    <row r="206" spans="4:15">
      <c r="D206" s="92">
        <f>D205+'Control Panel'!$B$29</f>
        <v>1.0200000000000002</v>
      </c>
      <c r="E206" s="31">
        <f t="shared" si="25"/>
        <v>18.963499634171505</v>
      </c>
      <c r="F206" s="31">
        <f t="shared" si="31"/>
        <v>15.381807905486662</v>
      </c>
      <c r="G206" s="31">
        <f t="shared" si="32"/>
        <v>10.863426119570391</v>
      </c>
      <c r="H206" s="31">
        <f t="shared" si="32"/>
        <v>4.2834958582457192</v>
      </c>
      <c r="I206" s="31">
        <f t="shared" si="26"/>
        <v>11.677429675359747</v>
      </c>
      <c r="J206" s="31">
        <f t="shared" si="27"/>
        <v>0.37558668609073037</v>
      </c>
      <c r="K206" s="31">
        <f t="shared" si="28"/>
        <v>0.20608266773492856</v>
      </c>
      <c r="L206" s="32">
        <f t="shared" si="29"/>
        <v>-6.3905725195283605</v>
      </c>
      <c r="M206" s="33">
        <f t="shared" si="30"/>
        <v>-12.219830357193166</v>
      </c>
      <c r="O206" s="35"/>
    </row>
    <row r="207" spans="4:15">
      <c r="D207" s="92">
        <f>D206+'Control Panel'!$B$29</f>
        <v>1.0250000000000001</v>
      </c>
      <c r="E207" s="31">
        <f t="shared" si="25"/>
        <v>19.017736882612862</v>
      </c>
      <c r="F207" s="31">
        <f t="shared" si="31"/>
        <v>15.403072636898425</v>
      </c>
      <c r="G207" s="31">
        <f t="shared" si="32"/>
        <v>10.83147325697275</v>
      </c>
      <c r="H207" s="31">
        <f t="shared" si="32"/>
        <v>4.2223967064597536</v>
      </c>
      <c r="I207" s="31">
        <f t="shared" si="26"/>
        <v>11.625379428785886</v>
      </c>
      <c r="J207" s="31">
        <f t="shared" si="27"/>
        <v>0.37170558238782164</v>
      </c>
      <c r="K207" s="31">
        <f t="shared" si="28"/>
        <v>0.20424960210160242</v>
      </c>
      <c r="L207" s="32">
        <f t="shared" si="29"/>
        <v>-6.343374615463711</v>
      </c>
      <c r="M207" s="33">
        <f t="shared" si="30"/>
        <v>-12.172816342590519</v>
      </c>
      <c r="O207" s="35"/>
    </row>
    <row r="208" spans="4:15">
      <c r="D208" s="92">
        <f>D207+'Control Panel'!$B$29</f>
        <v>1.03</v>
      </c>
      <c r="E208" s="31">
        <f t="shared" si="25"/>
        <v>19.071814956715031</v>
      </c>
      <c r="F208" s="31">
        <f t="shared" si="31"/>
        <v>15.424032460226442</v>
      </c>
      <c r="G208" s="31">
        <f t="shared" si="32"/>
        <v>10.799756383895431</v>
      </c>
      <c r="H208" s="31">
        <f t="shared" si="32"/>
        <v>4.1615326247468012</v>
      </c>
      <c r="I208" s="31">
        <f t="shared" si="26"/>
        <v>11.573810597133605</v>
      </c>
      <c r="J208" s="31">
        <f t="shared" si="27"/>
        <v>0.36780124925263702</v>
      </c>
      <c r="K208" s="31">
        <f t="shared" si="28"/>
        <v>0.20244156615393363</v>
      </c>
      <c r="L208" s="32">
        <f t="shared" si="29"/>
        <v>-6.2967437793800975</v>
      </c>
      <c r="M208" s="33">
        <f t="shared" si="30"/>
        <v>-12.1263607192693</v>
      </c>
      <c r="O208" s="35"/>
    </row>
    <row r="209" spans="4:15">
      <c r="D209" s="92">
        <f>D208+'Control Panel'!$B$29</f>
        <v>1.0349999999999999</v>
      </c>
      <c r="E209" s="31">
        <f t="shared" si="25"/>
        <v>19.125735029337267</v>
      </c>
      <c r="F209" s="31">
        <f t="shared" si="31"/>
        <v>15.444688543841185</v>
      </c>
      <c r="G209" s="31">
        <f t="shared" si="32"/>
        <v>10.768272664998531</v>
      </c>
      <c r="H209" s="31">
        <f t="shared" si="32"/>
        <v>4.1009008211504545</v>
      </c>
      <c r="I209" s="31">
        <f t="shared" si="26"/>
        <v>11.522720326930921</v>
      </c>
      <c r="J209" s="31">
        <f t="shared" si="27"/>
        <v>0.36387366579542163</v>
      </c>
      <c r="K209" s="31">
        <f t="shared" si="28"/>
        <v>0.20065823539509117</v>
      </c>
      <c r="L209" s="32">
        <f t="shared" si="29"/>
        <v>-6.2506726707630831</v>
      </c>
      <c r="M209" s="33">
        <f t="shared" si="30"/>
        <v>-12.080455016856552</v>
      </c>
      <c r="O209" s="35"/>
    </row>
    <row r="210" spans="4:15">
      <c r="D210" s="92">
        <f>D209+'Control Panel'!$B$29</f>
        <v>1.0399999999999998</v>
      </c>
      <c r="E210" s="31">
        <f t="shared" si="25"/>
        <v>19.179498259253876</v>
      </c>
      <c r="F210" s="31">
        <f t="shared" si="31"/>
        <v>15.465042042259226</v>
      </c>
      <c r="G210" s="31">
        <f t="shared" si="32"/>
        <v>10.737019301644715</v>
      </c>
      <c r="H210" s="31">
        <f t="shared" si="32"/>
        <v>4.0404985460661713</v>
      </c>
      <c r="I210" s="31">
        <f t="shared" si="26"/>
        <v>11.472105821716168</v>
      </c>
      <c r="J210" s="31">
        <f t="shared" si="27"/>
        <v>0.35992281392599312</v>
      </c>
      <c r="K210" s="31">
        <f t="shared" si="28"/>
        <v>0.19889929115265179</v>
      </c>
      <c r="L210" s="32">
        <f t="shared" si="29"/>
        <v>-6.2051540823682343</v>
      </c>
      <c r="M210" s="33">
        <f t="shared" si="30"/>
        <v>-12.0350908984661</v>
      </c>
      <c r="O210" s="35"/>
    </row>
    <row r="211" spans="4:15">
      <c r="D211" s="92">
        <f>D210+'Control Panel'!$B$29</f>
        <v>1.0449999999999997</v>
      </c>
      <c r="E211" s="31">
        <f t="shared" si="25"/>
        <v>19.233105791336072</v>
      </c>
      <c r="F211" s="31">
        <f t="shared" si="31"/>
        <v>15.485094096353325</v>
      </c>
      <c r="G211" s="31">
        <f t="shared" si="32"/>
        <v>10.705993531232874</v>
      </c>
      <c r="H211" s="31">
        <f t="shared" si="32"/>
        <v>3.9803230915738408</v>
      </c>
      <c r="I211" s="31">
        <f t="shared" si="26"/>
        <v>11.421964340870447</v>
      </c>
      <c r="J211" s="31">
        <f t="shared" si="27"/>
        <v>0.35594867841901645</v>
      </c>
      <c r="K211" s="31">
        <f t="shared" si="28"/>
        <v>0.19716442045393839</v>
      </c>
      <c r="L211" s="32">
        <f t="shared" si="29"/>
        <v>-6.1601809372843235</v>
      </c>
      <c r="M211" s="33">
        <f t="shared" si="30"/>
        <v>-11.990260157678442</v>
      </c>
      <c r="O211" s="35"/>
    </row>
    <row r="212" spans="4:15">
      <c r="D212" s="92">
        <f>D211+'Control Panel'!$B$29</f>
        <v>1.0499999999999996</v>
      </c>
      <c r="E212" s="31">
        <f t="shared" si="25"/>
        <v>19.286558756730521</v>
      </c>
      <c r="F212" s="31">
        <f t="shared" si="31"/>
        <v>15.504845833559223</v>
      </c>
      <c r="G212" s="31">
        <f t="shared" si="32"/>
        <v>10.675192626546453</v>
      </c>
      <c r="H212" s="31">
        <f t="shared" si="32"/>
        <v>3.9203717907854485</v>
      </c>
      <c r="I212" s="31">
        <f t="shared" si="26"/>
        <v>11.372293198465208</v>
      </c>
      <c r="J212" s="31">
        <f t="shared" si="27"/>
        <v>0.35195124697955177</v>
      </c>
      <c r="K212" s="31">
        <f t="shared" si="28"/>
        <v>0.19545331590439133</v>
      </c>
      <c r="L212" s="32">
        <f t="shared" si="29"/>
        <v>-6.115746286064816</v>
      </c>
      <c r="M212" s="33">
        <f t="shared" si="30"/>
        <v>-11.945954715596161</v>
      </c>
      <c r="O212" s="35"/>
    </row>
    <row r="213" spans="4:15">
      <c r="D213" s="92">
        <f>D212+'Control Panel'!$B$29</f>
        <v>1.0549999999999995</v>
      </c>
      <c r="E213" s="31">
        <f t="shared" si="25"/>
        <v>19.339858273034679</v>
      </c>
      <c r="F213" s="31">
        <f t="shared" si="31"/>
        <v>15.524298368079204</v>
      </c>
      <c r="G213" s="31">
        <f t="shared" si="32"/>
        <v>10.644613895116128</v>
      </c>
      <c r="H213" s="31">
        <f t="shared" si="32"/>
        <v>3.8606420172074678</v>
      </c>
      <c r="I213" s="31">
        <f t="shared" si="26"/>
        <v>11.323089762124431</v>
      </c>
      <c r="J213" s="31">
        <f t="shared" si="27"/>
        <v>0.34793051030883682</v>
      </c>
      <c r="K213" s="31">
        <f t="shared" si="28"/>
        <v>0.19376567556888846</v>
      </c>
      <c r="L213" s="32">
        <f t="shared" si="29"/>
        <v>-6.0718433039257231</v>
      </c>
      <c r="M213" s="33">
        <f t="shared" si="30"/>
        <v>-11.90216661797292</v>
      </c>
      <c r="O213" s="35"/>
    </row>
    <row r="214" spans="4:15">
      <c r="D214" s="92">
        <f>D213+'Control Panel'!$B$29</f>
        <v>1.0599999999999994</v>
      </c>
      <c r="E214" s="31">
        <f t="shared" si="25"/>
        <v>19.393005444468962</v>
      </c>
      <c r="F214" s="31">
        <f t="shared" si="31"/>
        <v>15.543452801082518</v>
      </c>
      <c r="G214" s="31">
        <f t="shared" si="32"/>
        <v>10.614254678596501</v>
      </c>
      <c r="H214" s="31">
        <f t="shared" si="32"/>
        <v>3.8011311841176032</v>
      </c>
      <c r="I214" s="31">
        <f t="shared" si="26"/>
        <v>11.274351451900857</v>
      </c>
      <c r="J214" s="31">
        <f t="shared" si="27"/>
        <v>0.34388646217026098</v>
      </c>
      <c r="K214" s="31">
        <f t="shared" si="28"/>
        <v>0.19210120285592894</v>
      </c>
      <c r="L214" s="32">
        <f t="shared" si="29"/>
        <v>-6.0284652880078573</v>
      </c>
      <c r="M214" s="33">
        <f t="shared" si="30"/>
        <v>-11.858888032414082</v>
      </c>
      <c r="O214" s="35"/>
    </row>
    <row r="215" spans="4:15">
      <c r="D215" s="92">
        <f>D214+'Control Panel'!$B$29</f>
        <v>1.0649999999999993</v>
      </c>
      <c r="E215" s="31">
        <f t="shared" si="25"/>
        <v>19.446001362045845</v>
      </c>
      <c r="F215" s="31">
        <f t="shared" si="31"/>
        <v>15.562310220902702</v>
      </c>
      <c r="G215" s="31">
        <f t="shared" si="32"/>
        <v>10.584112352156462</v>
      </c>
      <c r="H215" s="31">
        <f t="shared" si="32"/>
        <v>3.7418367439555329</v>
      </c>
      <c r="I215" s="31">
        <f t="shared" si="26"/>
        <v>11.22607573916579</v>
      </c>
      <c r="J215" s="31">
        <f t="shared" si="27"/>
        <v>0.3398190994554891</v>
      </c>
      <c r="K215" s="31">
        <f t="shared" si="28"/>
        <v>0.19045960640460238</v>
      </c>
      <c r="L215" s="32">
        <f t="shared" si="29"/>
        <v>-5.9856056547017014</v>
      </c>
      <c r="M215" s="33">
        <f t="shared" si="30"/>
        <v>-11.816111245647116</v>
      </c>
      <c r="O215" s="35"/>
    </row>
    <row r="216" spans="4:15">
      <c r="D216" s="92">
        <f>D215+'Control Panel'!$B$29</f>
        <v>1.0699999999999992</v>
      </c>
      <c r="E216" s="31">
        <f t="shared" si="25"/>
        <v>19.498847103735944</v>
      </c>
      <c r="F216" s="31">
        <f t="shared" si="31"/>
        <v>15.58087170323191</v>
      </c>
      <c r="G216" s="31">
        <f t="shared" si="32"/>
        <v>10.554184323882954</v>
      </c>
      <c r="H216" s="31">
        <f t="shared" si="32"/>
        <v>3.6827561877272972</v>
      </c>
      <c r="I216" s="31">
        <f t="shared" si="26"/>
        <v>11.178260145511929</v>
      </c>
      <c r="J216" s="31">
        <f t="shared" si="27"/>
        <v>0.3357284222506885</v>
      </c>
      <c r="K216" s="31">
        <f t="shared" si="28"/>
        <v>0.1888405999742645</v>
      </c>
      <c r="L216" s="32">
        <f t="shared" si="29"/>
        <v>-5.9432579370330929</v>
      </c>
      <c r="M216" s="33">
        <f t="shared" si="30"/>
        <v>-11.773828660860019</v>
      </c>
      <c r="O216" s="35"/>
    </row>
    <row r="217" spans="4:15">
      <c r="D217" s="92">
        <f>D216+'Control Panel'!$B$29</f>
        <v>1.0749999999999991</v>
      </c>
      <c r="E217" s="31">
        <f t="shared" si="25"/>
        <v>19.551543734631146</v>
      </c>
      <c r="F217" s="31">
        <f t="shared" si="31"/>
        <v>15.599138311312286</v>
      </c>
      <c r="G217" s="31">
        <f t="shared" si="32"/>
        <v>10.524468034197788</v>
      </c>
      <c r="H217" s="31">
        <f t="shared" si="32"/>
        <v>3.6238870444229971</v>
      </c>
      <c r="I217" s="31">
        <f t="shared" si="26"/>
        <v>11.130902241668817</v>
      </c>
      <c r="J217" s="31">
        <f t="shared" si="27"/>
        <v>0.33161443390281387</v>
      </c>
      <c r="K217" s="31">
        <f t="shared" si="28"/>
        <v>0.18724390233684413</v>
      </c>
      <c r="L217" s="32">
        <f t="shared" si="29"/>
        <v>-5.9014157821079953</v>
      </c>
      <c r="M217" s="33">
        <f t="shared" si="30"/>
        <v>-11.732032795105988</v>
      </c>
      <c r="O217" s="35"/>
    </row>
    <row r="218" spans="4:15">
      <c r="D218" s="92">
        <f>D217+'Control Panel'!$B$29</f>
        <v>1.079999999999999</v>
      </c>
      <c r="E218" s="31">
        <f t="shared" si="25"/>
        <v>19.604092307104857</v>
      </c>
      <c r="F218" s="31">
        <f t="shared" si="31"/>
        <v>15.617111096124463</v>
      </c>
      <c r="G218" s="31">
        <f t="shared" si="32"/>
        <v>10.494960955287249</v>
      </c>
      <c r="H218" s="31">
        <f t="shared" si="32"/>
        <v>3.5652268804474674</v>
      </c>
      <c r="I218" s="31">
        <f t="shared" si="26"/>
        <v>11.08399964643039</v>
      </c>
      <c r="J218" s="31">
        <f t="shared" si="27"/>
        <v>0.32747714108590087</v>
      </c>
      <c r="K218" s="31">
        <f t="shared" si="28"/>
        <v>0.18566923717170883</v>
      </c>
      <c r="L218" s="32">
        <f t="shared" si="29"/>
        <v>-5.8600729486147101</v>
      </c>
      <c r="M218" s="33">
        <f t="shared" si="30"/>
        <v>-11.690716276772692</v>
      </c>
      <c r="O218" s="35"/>
    </row>
    <row r="219" spans="4:15">
      <c r="D219" s="92">
        <f>D218+'Control Panel'!$B$29</f>
        <v>1.0849999999999989</v>
      </c>
      <c r="E219" s="31">
        <f t="shared" si="25"/>
        <v>19.656493860969437</v>
      </c>
      <c r="F219" s="31">
        <f t="shared" si="31"/>
        <v>15.634791096573242</v>
      </c>
      <c r="G219" s="31">
        <f t="shared" si="32"/>
        <v>10.465660590544175</v>
      </c>
      <c r="H219" s="31">
        <f t="shared" si="32"/>
        <v>3.506773299063604</v>
      </c>
      <c r="I219" s="31">
        <f t="shared" si="26"/>
        <v>11.037550025594216</v>
      </c>
      <c r="J219" s="31">
        <f t="shared" si="27"/>
        <v>0.32331655386731778</v>
      </c>
      <c r="K219" s="31">
        <f t="shared" si="28"/>
        <v>0.18411633296301763</v>
      </c>
      <c r="L219" s="32">
        <f t="shared" si="29"/>
        <v>-5.8192233043818886</v>
      </c>
      <c r="M219" s="33">
        <f t="shared" si="30"/>
        <v>-11.649871843114493</v>
      </c>
      <c r="O219" s="35"/>
    </row>
    <row r="220" spans="4:15">
      <c r="D220" s="92">
        <f>D219+'Control Panel'!$B$29</f>
        <v>1.0899999999999987</v>
      </c>
      <c r="E220" s="31">
        <f t="shared" si="25"/>
        <v>19.708749423630852</v>
      </c>
      <c r="F220" s="31">
        <f t="shared" si="31"/>
        <v>15.652179339670521</v>
      </c>
      <c r="G220" s="31">
        <f t="shared" si="32"/>
        <v>10.436564474022266</v>
      </c>
      <c r="H220" s="31">
        <f t="shared" si="32"/>
        <v>3.4485239398480316</v>
      </c>
      <c r="I220" s="31">
        <f t="shared" si="26"/>
        <v>10.991551090911994</v>
      </c>
      <c r="J220" s="31">
        <f t="shared" si="27"/>
        <v>0.31913268577392445</v>
      </c>
      <c r="K220" s="31">
        <f t="shared" si="28"/>
        <v>0.18258492289949363</v>
      </c>
      <c r="L220" s="32">
        <f t="shared" si="29"/>
        <v>-5.7788608239908301</v>
      </c>
      <c r="M220" s="33">
        <f t="shared" si="30"/>
        <v>-11.609492337846097</v>
      </c>
      <c r="O220" s="35"/>
    </row>
    <row r="221" spans="4:15">
      <c r="D221" s="92">
        <f>D220+'Control Panel'!$B$29</f>
        <v>1.0949999999999986</v>
      </c>
      <c r="E221" s="31">
        <f t="shared" si="25"/>
        <v>19.760860010240663</v>
      </c>
      <c r="F221" s="31">
        <f t="shared" si="31"/>
        <v>15.66927684071554</v>
      </c>
      <c r="G221" s="31">
        <f t="shared" si="32"/>
        <v>10.407670169902312</v>
      </c>
      <c r="H221" s="31">
        <f t="shared" si="32"/>
        <v>3.390476478158801</v>
      </c>
      <c r="I221" s="31">
        <f t="shared" si="26"/>
        <v>10.946000599050894</v>
      </c>
      <c r="J221" s="31">
        <f t="shared" si="27"/>
        <v>0.31492555385808368</v>
      </c>
      <c r="K221" s="31">
        <f t="shared" si="28"/>
        <v>0.18107474477654828</v>
      </c>
      <c r="L221" s="32">
        <f t="shared" si="29"/>
        <v>-5.7389795864404975</v>
      </c>
      <c r="M221" s="33">
        <f t="shared" si="30"/>
        <v>-11.569570708796073</v>
      </c>
      <c r="O221" s="35"/>
    </row>
    <row r="222" spans="4:15">
      <c r="D222" s="92">
        <f>D221+'Control Panel'!$B$29</f>
        <v>1.0999999999999985</v>
      </c>
      <c r="E222" s="31">
        <f t="shared" si="25"/>
        <v>19.812826623845343</v>
      </c>
      <c r="F222" s="31">
        <f t="shared" si="31"/>
        <v>15.686084603472475</v>
      </c>
      <c r="G222" s="31">
        <f t="shared" si="32"/>
        <v>10.378975271970109</v>
      </c>
      <c r="H222" s="31">
        <f t="shared" si="32"/>
        <v>3.3326286246148209</v>
      </c>
      <c r="I222" s="31">
        <f t="shared" si="26"/>
        <v>10.900896350565354</v>
      </c>
      <c r="J222" s="31">
        <f t="shared" si="27"/>
        <v>0.31069517876347069</v>
      </c>
      <c r="K222" s="31">
        <f t="shared" si="28"/>
        <v>0.17958554090069456</v>
      </c>
      <c r="L222" s="32">
        <f t="shared" si="29"/>
        <v>-5.6995737728638467</v>
      </c>
      <c r="M222" s="33">
        <f t="shared" si="30"/>
        <v>-11.530100005618806</v>
      </c>
      <c r="O222" s="35"/>
    </row>
    <row r="223" spans="4:15">
      <c r="D223" s="92">
        <f>D222+'Control Panel'!$B$29</f>
        <v>1.1049999999999984</v>
      </c>
      <c r="E223" s="31">
        <f t="shared" si="25"/>
        <v>19.864650255533032</v>
      </c>
      <c r="F223" s="31">
        <f t="shared" si="31"/>
        <v>15.702603620345478</v>
      </c>
      <c r="G223" s="31">
        <f t="shared" si="32"/>
        <v>10.35047740310579</v>
      </c>
      <c r="H223" s="31">
        <f t="shared" si="32"/>
        <v>3.2749781245867267</v>
      </c>
      <c r="I223" s="31">
        <f t="shared" si="26"/>
        <v>10.856236188878961</v>
      </c>
      <c r="J223" s="31">
        <f t="shared" si="27"/>
        <v>0.30644158479062172</v>
      </c>
      <c r="K223" s="31">
        <f t="shared" si="28"/>
        <v>0.17811705799618596</v>
      </c>
      <c r="L223" s="32">
        <f t="shared" si="29"/>
        <v>-5.6606376642940379</v>
      </c>
      <c r="M223" s="33">
        <f t="shared" si="30"/>
        <v>-11.491073377563433</v>
      </c>
      <c r="O223" s="35"/>
    </row>
    <row r="224" spans="4:15">
      <c r="D224" s="92">
        <f>D223+'Control Panel'!$B$29</f>
        <v>1.1099999999999983</v>
      </c>
      <c r="E224" s="31">
        <f t="shared" si="25"/>
        <v>19.916331884577758</v>
      </c>
      <c r="F224" s="31">
        <f t="shared" si="31"/>
        <v>15.718834872551193</v>
      </c>
      <c r="G224" s="31">
        <f t="shared" si="32"/>
        <v>10.322174214784321</v>
      </c>
      <c r="H224" s="31">
        <f t="shared" si="32"/>
        <v>3.2175227576989096</v>
      </c>
      <c r="I224" s="31">
        <f t="shared" si="26"/>
        <v>10.812017999276023</v>
      </c>
      <c r="J224" s="31">
        <f t="shared" si="27"/>
        <v>0.30216479996216594</v>
      </c>
      <c r="K224" s="31">
        <f t="shared" si="28"/>
        <v>0.17666904711381959</v>
      </c>
      <c r="L224" s="32">
        <f t="shared" si="29"/>
        <v>-5.6221656394791255</v>
      </c>
      <c r="M224" s="33">
        <f t="shared" si="30"/>
        <v>-11.452484071298432</v>
      </c>
      <c r="O224" s="35"/>
    </row>
    <row r="225" spans="4:15">
      <c r="D225" s="92">
        <f>D224+'Control Panel'!$B$29</f>
        <v>1.1149999999999982</v>
      </c>
      <c r="E225" s="31">
        <f t="shared" si="25"/>
        <v>19.967872478581189</v>
      </c>
      <c r="F225" s="31">
        <f t="shared" si="31"/>
        <v>15.734779330288797</v>
      </c>
      <c r="G225" s="31">
        <f t="shared" si="32"/>
        <v>10.294063386586926</v>
      </c>
      <c r="H225" s="31">
        <f t="shared" si="32"/>
        <v>3.1602603373424176</v>
      </c>
      <c r="I225" s="31">
        <f t="shared" si="26"/>
        <v>10.768239707902545</v>
      </c>
      <c r="J225" s="31">
        <f t="shared" si="27"/>
        <v>0.29786485608767715</v>
      </c>
      <c r="K225" s="31">
        <f t="shared" si="28"/>
        <v>0.17524126354184774</v>
      </c>
      <c r="L225" s="32">
        <f t="shared" si="29"/>
        <v>-5.5841521727439956</v>
      </c>
      <c r="M225" s="33">
        <f t="shared" si="30"/>
        <v>-11.41432542879051</v>
      </c>
      <c r="O225" s="35"/>
    </row>
    <row r="226" spans="4:15">
      <c r="D226" s="92">
        <f>D225+'Control Panel'!$B$29</f>
        <v>1.1199999999999981</v>
      </c>
      <c r="E226" s="31">
        <f t="shared" si="25"/>
        <v>20.019272993611963</v>
      </c>
      <c r="F226" s="31">
        <f t="shared" si="31"/>
        <v>15.750437952907649</v>
      </c>
      <c r="G226" s="31">
        <f t="shared" si="32"/>
        <v>10.266142625723205</v>
      </c>
      <c r="H226" s="31">
        <f t="shared" si="32"/>
        <v>3.1031887101984652</v>
      </c>
      <c r="I226" s="31">
        <f t="shared" si="26"/>
        <v>10.724899280776214</v>
      </c>
      <c r="J226" s="31">
        <f t="shared" si="27"/>
        <v>0.2935417888280844</v>
      </c>
      <c r="K226" s="31">
        <f t="shared" si="28"/>
        <v>0.17383346671893724</v>
      </c>
      <c r="L226" s="32">
        <f t="shared" si="29"/>
        <v>-5.546591831898172</v>
      </c>
      <c r="M226" s="33">
        <f t="shared" si="30"/>
        <v>-11.376590885236499</v>
      </c>
      <c r="O226" s="35"/>
    </row>
    <row r="227" spans="4:15">
      <c r="D227" s="92">
        <f>D226+'Control Panel'!$B$29</f>
        <v>1.124999999999998</v>
      </c>
      <c r="E227" s="31">
        <f t="shared" si="25"/>
        <v>20.070534374342682</v>
      </c>
      <c r="F227" s="31">
        <f t="shared" si="31"/>
        <v>15.765811689072576</v>
      </c>
      <c r="G227" s="31">
        <f t="shared" si="32"/>
        <v>10.238409666563713</v>
      </c>
      <c r="H227" s="31">
        <f t="shared" si="32"/>
        <v>3.0463057557722828</v>
      </c>
      <c r="I227" s="31">
        <f t="shared" si="26"/>
        <v>10.681994722805129</v>
      </c>
      <c r="J227" s="31">
        <f t="shared" si="27"/>
        <v>0.28919563775957852</v>
      </c>
      <c r="K227" s="31">
        <f t="shared" si="28"/>
        <v>0.1724454201491244</v>
      </c>
      <c r="L227" s="32">
        <f t="shared" si="29"/>
        <v>-5.5094792761883218</v>
      </c>
      <c r="M227" s="33">
        <f t="shared" si="30"/>
        <v>-11.339273967047033</v>
      </c>
      <c r="O227" s="35"/>
    </row>
    <row r="228" spans="4:15">
      <c r="D228" s="92">
        <f>D227+'Control Panel'!$B$29</f>
        <v>1.1299999999999979</v>
      </c>
      <c r="E228" s="31">
        <f t="shared" si="25"/>
        <v>20.121657554184548</v>
      </c>
      <c r="F228" s="31">
        <f t="shared" si="31"/>
        <v>15.780901476926848</v>
      </c>
      <c r="G228" s="31">
        <f t="shared" si="32"/>
        <v>10.210862270182773</v>
      </c>
      <c r="H228" s="31">
        <f t="shared" si="32"/>
        <v>2.9896093859370478</v>
      </c>
      <c r="I228" s="31">
        <f t="shared" si="26"/>
        <v>10.639524076814949</v>
      </c>
      <c r="J228" s="31">
        <f t="shared" si="27"/>
        <v>0.2848264464369476</v>
      </c>
      <c r="K228" s="31">
        <f t="shared" si="28"/>
        <v>0.17107689131871065</v>
      </c>
      <c r="L228" s="32">
        <f t="shared" si="29"/>
        <v>-5.4728092542942539</v>
      </c>
      <c r="M228" s="33">
        <f t="shared" si="30"/>
        <v>-11.302368289880809</v>
      </c>
      <c r="O228" s="35"/>
    </row>
    <row r="229" spans="4:15">
      <c r="D229" s="92">
        <f>D228+'Control Panel'!$B$29</f>
        <v>1.1349999999999978</v>
      </c>
      <c r="E229" s="31">
        <f t="shared" si="25"/>
        <v>20.172643455419784</v>
      </c>
      <c r="F229" s="31">
        <f t="shared" si="31"/>
        <v>15.795708244252911</v>
      </c>
      <c r="G229" s="31">
        <f t="shared" si="32"/>
        <v>10.183498223911302</v>
      </c>
      <c r="H229" s="31">
        <f t="shared" si="32"/>
        <v>2.9330975444876439</v>
      </c>
      <c r="I229" s="31">
        <f t="shared" si="26"/>
        <v>10.597485422584175</v>
      </c>
      <c r="J229" s="31">
        <f t="shared" si="27"/>
        <v>0.28043426245627567</v>
      </c>
      <c r="K229" s="31">
        <f t="shared" si="28"/>
        <v>0.16972765161504674</v>
      </c>
      <c r="L229" s="32">
        <f t="shared" si="29"/>
        <v>-5.4365766023672215</v>
      </c>
      <c r="M229" s="33">
        <f t="shared" si="30"/>
        <v>-11.26586755672823</v>
      </c>
      <c r="O229" s="35"/>
    </row>
    <row r="230" spans="4:15">
      <c r="D230" s="92">
        <f>D229+'Control Panel'!$B$29</f>
        <v>1.1399999999999977</v>
      </c>
      <c r="E230" s="31">
        <f t="shared" si="25"/>
        <v>20.22349298933181</v>
      </c>
      <c r="F230" s="31">
        <f t="shared" si="31"/>
        <v>15.810232908630889</v>
      </c>
      <c r="G230" s="31">
        <f t="shared" si="32"/>
        <v>10.156315340899466</v>
      </c>
      <c r="H230" s="31">
        <f t="shared" si="32"/>
        <v>2.8767682067040026</v>
      </c>
      <c r="I230" s="31">
        <f t="shared" si="26"/>
        <v>10.555876875887328</v>
      </c>
      <c r="J230" s="31">
        <f t="shared" si="27"/>
        <v>0.2760191375169353</v>
      </c>
      <c r="K230" s="31">
        <f t="shared" si="28"/>
        <v>0.16839747624715667</v>
      </c>
      <c r="L230" s="32">
        <f t="shared" si="29"/>
        <v>-5.4007762421094725</v>
      </c>
      <c r="M230" s="33">
        <f t="shared" si="30"/>
        <v>-11.229765556043366</v>
      </c>
      <c r="O230" s="35"/>
    </row>
    <row r="231" spans="4:15">
      <c r="D231" s="92">
        <f>D230+'Control Panel'!$B$29</f>
        <v>1.1449999999999976</v>
      </c>
      <c r="E231" s="31">
        <f t="shared" si="25"/>
        <v>20.274207056333282</v>
      </c>
      <c r="F231" s="31">
        <f t="shared" si="31"/>
        <v>15.824476377594959</v>
      </c>
      <c r="G231" s="31">
        <f t="shared" si="32"/>
        <v>10.129311459688919</v>
      </c>
      <c r="H231" s="31">
        <f t="shared" si="32"/>
        <v>2.8206193789237859</v>
      </c>
      <c r="I231" s="31">
        <f t="shared" si="26"/>
        <v>10.514696587545723</v>
      </c>
      <c r="J231" s="31">
        <f t="shared" si="27"/>
        <v>0.27158112748280522</v>
      </c>
      <c r="K231" s="31">
        <f t="shared" si="28"/>
        <v>0.16708614416815029</v>
      </c>
      <c r="L231" s="32">
        <f t="shared" si="29"/>
        <v>-5.3654031788938994</v>
      </c>
      <c r="M231" s="33">
        <f t="shared" si="30"/>
        <v>-11.194056159923054</v>
      </c>
      <c r="O231" s="35"/>
    </row>
    <row r="232" spans="4:15">
      <c r="D232" s="92">
        <f>D231+'Control Panel'!$B$29</f>
        <v>1.1499999999999975</v>
      </c>
      <c r="E232" s="31">
        <f t="shared" si="25"/>
        <v>20.324786546091993</v>
      </c>
      <c r="F232" s="31">
        <f t="shared" si="31"/>
        <v>15.838439548787578</v>
      </c>
      <c r="G232" s="31">
        <f t="shared" si="32"/>
        <v>10.102484443794451</v>
      </c>
      <c r="H232" s="31">
        <f t="shared" si="32"/>
        <v>2.7646490981241705</v>
      </c>
      <c r="I232" s="31">
        <f t="shared" si="26"/>
        <v>10.473942742485642</v>
      </c>
      <c r="J232" s="31">
        <f t="shared" si="27"/>
        <v>0.26712029244263991</v>
      </c>
      <c r="K232" s="31">
        <f t="shared" si="28"/>
        <v>0.16579343799937943</v>
      </c>
      <c r="L232" s="32">
        <f t="shared" si="29"/>
        <v>-5.3304524999228144</v>
      </c>
      <c r="M232" s="33">
        <f t="shared" si="30"/>
        <v>-11.15873332233217</v>
      </c>
      <c r="O232" s="35"/>
    </row>
    <row r="233" spans="4:15">
      <c r="D233" s="92">
        <f>D232+'Control Panel'!$B$29</f>
        <v>1.1549999999999974</v>
      </c>
      <c r="E233" s="31">
        <f t="shared" si="25"/>
        <v>20.375232337654715</v>
      </c>
      <c r="F233" s="31">
        <f t="shared" si="31"/>
        <v>15.852123310111669</v>
      </c>
      <c r="G233" s="31">
        <f t="shared" si="32"/>
        <v>10.075832181294837</v>
      </c>
      <c r="H233" s="31">
        <f t="shared" si="32"/>
        <v>2.7088554315125095</v>
      </c>
      <c r="I233" s="31">
        <f t="shared" si="26"/>
        <v>10.433613558803657</v>
      </c>
      <c r="J233" s="31">
        <f t="shared" si="27"/>
        <v>0.26263669676952067</v>
      </c>
      <c r="K233" s="31">
        <f t="shared" si="28"/>
        <v>0.16451914395628994</v>
      </c>
      <c r="L233" s="32">
        <f t="shared" si="29"/>
        <v>-5.2959193724247804</v>
      </c>
      <c r="M233" s="33">
        <f t="shared" si="30"/>
        <v>-11.12379107737398</v>
      </c>
      <c r="O233" s="35"/>
    </row>
    <row r="234" spans="4:15">
      <c r="D234" s="92">
        <f>D233+'Control Panel'!$B$29</f>
        <v>1.1599999999999973</v>
      </c>
      <c r="E234" s="31">
        <f t="shared" si="25"/>
        <v>20.425545299569034</v>
      </c>
      <c r="F234" s="31">
        <f t="shared" si="31"/>
        <v>15.865528539880764</v>
      </c>
      <c r="G234" s="31">
        <f t="shared" si="32"/>
        <v>10.049352584432713</v>
      </c>
      <c r="H234" s="31">
        <f t="shared" si="32"/>
        <v>2.6532364761256395</v>
      </c>
      <c r="I234" s="31">
        <f t="shared" si="26"/>
        <v>10.3937072868389</v>
      </c>
      <c r="J234" s="31">
        <f t="shared" si="27"/>
        <v>0.25813040917931207</v>
      </c>
      <c r="K234" s="31">
        <f t="shared" si="28"/>
        <v>0.16326305177592568</v>
      </c>
      <c r="L234" s="32">
        <f t="shared" si="29"/>
        <v>-5.2617990418885556</v>
      </c>
      <c r="M234" s="33">
        <f t="shared" si="30"/>
        <v>-11.089223537604612</v>
      </c>
      <c r="O234" s="35"/>
    </row>
    <row r="235" spans="4:15">
      <c r="D235" s="92">
        <f>D234+'Control Panel'!$B$29</f>
        <v>1.1649999999999971</v>
      </c>
      <c r="E235" s="31">
        <f t="shared" si="25"/>
        <v>20.475726290003173</v>
      </c>
      <c r="F235" s="31">
        <f t="shared" si="31"/>
        <v>15.878656106967171</v>
      </c>
      <c r="G235" s="31">
        <f t="shared" si="32"/>
        <v>10.023043589223271</v>
      </c>
      <c r="H235" s="31">
        <f t="shared" si="32"/>
        <v>2.5977903584376163</v>
      </c>
      <c r="I235" s="31">
        <f t="shared" si="26"/>
        <v>10.354222208252107</v>
      </c>
      <c r="J235" s="31">
        <f t="shared" si="27"/>
        <v>0.25360150278804966</v>
      </c>
      <c r="K235" s="31">
        <f t="shared" si="28"/>
        <v>0.16202495464604155</v>
      </c>
      <c r="L235" s="32">
        <f t="shared" si="29"/>
        <v>-5.2280868303332202</v>
      </c>
      <c r="M235" s="33">
        <f t="shared" si="30"/>
        <v>-11.055024892390676</v>
      </c>
      <c r="O235" s="35"/>
    </row>
    <row r="236" spans="4:15">
      <c r="D236" s="92">
        <f>D235+'Control Panel'!$B$29</f>
        <v>1.169999999999997</v>
      </c>
      <c r="E236" s="31">
        <f t="shared" si="25"/>
        <v>20.525776156863913</v>
      </c>
      <c r="F236" s="31">
        <f t="shared" si="31"/>
        <v>15.891506870948204</v>
      </c>
      <c r="G236" s="31">
        <f t="shared" si="32"/>
        <v>9.996903155071605</v>
      </c>
      <c r="H236" s="31">
        <f t="shared" si="32"/>
        <v>2.5425152339756627</v>
      </c>
      <c r="I236" s="31">
        <f t="shared" si="26"/>
        <v>10.315156635111215</v>
      </c>
      <c r="J236" s="31">
        <f t="shared" si="27"/>
        <v>0.24905005516818202</v>
      </c>
      <c r="K236" s="31">
        <f t="shared" si="28"/>
        <v>0.16080464913578282</v>
      </c>
      <c r="L236" s="32">
        <f t="shared" si="29"/>
        <v>-5.1947781346135535</v>
      </c>
      <c r="M236" s="33">
        <f t="shared" si="30"/>
        <v>-11.021189406309102</v>
      </c>
      <c r="O236" s="35"/>
    </row>
    <row r="237" spans="4:15">
      <c r="D237" s="92">
        <f>D236+'Control Panel'!$B$29</f>
        <v>1.1749999999999969</v>
      </c>
      <c r="E237" s="31">
        <f t="shared" si="25"/>
        <v>20.575695737912586</v>
      </c>
      <c r="F237" s="31">
        <f t="shared" si="31"/>
        <v>15.904081682250503</v>
      </c>
      <c r="G237" s="31">
        <f t="shared" si="32"/>
        <v>9.9709292643985368</v>
      </c>
      <c r="H237" s="31">
        <f t="shared" si="32"/>
        <v>2.4874092869441173</v>
      </c>
      <c r="I237" s="31">
        <f t="shared" si="26"/>
        <v>10.27650890898339</v>
      </c>
      <c r="J237" s="31">
        <f t="shared" si="27"/>
        <v>0.24447614840359019</v>
      </c>
      <c r="K237" s="31">
        <f t="shared" si="28"/>
        <v>0.15960193512789034</v>
      </c>
      <c r="L237" s="32">
        <f t="shared" si="29"/>
        <v>-5.1618684247597812</v>
      </c>
      <c r="M237" s="33">
        <f t="shared" si="30"/>
        <v>-10.987711417588278</v>
      </c>
      <c r="O237" s="35"/>
    </row>
    <row r="238" spans="4:15">
      <c r="D238" s="92">
        <f>D237+'Control Panel'!$B$29</f>
        <v>1.1799999999999968</v>
      </c>
      <c r="E238" s="31">
        <f t="shared" si="25"/>
        <v>20.625485860879269</v>
      </c>
      <c r="F238" s="31">
        <f t="shared" si="31"/>
        <v>15.916381382292505</v>
      </c>
      <c r="G238" s="31">
        <f t="shared" si="32"/>
        <v>9.9451199222747384</v>
      </c>
      <c r="H238" s="31">
        <f t="shared" si="32"/>
        <v>2.4324707298561759</v>
      </c>
      <c r="I238" s="31">
        <f t="shared" si="26"/>
        <v>10.238277400033315</v>
      </c>
      <c r="J238" s="31">
        <f t="shared" si="27"/>
        <v>0.23987986914330489</v>
      </c>
      <c r="K238" s="31">
        <f t="shared" si="28"/>
        <v>0.15841661575239221</v>
      </c>
      <c r="L238" s="32">
        <f t="shared" si="29"/>
        <v>-5.1293532423508781</v>
      </c>
      <c r="M238" s="33">
        <f t="shared" si="30"/>
        <v>-10.95458533658964</v>
      </c>
      <c r="O238" s="35"/>
    </row>
    <row r="239" spans="4:15">
      <c r="D239" s="92">
        <f>D238+'Control Panel'!$B$29</f>
        <v>1.1849999999999967</v>
      </c>
      <c r="E239" s="31">
        <f t="shared" si="25"/>
        <v>20.675147343575116</v>
      </c>
      <c r="F239" s="31">
        <f t="shared" si="31"/>
        <v>15.928406803625078</v>
      </c>
      <c r="G239" s="31">
        <f t="shared" si="32"/>
        <v>9.9194731560629847</v>
      </c>
      <c r="H239" s="31">
        <f t="shared" si="32"/>
        <v>2.3776978031732279</v>
      </c>
      <c r="I239" s="31">
        <f t="shared" si="26"/>
        <v>10.2004605061276</v>
      </c>
      <c r="J239" s="31">
        <f t="shared" si="27"/>
        <v>0.23526130865384323</v>
      </c>
      <c r="K239" s="31">
        <f t="shared" si="28"/>
        <v>0.15724849732174331</v>
      </c>
      <c r="L239" s="32">
        <f t="shared" si="29"/>
        <v>-5.0972281989205674</v>
      </c>
      <c r="M239" s="33">
        <f t="shared" si="30"/>
        <v>-10.921805644328829</v>
      </c>
      <c r="O239" s="35"/>
    </row>
    <row r="240" spans="4:15">
      <c r="D240" s="92">
        <f>D239+'Control Panel'!$B$29</f>
        <v>1.1899999999999966</v>
      </c>
      <c r="E240" s="31">
        <f t="shared" si="25"/>
        <v>20.724680994002945</v>
      </c>
      <c r="F240" s="31">
        <f t="shared" si="31"/>
        <v>15.940158770070392</v>
      </c>
      <c r="G240" s="31">
        <f t="shared" si="32"/>
        <v>9.8939870150683813</v>
      </c>
      <c r="H240" s="31">
        <f t="shared" si="32"/>
        <v>2.3230887749515836</v>
      </c>
      <c r="I240" s="31">
        <f t="shared" si="26"/>
        <v>10.16305665194521</v>
      </c>
      <c r="J240" s="31">
        <f t="shared" si="27"/>
        <v>0.2306205628700834</v>
      </c>
      <c r="K240" s="31">
        <f t="shared" si="28"/>
        <v>0.15609738926737535</v>
      </c>
      <c r="L240" s="32">
        <f t="shared" si="29"/>
        <v>-5.0654889743952607</v>
      </c>
      <c r="M240" s="33">
        <f t="shared" si="30"/>
        <v>-10.889366891035616</v>
      </c>
      <c r="O240" s="35"/>
    </row>
    <row r="241" spans="4:15">
      <c r="D241" s="92">
        <f>D240+'Control Panel'!$B$29</f>
        <v>1.1949999999999965</v>
      </c>
      <c r="E241" s="31">
        <f t="shared" si="25"/>
        <v>20.774087610466108</v>
      </c>
      <c r="F241" s="31">
        <f t="shared" si="31"/>
        <v>15.951638096859012</v>
      </c>
      <c r="G241" s="31">
        <f t="shared" si="32"/>
        <v>9.8686595701964048</v>
      </c>
      <c r="H241" s="31">
        <f t="shared" si="32"/>
        <v>2.2686419404964053</v>
      </c>
      <c r="I241" s="31">
        <f t="shared" si="26"/>
        <v>10.12606428809379</v>
      </c>
      <c r="J241" s="31">
        <f t="shared" si="27"/>
        <v>0.22595773244459744</v>
      </c>
      <c r="K241" s="31">
        <f t="shared" si="28"/>
        <v>0.15496310407762171</v>
      </c>
      <c r="L241" s="32">
        <f t="shared" si="29"/>
        <v>-5.0341313155631644</v>
      </c>
      <c r="M241" s="33">
        <f t="shared" si="30"/>
        <v>-10.857263694751774</v>
      </c>
      <c r="O241" s="35"/>
    </row>
    <row r="242" spans="4:15">
      <c r="D242" s="92">
        <f>D241+'Control Panel'!$B$29</f>
        <v>1.1999999999999964</v>
      </c>
      <c r="E242" s="31">
        <f t="shared" si="25"/>
        <v>20.823367981675645</v>
      </c>
      <c r="F242" s="31">
        <f t="shared" si="31"/>
        <v>15.962845590765308</v>
      </c>
      <c r="G242" s="31">
        <f t="shared" si="32"/>
        <v>9.8434889136185895</v>
      </c>
      <c r="H242" s="31">
        <f t="shared" si="32"/>
        <v>2.2143556220226466</v>
      </c>
      <c r="I242" s="31">
        <f t="shared" si="26"/>
        <v>10.089481890231797</v>
      </c>
      <c r="J242" s="31">
        <f t="shared" si="27"/>
        <v>0.22127292279535954</v>
      </c>
      <c r="K242" s="31">
        <f t="shared" si="28"/>
        <v>0.15384545723698098</v>
      </c>
      <c r="L242" s="32">
        <f t="shared" si="29"/>
        <v>-5.0031510345738006</v>
      </c>
      <c r="M242" s="33">
        <f t="shared" si="30"/>
        <v>-10.825490739966122</v>
      </c>
      <c r="O242" s="35"/>
    </row>
    <row r="243" spans="4:15">
      <c r="D243" s="92">
        <f>D242+'Control Panel'!$B$29</f>
        <v>1.2049999999999963</v>
      </c>
      <c r="E243" s="31">
        <f t="shared" si="25"/>
        <v>20.872522886855805</v>
      </c>
      <c r="F243" s="31">
        <f t="shared" si="31"/>
        <v>15.973782050241171</v>
      </c>
      <c r="G243" s="31">
        <f t="shared" si="32"/>
        <v>9.8184731584457197</v>
      </c>
      <c r="H243" s="31">
        <f t="shared" si="32"/>
        <v>2.1602281683228162</v>
      </c>
      <c r="I243" s="31">
        <f t="shared" si="26"/>
        <v>10.053307958196367</v>
      </c>
      <c r="J243" s="31">
        <f t="shared" si="27"/>
        <v>0.21656624415174788</v>
      </c>
      <c r="K243" s="31">
        <f t="shared" si="28"/>
        <v>0.15274426716668627</v>
      </c>
      <c r="L243" s="32">
        <f t="shared" si="29"/>
        <v>-4.9725440074672704</v>
      </c>
      <c r="M243" s="33">
        <f t="shared" si="30"/>
        <v>-10.794042776286011</v>
      </c>
      <c r="O243" s="35"/>
    </row>
    <row r="244" spans="4:15">
      <c r="D244" s="92">
        <f>D243+'Control Panel'!$B$29</f>
        <v>1.2099999999999962</v>
      </c>
      <c r="E244" s="31">
        <f t="shared" si="25"/>
        <v>20.921553095847941</v>
      </c>
      <c r="F244" s="31">
        <f t="shared" si="31"/>
        <v>15.984448265548082</v>
      </c>
      <c r="G244" s="31">
        <f t="shared" si="32"/>
        <v>9.7936104384083826</v>
      </c>
      <c r="H244" s="31">
        <f t="shared" si="32"/>
        <v>2.1062579544413862</v>
      </c>
      <c r="I244" s="31">
        <f t="shared" si="26"/>
        <v>10.01754101513686</v>
      </c>
      <c r="J244" s="31">
        <f t="shared" si="27"/>
        <v>0.21183781159875739</v>
      </c>
      <c r="K244" s="31">
        <f t="shared" si="28"/>
        <v>0.15165935516654641</v>
      </c>
      <c r="L244" s="32">
        <f t="shared" si="29"/>
        <v>-4.942306172732553</v>
      </c>
      <c r="M244" s="33">
        <f t="shared" si="30"/>
        <v>-10.762914617144446</v>
      </c>
      <c r="O244" s="35"/>
    </row>
    <row r="245" spans="4:15">
      <c r="D245" s="92">
        <f>D244+'Control Panel'!$B$29</f>
        <v>1.2149999999999961</v>
      </c>
      <c r="E245" s="31">
        <f t="shared" si="25"/>
        <v>20.970459369212822</v>
      </c>
      <c r="F245" s="31">
        <f t="shared" si="31"/>
        <v>15.994845018887574</v>
      </c>
      <c r="G245" s="31">
        <f t="shared" si="32"/>
        <v>9.7688989075447203</v>
      </c>
      <c r="H245" s="31">
        <f t="shared" si="32"/>
        <v>2.0524433813556642</v>
      </c>
      <c r="I245" s="31">
        <f t="shared" si="26"/>
        <v>9.9821796066540056</v>
      </c>
      <c r="J245" s="31">
        <f t="shared" si="27"/>
        <v>0.20708774511934078</v>
      </c>
      <c r="K245" s="31">
        <f t="shared" si="28"/>
        <v>0.15059054535802693</v>
      </c>
      <c r="L245" s="32">
        <f t="shared" si="29"/>
        <v>-4.9124335298941872</v>
      </c>
      <c r="M245" s="33">
        <f t="shared" si="30"/>
        <v>-10.732101138542243</v>
      </c>
      <c r="O245" s="35"/>
    </row>
    <row r="246" spans="4:15">
      <c r="D246" s="92">
        <f>D245+'Control Panel'!$B$29</f>
        <v>1.219999999999996</v>
      </c>
      <c r="E246" s="31">
        <f t="shared" si="25"/>
        <v>21.019242458331423</v>
      </c>
      <c r="F246" s="31">
        <f t="shared" si="31"/>
        <v>16.004973084530121</v>
      </c>
      <c r="G246" s="31">
        <f t="shared" si="32"/>
        <v>9.7443367398952496</v>
      </c>
      <c r="H246" s="31">
        <f t="shared" si="32"/>
        <v>1.9987828756629529</v>
      </c>
      <c r="I246" s="31">
        <f t="shared" si="26"/>
        <v>9.9472222999446362</v>
      </c>
      <c r="J246" s="31">
        <f t="shared" si="27"/>
        <v>0.20231616963479418</v>
      </c>
      <c r="K246" s="31">
        <f t="shared" si="28"/>
        <v>0.14953766462853951</v>
      </c>
      <c r="L246" s="32">
        <f t="shared" si="29"/>
        <v>-4.8829221381266814</v>
      </c>
      <c r="M246" s="33">
        <f t="shared" si="30"/>
        <v>-10.701597277824376</v>
      </c>
      <c r="O246" s="35"/>
    </row>
    <row r="247" spans="4:15">
      <c r="D247" s="92">
        <f>D246+'Control Panel'!$B$29</f>
        <v>1.2249999999999959</v>
      </c>
      <c r="E247" s="31">
        <f t="shared" si="25"/>
        <v>21.067903105504172</v>
      </c>
      <c r="F247" s="31">
        <f t="shared" si="31"/>
        <v>16.014833228942461</v>
      </c>
      <c r="G247" s="31">
        <f t="shared" si="32"/>
        <v>9.7199221292046154</v>
      </c>
      <c r="H247" s="31">
        <f t="shared" si="32"/>
        <v>1.945274889273831</v>
      </c>
      <c r="I247" s="31">
        <f t="shared" si="26"/>
        <v>9.9126676829519962</v>
      </c>
      <c r="J247" s="31">
        <f t="shared" si="27"/>
        <v>0.19752321504310472</v>
      </c>
      <c r="K247" s="31">
        <f t="shared" si="28"/>
        <v>0.14850054257691048</v>
      </c>
      <c r="L247" s="32">
        <f t="shared" si="29"/>
        <v>-4.8537681148961074</v>
      </c>
      <c r="M247" s="33">
        <f t="shared" si="30"/>
        <v>-10.67139803249</v>
      </c>
      <c r="O247" s="35"/>
    </row>
    <row r="248" spans="4:15">
      <c r="D248" s="92">
        <f>D247+'Control Panel'!$B$29</f>
        <v>1.2299999999999958</v>
      </c>
      <c r="E248" s="31">
        <f t="shared" si="25"/>
        <v>21.116442044048757</v>
      </c>
      <c r="F248" s="31">
        <f t="shared" si="31"/>
        <v>16.024426210913425</v>
      </c>
      <c r="G248" s="31">
        <f t="shared" si="32"/>
        <v>9.695653288630135</v>
      </c>
      <c r="H248" s="31">
        <f t="shared" si="32"/>
        <v>1.891917899111381</v>
      </c>
      <c r="I248" s="31">
        <f t="shared" si="26"/>
        <v>9.8785143635215906</v>
      </c>
      <c r="J248" s="31">
        <f t="shared" si="27"/>
        <v>0.19270901625517636</v>
      </c>
      <c r="K248" s="31">
        <f t="shared" si="28"/>
        <v>0.14747901145999759</v>
      </c>
      <c r="L248" s="32">
        <f t="shared" si="29"/>
        <v>-4.8249676346282095</v>
      </c>
      <c r="M248" s="33">
        <f t="shared" si="30"/>
        <v>-10.641498459035342</v>
      </c>
      <c r="O248" s="35"/>
    </row>
    <row r="249" spans="4:15">
      <c r="D249" s="92">
        <f>D248+'Control Panel'!$B$29</f>
        <v>1.2349999999999957</v>
      </c>
      <c r="E249" s="31">
        <f t="shared" si="25"/>
        <v>21.164859998396476</v>
      </c>
      <c r="F249" s="31">
        <f t="shared" si="31"/>
        <v>16.033752781678242</v>
      </c>
      <c r="G249" s="31">
        <f t="shared" si="32"/>
        <v>9.6715284504569947</v>
      </c>
      <c r="H249" s="31">
        <f t="shared" si="32"/>
        <v>1.8387104068162043</v>
      </c>
      <c r="I249" s="31">
        <f t="shared" si="26"/>
        <v>9.8447609685625839</v>
      </c>
      <c r="J249" s="31">
        <f t="shared" si="27"/>
        <v>0.18787371322885227</v>
      </c>
      <c r="K249" s="31">
        <f t="shared" si="28"/>
        <v>0.14647290614042699</v>
      </c>
      <c r="L249" s="32">
        <f t="shared" si="29"/>
        <v>-4.7965169274025028</v>
      </c>
      <c r="M249" s="33">
        <f t="shared" si="30"/>
        <v>-10.611893671828916</v>
      </c>
      <c r="O249" s="35"/>
    </row>
    <row r="250" spans="4:15">
      <c r="D250" s="92">
        <f>D249+'Control Panel'!$B$29</f>
        <v>1.2399999999999956</v>
      </c>
      <c r="E250" s="31">
        <f t="shared" si="25"/>
        <v>21.21315768418717</v>
      </c>
      <c r="F250" s="31">
        <f t="shared" si="31"/>
        <v>16.042813685041423</v>
      </c>
      <c r="G250" s="31">
        <f t="shared" si="32"/>
        <v>9.647545865819982</v>
      </c>
      <c r="H250" s="31">
        <f t="shared" si="32"/>
        <v>1.7856509384570598</v>
      </c>
      <c r="I250" s="31">
        <f t="shared" si="26"/>
        <v>9.8114061432147839</v>
      </c>
      <c r="J250" s="31">
        <f t="shared" si="27"/>
        <v>0.18301745100064989</v>
      </c>
      <c r="K250" s="31">
        <f t="shared" si="28"/>
        <v>0.14548206403542299</v>
      </c>
      <c r="L250" s="32">
        <f t="shared" si="29"/>
        <v>-4.7684122776718203</v>
      </c>
      <c r="M250" s="33">
        <f t="shared" si="30"/>
        <v>-10.582578842018405</v>
      </c>
      <c r="O250" s="35"/>
    </row>
    <row r="251" spans="4:15">
      <c r="D251" s="92">
        <f>D250+'Control Panel'!$B$29</f>
        <v>1.2449999999999954</v>
      </c>
      <c r="E251" s="31">
        <f t="shared" si="25"/>
        <v>21.261335808362798</v>
      </c>
      <c r="F251" s="31">
        <f t="shared" si="31"/>
        <v>16.051609657498183</v>
      </c>
      <c r="G251" s="31">
        <f t="shared" si="32"/>
        <v>9.6237038044316225</v>
      </c>
      <c r="H251" s="31">
        <f t="shared" si="32"/>
        <v>1.7327380442469678</v>
      </c>
      <c r="I251" s="31">
        <f t="shared" si="26"/>
        <v>9.7784485500212401</v>
      </c>
      <c r="J251" s="31">
        <f t="shared" si="27"/>
        <v>0.17814037971512781</v>
      </c>
      <c r="K251" s="31">
        <f t="shared" si="28"/>
        <v>0.1445063250667033</v>
      </c>
      <c r="L251" s="32">
        <f t="shared" si="29"/>
        <v>-4.7406500230067836</v>
      </c>
      <c r="M251" s="33">
        <f t="shared" si="30"/>
        <v>-10.553549196468568</v>
      </c>
      <c r="O251" s="35"/>
    </row>
    <row r="252" spans="4:15">
      <c r="D252" s="92">
        <f>D251+'Control Panel'!$B$29</f>
        <v>1.2499999999999953</v>
      </c>
      <c r="E252" s="31">
        <f t="shared" si="25"/>
        <v>21.309395069259669</v>
      </c>
      <c r="F252" s="31">
        <f t="shared" si="31"/>
        <v>16.060141428354459</v>
      </c>
      <c r="G252" s="31">
        <f t="shared" si="32"/>
        <v>9.6000005543165887</v>
      </c>
      <c r="H252" s="31">
        <f t="shared" si="32"/>
        <v>1.679970298264625</v>
      </c>
      <c r="I252" s="31">
        <f t="shared" si="26"/>
        <v>9.7458868681064708</v>
      </c>
      <c r="J252" s="31">
        <f t="shared" si="27"/>
        <v>0.17324265465180266</v>
      </c>
      <c r="K252" s="31">
        <f t="shared" si="28"/>
        <v>0.14354553161141326</v>
      </c>
      <c r="L252" s="32">
        <f t="shared" si="29"/>
        <v>-4.7132265528646746</v>
      </c>
      <c r="M252" s="33">
        <f t="shared" si="30"/>
        <v>-10.524800016729634</v>
      </c>
      <c r="O252" s="35"/>
    </row>
    <row r="253" spans="4:15">
      <c r="D253" s="92">
        <f>D252+'Control Panel'!$B$29</f>
        <v>1.2549999999999952</v>
      </c>
      <c r="E253" s="31">
        <f t="shared" si="25"/>
        <v>21.357336156699343</v>
      </c>
      <c r="F253" s="31">
        <f t="shared" si="31"/>
        <v>16.068409719845572</v>
      </c>
      <c r="G253" s="31">
        <f t="shared" si="32"/>
        <v>9.5764344215522659</v>
      </c>
      <c r="H253" s="31">
        <f t="shared" si="32"/>
        <v>1.6273462981809768</v>
      </c>
      <c r="I253" s="31">
        <f t="shared" si="26"/>
        <v>9.7137197923604113</v>
      </c>
      <c r="J253" s="31">
        <f t="shared" si="27"/>
        <v>0.16832443624953589</v>
      </c>
      <c r="K253" s="31">
        <f t="shared" si="28"/>
        <v>0.1425995284540737</v>
      </c>
      <c r="L253" s="32">
        <f t="shared" si="29"/>
        <v>-4.6861383073822314</v>
      </c>
      <c r="M253" s="33">
        <f t="shared" si="30"/>
        <v>-10.496326638035541</v>
      </c>
      <c r="O253" s="35"/>
    </row>
    <row r="254" spans="4:15">
      <c r="D254" s="92">
        <f>D253+'Control Panel'!$B$29</f>
        <v>1.2599999999999951</v>
      </c>
      <c r="E254" s="31">
        <f t="shared" si="25"/>
        <v>21.405159752078262</v>
      </c>
      <c r="F254" s="31">
        <f t="shared" si="31"/>
        <v>16.0764152472535</v>
      </c>
      <c r="G254" s="31">
        <f t="shared" si="32"/>
        <v>9.5530037300153552</v>
      </c>
      <c r="H254" s="31">
        <f t="shared" si="32"/>
        <v>1.5748646649907991</v>
      </c>
      <c r="I254" s="31">
        <f t="shared" si="26"/>
        <v>9.6819460326281455</v>
      </c>
      <c r="J254" s="31">
        <f t="shared" si="27"/>
        <v>0.16338589012831051</v>
      </c>
      <c r="K254" s="31">
        <f t="shared" si="28"/>
        <v>0.14166816273951868</v>
      </c>
      <c r="L254" s="32">
        <f t="shared" si="29"/>
        <v>-4.6593817761919452</v>
      </c>
      <c r="M254" s="33">
        <f t="shared" si="30"/>
        <v>-10.468124448331496</v>
      </c>
      <c r="O254" s="35"/>
    </row>
    <row r="255" spans="4:15">
      <c r="D255" s="92">
        <f>D254+'Control Panel'!$B$29</f>
        <v>1.264999999999995</v>
      </c>
      <c r="E255" s="31">
        <f t="shared" si="25"/>
        <v>21.452866528456134</v>
      </c>
      <c r="F255" s="31">
        <f t="shared" si="31"/>
        <v>16.084158719022852</v>
      </c>
      <c r="G255" s="31">
        <f t="shared" si="32"/>
        <v>9.5297068211343952</v>
      </c>
      <c r="H255" s="31">
        <f t="shared" si="32"/>
        <v>1.5225240427491415</v>
      </c>
      <c r="I255" s="31">
        <f t="shared" si="26"/>
        <v>9.6505643129054697</v>
      </c>
      <c r="J255" s="31">
        <f t="shared" si="27"/>
        <v>0.15842718710832007</v>
      </c>
      <c r="K255" s="31">
        <f t="shared" si="28"/>
        <v>0.1407512839267967</v>
      </c>
      <c r="L255" s="32">
        <f t="shared" si="29"/>
        <v>-4.6329534972613136</v>
      </c>
      <c r="M255" s="33">
        <f t="shared" si="30"/>
        <v>-10.44018888733026</v>
      </c>
      <c r="O255" s="35"/>
    </row>
    <row r="256" spans="4:15">
      <c r="D256" s="92">
        <f>D255+'Control Panel'!$B$29</f>
        <v>1.2699999999999949</v>
      </c>
      <c r="E256" s="31">
        <f t="shared" si="25"/>
        <v>21.50045715064309</v>
      </c>
      <c r="F256" s="31">
        <f t="shared" si="31"/>
        <v>16.091640836875506</v>
      </c>
      <c r="G256" s="31">
        <f t="shared" si="32"/>
        <v>9.5065420536480882</v>
      </c>
      <c r="H256" s="31">
        <f t="shared" si="32"/>
        <v>1.4703230983124902</v>
      </c>
      <c r="I256" s="31">
        <f t="shared" si="26"/>
        <v>9.6195733705404436</v>
      </c>
      <c r="J256" s="31">
        <f t="shared" si="27"/>
        <v>0.1534485032262925</v>
      </c>
      <c r="K256" s="31">
        <f t="shared" si="28"/>
        <v>0.13984874374401512</v>
      </c>
      <c r="L256" s="32">
        <f t="shared" si="29"/>
        <v>-4.6068500557547507</v>
      </c>
      <c r="M256" s="33">
        <f t="shared" si="30"/>
        <v>-10.412515445596652</v>
      </c>
      <c r="O256" s="35"/>
    </row>
    <row r="257" spans="4:15">
      <c r="D257" s="92">
        <f>D256+'Control Panel'!$B$29</f>
        <v>1.2749999999999948</v>
      </c>
      <c r="E257" s="31">
        <f t="shared" si="25"/>
        <v>21.547932275285632</v>
      </c>
      <c r="F257" s="31">
        <f t="shared" si="31"/>
        <v>16.098862295923997</v>
      </c>
      <c r="G257" s="31">
        <f t="shared" si="32"/>
        <v>9.4835078033693136</v>
      </c>
      <c r="H257" s="31">
        <f t="shared" si="32"/>
        <v>1.418260521084507</v>
      </c>
      <c r="I257" s="31">
        <f t="shared" si="26"/>
        <v>9.5889719554409769</v>
      </c>
      <c r="J257" s="31">
        <f t="shared" si="27"/>
        <v>0.14845001974897334</v>
      </c>
      <c r="K257" s="31">
        <f t="shared" si="28"/>
        <v>0.13896039614410247</v>
      </c>
      <c r="L257" s="32">
        <f t="shared" si="29"/>
        <v>-4.5810680829176276</v>
      </c>
      <c r="M257" s="33">
        <f t="shared" si="30"/>
        <v>-10.385099663659688</v>
      </c>
      <c r="O257" s="35"/>
    </row>
    <row r="258" spans="4:15">
      <c r="D258" s="92">
        <f>D257+'Control Panel'!$B$29</f>
        <v>1.2799999999999947</v>
      </c>
      <c r="E258" s="31">
        <f t="shared" si="25"/>
        <v>21.595292550951445</v>
      </c>
      <c r="F258" s="31">
        <f t="shared" si="31"/>
        <v>16.105823784783624</v>
      </c>
      <c r="G258" s="31">
        <f t="shared" si="32"/>
        <v>9.460602462954725</v>
      </c>
      <c r="H258" s="31">
        <f t="shared" si="32"/>
        <v>1.3663350227662086</v>
      </c>
      <c r="I258" s="31">
        <f t="shared" si="26"/>
        <v>9.558758829288589</v>
      </c>
      <c r="J258" s="31">
        <f t="shared" si="27"/>
        <v>0.1434319231836946</v>
      </c>
      <c r="K258" s="31">
        <f t="shared" si="28"/>
        <v>0.1380860972614677</v>
      </c>
      <c r="L258" s="32">
        <f t="shared" si="29"/>
        <v>-4.5556042549821099</v>
      </c>
      <c r="M258" s="33">
        <f t="shared" si="30"/>
        <v>-10.357937131151877</v>
      </c>
      <c r="O258" s="35"/>
    </row>
    <row r="259" spans="4:15">
      <c r="D259" s="92">
        <f>D258+'Control Panel'!$B$29</f>
        <v>1.2849999999999946</v>
      </c>
      <c r="E259" s="31">
        <f t="shared" ref="E259:E322" si="33">IF(F258=0,E258,E258+G258*$D$3+0.5*L258*$D$3^2)</f>
        <v>21.642538618213031</v>
      </c>
      <c r="F259" s="31">
        <f t="shared" si="31"/>
        <v>16.112525985683313</v>
      </c>
      <c r="G259" s="31">
        <f t="shared" si="32"/>
        <v>9.4378244416798136</v>
      </c>
      <c r="H259" s="31">
        <f t="shared" si="32"/>
        <v>1.3145453371104492</v>
      </c>
      <c r="I259" s="31">
        <f t="shared" ref="I259:I322" si="34">(G259^2+H259^2)^0.5</f>
        <v>9.5289327647584798</v>
      </c>
      <c r="J259" s="31">
        <f t="shared" ref="J259:J322" si="35">ATAN2(G259,H259)</f>
        <v>0.13839440528595728</v>
      </c>
      <c r="K259" s="31">
        <f t="shared" ref="K259:K322" si="36">$B$4*I259^2</f>
        <v>0.13722570536953502</v>
      </c>
      <c r="L259" s="32">
        <f t="shared" ref="L259:L322" si="37">-K259*COS(J259)/$B$13</f>
        <v>-4.5304552920943895</v>
      </c>
      <c r="M259" s="33">
        <f t="shared" ref="M259:M322" si="38">(-$B$13*$B$3-K259*SIN(J259))/$B$13</f>
        <v>-10.331023485975125</v>
      </c>
      <c r="O259" s="35"/>
    </row>
    <row r="260" spans="4:15">
      <c r="D260" s="92">
        <f>D259+'Control Panel'!$B$29</f>
        <v>1.2899999999999945</v>
      </c>
      <c r="E260" s="31">
        <f t="shared" si="33"/>
        <v>21.689671109730277</v>
      </c>
      <c r="F260" s="31">
        <f t="shared" ref="F260:F323" si="39">IF(F259+H259*$D$3+0.5*M259*$D$3^2&lt;=0,0,F259+H259*$D$3+0.5*M259*$D$3^2)</f>
        <v>16.118969574575289</v>
      </c>
      <c r="G260" s="31">
        <f t="shared" ref="G260:H323" si="40">G259+L259*$D$3</f>
        <v>9.4151721652193423</v>
      </c>
      <c r="H260" s="31">
        <f t="shared" si="40"/>
        <v>1.2628902196805736</v>
      </c>
      <c r="I260" s="31">
        <f t="shared" si="34"/>
        <v>9.4994925447460563</v>
      </c>
      <c r="J260" s="31">
        <f t="shared" si="35"/>
        <v>0.13333766306395733</v>
      </c>
      <c r="K260" s="31">
        <f t="shared" si="36"/>
        <v>0.1363790808391338</v>
      </c>
      <c r="L260" s="32">
        <f t="shared" si="37"/>
        <v>-4.5056179572629871</v>
      </c>
      <c r="M260" s="33">
        <f t="shared" si="38"/>
        <v>-10.304354413492771</v>
      </c>
      <c r="O260" s="35"/>
    </row>
    <row r="261" spans="4:15">
      <c r="D261" s="92">
        <f>D260+'Control Panel'!$B$29</f>
        <v>1.2949999999999944</v>
      </c>
      <c r="E261" s="31">
        <f t="shared" si="33"/>
        <v>21.736690650331909</v>
      </c>
      <c r="F261" s="31">
        <f t="shared" si="39"/>
        <v>16.125155221243524</v>
      </c>
      <c r="G261" s="31">
        <f t="shared" si="40"/>
        <v>9.3926440754330276</v>
      </c>
      <c r="H261" s="31">
        <f t="shared" si="40"/>
        <v>1.2113684476131097</v>
      </c>
      <c r="I261" s="31">
        <f t="shared" si="34"/>
        <v>9.4704369616000168</v>
      </c>
      <c r="J261" s="31">
        <f t="shared" si="35"/>
        <v>0.12826189877998762</v>
      </c>
      <c r="K261" s="31">
        <f t="shared" si="36"/>
        <v>0.13554608609772162</v>
      </c>
      <c r="L261" s="32">
        <f t="shared" si="37"/>
        <v>-4.4810890553276908</v>
      </c>
      <c r="M261" s="33">
        <f t="shared" si="38"/>
        <v>-10.277925645747215</v>
      </c>
      <c r="O261" s="35"/>
    </row>
    <row r="262" spans="4:15">
      <c r="D262" s="92">
        <f>D261+'Control Panel'!$B$29</f>
        <v>1.2999999999999943</v>
      </c>
      <c r="E262" s="31">
        <f t="shared" si="33"/>
        <v>21.783597857095881</v>
      </c>
      <c r="F262" s="31">
        <f t="shared" si="39"/>
        <v>16.13108358941102</v>
      </c>
      <c r="G262" s="31">
        <f t="shared" si="40"/>
        <v>9.3702386301563898</v>
      </c>
      <c r="H262" s="31">
        <f t="shared" si="40"/>
        <v>1.1599788193843736</v>
      </c>
      <c r="I262" s="31">
        <f t="shared" si="34"/>
        <v>9.4417648163622179</v>
      </c>
      <c r="J262" s="31">
        <f t="shared" si="35"/>
        <v>0.12316731994864959</v>
      </c>
      <c r="K262" s="31">
        <f t="shared" si="36"/>
        <v>0.13472658558942288</v>
      </c>
      <c r="L262" s="32">
        <f t="shared" si="37"/>
        <v>-4.4568654319488923</v>
      </c>
      <c r="M262" s="33">
        <f t="shared" si="38"/>
        <v>-10.251732960702711</v>
      </c>
      <c r="O262" s="35"/>
    </row>
    <row r="263" spans="4:15">
      <c r="D263" s="92">
        <f>D262+'Control Panel'!$B$29</f>
        <v>1.3049999999999942</v>
      </c>
      <c r="E263" s="31">
        <f t="shared" si="33"/>
        <v>21.830393339428763</v>
      </c>
      <c r="F263" s="31">
        <f t="shared" si="39"/>
        <v>16.136755336845933</v>
      </c>
      <c r="G263" s="31">
        <f t="shared" si="40"/>
        <v>9.3479543029966461</v>
      </c>
      <c r="H263" s="31">
        <f t="shared" si="40"/>
        <v>1.10872015458086</v>
      </c>
      <c r="I263" s="31">
        <f t="shared" si="34"/>
        <v>9.4134749180144581</v>
      </c>
      <c r="J263" s="31">
        <f t="shared" si="35"/>
        <v>0.11805413933181286</v>
      </c>
      <c r="K263" s="31">
        <f t="shared" si="36"/>
        <v>0.13392044573586312</v>
      </c>
      <c r="L263" s="32">
        <f t="shared" si="37"/>
        <v>-4.4329439726169486</v>
      </c>
      <c r="M263" s="33">
        <f t="shared" si="38"/>
        <v>-10.225772181512763</v>
      </c>
      <c r="O263" s="35"/>
    </row>
    <row r="264" spans="4:15">
      <c r="D264" s="92">
        <f>D263+'Control Panel'!$B$29</f>
        <v>1.3099999999999941</v>
      </c>
      <c r="E264" s="31">
        <f t="shared" si="33"/>
        <v>21.877077699144088</v>
      </c>
      <c r="F264" s="31">
        <f t="shared" si="39"/>
        <v>16.142171115466567</v>
      </c>
      <c r="G264" s="31">
        <f t="shared" si="40"/>
        <v>9.3257895831335613</v>
      </c>
      <c r="H264" s="31">
        <f t="shared" si="40"/>
        <v>1.0575912936732963</v>
      </c>
      <c r="I264" s="31">
        <f t="shared" si="34"/>
        <v>9.3855660827323568</v>
      </c>
      <c r="J264" s="31">
        <f t="shared" si="35"/>
        <v>0.11292257493026141</v>
      </c>
      <c r="K264" s="31">
        <f t="shared" si="36"/>
        <v>0.13312753489777968</v>
      </c>
      <c r="L264" s="32">
        <f t="shared" si="37"/>
        <v>-4.4093216016812633</v>
      </c>
      <c r="M264" s="33">
        <f t="shared" si="38"/>
        <v>-10.200039175811726</v>
      </c>
      <c r="O264" s="35"/>
    </row>
    <row r="265" spans="4:15">
      <c r="D265" s="92">
        <f>D264+'Control Panel'!$B$29</f>
        <v>1.314999999999994</v>
      </c>
      <c r="E265" s="31">
        <f t="shared" si="33"/>
        <v>21.923651530539736</v>
      </c>
      <c r="F265" s="31">
        <f t="shared" si="39"/>
        <v>16.147331571445235</v>
      </c>
      <c r="G265" s="31">
        <f t="shared" si="40"/>
        <v>9.3037429751251555</v>
      </c>
      <c r="H265" s="31">
        <f t="shared" si="40"/>
        <v>1.0065910977942376</v>
      </c>
      <c r="I265" s="31">
        <f t="shared" si="34"/>
        <v>9.358037133146528</v>
      </c>
      <c r="J265" s="31">
        <f t="shared" si="35"/>
        <v>0.10777284997196969</v>
      </c>
      <c r="K265" s="31">
        <f t="shared" si="36"/>
        <v>0.13234772333739156</v>
      </c>
      <c r="L265" s="32">
        <f t="shared" si="37"/>
        <v>-4.3859952813988059</v>
      </c>
      <c r="M265" s="33">
        <f t="shared" si="38"/>
        <v>-10.174529855030112</v>
      </c>
      <c r="O265" s="35"/>
    </row>
    <row r="266" spans="4:15">
      <c r="D266" s="92">
        <f>D265+'Control Panel'!$B$29</f>
        <v>1.3199999999999938</v>
      </c>
      <c r="E266" s="31">
        <f t="shared" si="33"/>
        <v>21.970115420474343</v>
      </c>
      <c r="F266" s="31">
        <f t="shared" si="39"/>
        <v>16.152237345311018</v>
      </c>
      <c r="G266" s="31">
        <f t="shared" si="40"/>
        <v>9.281812998718161</v>
      </c>
      <c r="H266" s="31">
        <f t="shared" si="40"/>
        <v>0.95571844851908705</v>
      </c>
      <c r="I266" s="31">
        <f t="shared" si="34"/>
        <v>9.3308868976112418</v>
      </c>
      <c r="J266" s="31">
        <f t="shared" si="35"/>
        <v>0.10260519289695423</v>
      </c>
      <c r="K266" s="31">
        <f t="shared" si="36"/>
        <v>0.13158088318151082</v>
      </c>
      <c r="L266" s="32">
        <f t="shared" si="37"/>
        <v>-4.3629620110017795</v>
      </c>
      <c r="M266" s="33">
        <f t="shared" si="38"/>
        <v>-10.149240173733105</v>
      </c>
      <c r="O266" s="35"/>
    </row>
    <row r="267" spans="4:15">
      <c r="D267" s="92">
        <f>D266+'Control Panel'!$B$29</f>
        <v>1.3249999999999937</v>
      </c>
      <c r="E267" s="31">
        <f t="shared" si="33"/>
        <v>22.016469948442797</v>
      </c>
      <c r="F267" s="31">
        <f t="shared" si="39"/>
        <v>16.156889072051442</v>
      </c>
      <c r="G267" s="31">
        <f t="shared" si="40"/>
        <v>9.2599981886631522</v>
      </c>
      <c r="H267" s="31">
        <f t="shared" si="40"/>
        <v>0.9049722476504215</v>
      </c>
      <c r="I267" s="31">
        <f t="shared" si="34"/>
        <v>9.3041142094807885</v>
      </c>
      <c r="J267" s="31">
        <f t="shared" si="35"/>
        <v>9.7419837338649395E-2</v>
      </c>
      <c r="K267" s="31">
        <f t="shared" si="36"/>
        <v>0.13082688838537818</v>
      </c>
      <c r="L267" s="32">
        <f t="shared" si="37"/>
        <v>-4.3402188257841807</v>
      </c>
      <c r="M267" s="33">
        <f t="shared" si="38"/>
        <v>-10.124166128981891</v>
      </c>
      <c r="O267" s="35"/>
    </row>
    <row r="268" spans="4:15">
      <c r="D268" s="92">
        <f>D267+'Control Panel'!$B$29</f>
        <v>1.3299999999999936</v>
      </c>
      <c r="E268" s="31">
        <f t="shared" si="33"/>
        <v>22.06271568665079</v>
      </c>
      <c r="F268" s="31">
        <f t="shared" si="39"/>
        <v>16.161287381213082</v>
      </c>
      <c r="G268" s="31">
        <f t="shared" si="40"/>
        <v>9.2382970945342304</v>
      </c>
      <c r="H268" s="31">
        <f t="shared" si="40"/>
        <v>0.85435141700551209</v>
      </c>
      <c r="I268" s="31">
        <f t="shared" si="34"/>
        <v>9.2777179063937343</v>
      </c>
      <c r="J268" s="31">
        <f t="shared" si="35"/>
        <v>9.2217022101760193E-2</v>
      </c>
      <c r="K268" s="31">
        <f t="shared" si="36"/>
        <v>0.13008561469720623</v>
      </c>
      <c r="L268" s="32">
        <f t="shared" si="37"/>
        <v>-4.31776279620696</v>
      </c>
      <c r="M268" s="33">
        <f t="shared" si="38"/>
        <v>-10.099303759717317</v>
      </c>
      <c r="O268" s="35"/>
    </row>
    <row r="269" spans="4:15">
      <c r="D269" s="92">
        <f>D268+'Control Panel'!$B$29</f>
        <v>1.3349999999999935</v>
      </c>
      <c r="E269" s="31">
        <f t="shared" si="33"/>
        <v>22.108853200088511</v>
      </c>
      <c r="F269" s="31">
        <f t="shared" si="39"/>
        <v>16.165432897001114</v>
      </c>
      <c r="G269" s="31">
        <f t="shared" si="40"/>
        <v>9.2167082805531955</v>
      </c>
      <c r="H269" s="31">
        <f t="shared" si="40"/>
        <v>0.80385489820692546</v>
      </c>
      <c r="I269" s="31">
        <f t="shared" si="34"/>
        <v>9.2516968295653257</v>
      </c>
      <c r="J269" s="31">
        <f t="shared" si="35"/>
        <v>8.6996991136547519E-2</v>
      </c>
      <c r="K269" s="31">
        <f t="shared" si="36"/>
        <v>0.12935693962341463</v>
      </c>
      <c r="L269" s="32">
        <f t="shared" si="37"/>
        <v>-4.295591027021584</v>
      </c>
      <c r="M269" s="33">
        <f t="shared" si="38"/>
        <v>-10.074649146165422</v>
      </c>
      <c r="O269" s="35"/>
    </row>
    <row r="270" spans="4:15">
      <c r="D270" s="92">
        <f>D269+'Control Panel'!$B$29</f>
        <v>1.3399999999999934</v>
      </c>
      <c r="E270" s="31">
        <f t="shared" si="33"/>
        <v>22.154883046603437</v>
      </c>
      <c r="F270" s="31">
        <f t="shared" si="39"/>
        <v>16.169326238377824</v>
      </c>
      <c r="G270" s="31">
        <f t="shared" si="40"/>
        <v>9.1952303254180876</v>
      </c>
      <c r="H270" s="31">
        <f t="shared" si="40"/>
        <v>0.75348165247609833</v>
      </c>
      <c r="I270" s="31">
        <f t="shared" si="34"/>
        <v>9.2260498230882391</v>
      </c>
      <c r="J270" s="31">
        <f t="shared" si="35"/>
        <v>8.1759993509506065E-2</v>
      </c>
      <c r="K270" s="31">
        <f t="shared" si="36"/>
        <v>0.12864074239454101</v>
      </c>
      <c r="L270" s="32">
        <f t="shared" si="37"/>
        <v>-4.273700656411707</v>
      </c>
      <c r="M270" s="33">
        <f t="shared" si="38"/>
        <v>-10.050198409264411</v>
      </c>
      <c r="O270" s="35"/>
    </row>
    <row r="271" spans="4:15">
      <c r="D271" s="92">
        <f>D270+'Control Panel'!$B$29</f>
        <v>1.3449999999999933</v>
      </c>
      <c r="E271" s="31">
        <f t="shared" si="33"/>
        <v>22.200805776972324</v>
      </c>
      <c r="F271" s="31">
        <f t="shared" si="39"/>
        <v>16.172968019160088</v>
      </c>
      <c r="G271" s="31">
        <f t="shared" si="40"/>
        <v>9.1738618221360291</v>
      </c>
      <c r="H271" s="31">
        <f t="shared" si="40"/>
        <v>0.70323066042977622</v>
      </c>
      <c r="I271" s="31">
        <f t="shared" si="34"/>
        <v>9.200775733241926</v>
      </c>
      <c r="J271" s="31">
        <f t="shared" si="35"/>
        <v>7.6506283370397943E-2</v>
      </c>
      <c r="K271" s="31">
        <f t="shared" si="36"/>
        <v>0.12793690393181262</v>
      </c>
      <c r="L271" s="32">
        <f t="shared" si="37"/>
        <v>-4.2520888551527678</v>
      </c>
      <c r="M271" s="33">
        <f t="shared" si="38"/>
        <v>-10.025947710112657</v>
      </c>
      <c r="O271" s="35"/>
    </row>
    <row r="272" spans="4:15">
      <c r="D272" s="92">
        <f>D271+'Control Panel'!$B$29</f>
        <v>1.3499999999999932</v>
      </c>
      <c r="E272" s="31">
        <f t="shared" si="33"/>
        <v>22.246621934972318</v>
      </c>
      <c r="F272" s="31">
        <f t="shared" si="39"/>
        <v>16.176358848115857</v>
      </c>
      <c r="G272" s="31">
        <f t="shared" si="40"/>
        <v>9.1526013778602646</v>
      </c>
      <c r="H272" s="31">
        <f t="shared" si="40"/>
        <v>0.65310092187921298</v>
      </c>
      <c r="I272" s="31">
        <f t="shared" si="34"/>
        <v>9.1758734078107835</v>
      </c>
      <c r="J272" s="31">
        <f t="shared" si="35"/>
        <v>7.1236119915610144E-2</v>
      </c>
      <c r="K272" s="31">
        <f t="shared" si="36"/>
        <v>0.12724530681436397</v>
      </c>
      <c r="L272" s="32">
        <f t="shared" si="37"/>
        <v>-4.230752825789259</v>
      </c>
      <c r="M272" s="33">
        <f t="shared" si="38"/>
        <v>-10.001893249437247</v>
      </c>
      <c r="O272" s="35"/>
    </row>
    <row r="273" spans="4:15">
      <c r="D273" s="92">
        <f>D272+'Control Panel'!$B$29</f>
        <v>1.3549999999999931</v>
      </c>
      <c r="E273" s="31">
        <f t="shared" si="33"/>
        <v>22.292332057451297</v>
      </c>
      <c r="F273" s="31">
        <f t="shared" si="39"/>
        <v>16.179499329059635</v>
      </c>
      <c r="G273" s="31">
        <f t="shared" si="40"/>
        <v>9.1314476137313179</v>
      </c>
      <c r="H273" s="31">
        <f t="shared" si="40"/>
        <v>0.60309145563202671</v>
      </c>
      <c r="I273" s="31">
        <f t="shared" si="34"/>
        <v>9.1513416954114302</v>
      </c>
      <c r="J273" s="31">
        <f t="shared" si="35"/>
        <v>6.5949767347807359E-2</v>
      </c>
      <c r="K273" s="31">
        <f t="shared" si="36"/>
        <v>0.12656583524708667</v>
      </c>
      <c r="L273" s="32">
        <f t="shared" si="37"/>
        <v>-4.2096898018295121</v>
      </c>
      <c r="M273" s="33">
        <f t="shared" si="38"/>
        <v>-9.9780312670826596</v>
      </c>
      <c r="O273" s="35"/>
    </row>
    <row r="274" spans="4:15">
      <c r="D274" s="92">
        <f>D273+'Control Panel'!$B$29</f>
        <v>1.359999999999993</v>
      </c>
      <c r="E274" s="31">
        <f t="shared" si="33"/>
        <v>22.337936674397429</v>
      </c>
      <c r="F274" s="31">
        <f t="shared" si="39"/>
        <v>16.182390060946954</v>
      </c>
      <c r="G274" s="31">
        <f t="shared" si="40"/>
        <v>9.1103991647221712</v>
      </c>
      <c r="H274" s="31">
        <f t="shared" si="40"/>
        <v>0.55320129929661344</v>
      </c>
      <c r="I274" s="31">
        <f t="shared" si="34"/>
        <v>9.1271794448292685</v>
      </c>
      <c r="J274" s="31">
        <f t="shared" si="35"/>
        <v>6.0647494831856739E-2</v>
      </c>
      <c r="K274" s="31">
        <f t="shared" si="36"/>
        <v>0.12589837502909551</v>
      </c>
      <c r="L274" s="32">
        <f t="shared" si="37"/>
        <v>-4.1888970469577016</v>
      </c>
      <c r="M274" s="33">
        <f t="shared" si="38"/>
        <v>-9.9543580415191855</v>
      </c>
      <c r="O274" s="35"/>
    </row>
    <row r="275" spans="4:15">
      <c r="D275" s="92">
        <f>D274+'Control Panel'!$B$29</f>
        <v>1.3649999999999929</v>
      </c>
      <c r="E275" s="31">
        <f t="shared" si="33"/>
        <v>22.383436309007955</v>
      </c>
      <c r="F275" s="31">
        <f t="shared" si="39"/>
        <v>16.185031637967917</v>
      </c>
      <c r="G275" s="31">
        <f t="shared" si="40"/>
        <v>9.0894546794873818</v>
      </c>
      <c r="H275" s="31">
        <f t="shared" si="40"/>
        <v>0.50342950908901751</v>
      </c>
      <c r="I275" s="31">
        <f t="shared" si="34"/>
        <v>9.1033855043646632</v>
      </c>
      <c r="J275" s="31">
        <f t="shared" si="35"/>
        <v>5.5329576447004883E-2</v>
      </c>
      <c r="K275" s="31">
        <f t="shared" si="36"/>
        <v>0.12524281352279984</v>
      </c>
      <c r="L275" s="32">
        <f t="shared" si="37"/>
        <v>-4.1683718542629817</v>
      </c>
      <c r="M275" s="33">
        <f t="shared" si="38"/>
        <v>-9.9308698893705731</v>
      </c>
      <c r="O275" s="35"/>
    </row>
    <row r="276" spans="4:15">
      <c r="D276" s="92">
        <f>D275+'Control Panel'!$B$29</f>
        <v>1.3699999999999928</v>
      </c>
      <c r="E276" s="31">
        <f t="shared" si="33"/>
        <v>22.42883147775721</v>
      </c>
      <c r="F276" s="31">
        <f t="shared" si="39"/>
        <v>16.187424649639745</v>
      </c>
      <c r="G276" s="31">
        <f t="shared" si="40"/>
        <v>9.0686128202160674</v>
      </c>
      <c r="H276" s="31">
        <f t="shared" si="40"/>
        <v>0.45377515964216464</v>
      </c>
      <c r="I276" s="31">
        <f t="shared" si="34"/>
        <v>9.0799587211889623</v>
      </c>
      <c r="J276" s="31">
        <f t="shared" si="35"/>
        <v>4.9996291135292872E-2</v>
      </c>
      <c r="K276" s="31">
        <f t="shared" si="36"/>
        <v>0.12459903962356533</v>
      </c>
      <c r="L276" s="32">
        <f t="shared" si="37"/>
        <v>-4.1481115454855138</v>
      </c>
      <c r="M276" s="33">
        <f t="shared" si="38"/>
        <v>-9.9075631649605853</v>
      </c>
      <c r="O276" s="35"/>
    </row>
    <row r="277" spans="4:15">
      <c r="D277" s="92">
        <f>D276+'Control Panel'!$B$29</f>
        <v>1.3749999999999927</v>
      </c>
      <c r="E277" s="31">
        <f t="shared" si="33"/>
        <v>22.474122690463972</v>
      </c>
      <c r="F277" s="31">
        <f t="shared" si="39"/>
        <v>16.189569680898394</v>
      </c>
      <c r="G277" s="31">
        <f t="shared" si="40"/>
        <v>9.0478722624886405</v>
      </c>
      <c r="H277" s="31">
        <f t="shared" si="40"/>
        <v>0.40423734381736171</v>
      </c>
      <c r="I277" s="31">
        <f t="shared" si="34"/>
        <v>9.0568979407105967</v>
      </c>
      <c r="J277" s="31">
        <f t="shared" si="35"/>
        <v>4.4647922646199191E-2</v>
      </c>
      <c r="K277" s="31">
        <f t="shared" si="36"/>
        <v>0.12396694372995323</v>
      </c>
      <c r="L277" s="32">
        <f t="shared" si="37"/>
        <v>-4.1281134702791755</v>
      </c>
      <c r="M277" s="33">
        <f t="shared" si="38"/>
        <v>-9.8844342598779509</v>
      </c>
      <c r="O277" s="35"/>
    </row>
    <row r="278" spans="4:15">
      <c r="D278" s="92">
        <f>D277+'Control Panel'!$B$29</f>
        <v>1.3799999999999926</v>
      </c>
      <c r="E278" s="31">
        <f t="shared" si="33"/>
        <v>22.519310450358038</v>
      </c>
      <c r="F278" s="31">
        <f t="shared" si="39"/>
        <v>16.191467312189232</v>
      </c>
      <c r="G278" s="31">
        <f t="shared" si="40"/>
        <v>9.0272316951372442</v>
      </c>
      <c r="H278" s="31">
        <f t="shared" si="40"/>
        <v>0.35481517251797196</v>
      </c>
      <c r="I278" s="31">
        <f t="shared" si="34"/>
        <v>9.0342020059515722</v>
      </c>
      <c r="J278" s="31">
        <f t="shared" si="35"/>
        <v>3.9284759477505642E-2</v>
      </c>
      <c r="K278" s="31">
        <f t="shared" si="36"/>
        <v>0.12334641771452566</v>
      </c>
      <c r="L278" s="32">
        <f t="shared" si="37"/>
        <v>-4.1083750054908581</v>
      </c>
      <c r="M278" s="33">
        <f t="shared" si="38"/>
        <v>-9.8614796025593314</v>
      </c>
      <c r="O278" s="35"/>
    </row>
    <row r="279" spans="4:15">
      <c r="D279" s="92">
        <f>D278+'Control Panel'!$B$29</f>
        <v>1.3849999999999925</v>
      </c>
      <c r="E279" s="31">
        <f t="shared" si="33"/>
        <v>22.564395254146156</v>
      </c>
      <c r="F279" s="31">
        <f t="shared" si="39"/>
        <v>16.193118119556789</v>
      </c>
      <c r="G279" s="31">
        <f t="shared" si="40"/>
        <v>9.0066898201097896</v>
      </c>
      <c r="H279" s="31">
        <f t="shared" si="40"/>
        <v>0.3055077745051753</v>
      </c>
      <c r="I279" s="31">
        <f t="shared" si="34"/>
        <v>9.0118697569345958</v>
      </c>
      <c r="J279" s="31">
        <f t="shared" si="35"/>
        <v>3.3907094812386199E-2</v>
      </c>
      <c r="K279" s="31">
        <f t="shared" si="36"/>
        <v>0.12273735489520417</v>
      </c>
      <c r="L279" s="32">
        <f t="shared" si="37"/>
        <v>-4.0888935544561225</v>
      </c>
      <c r="M279" s="33">
        <f t="shared" si="38"/>
        <v>-9.8386956578899056</v>
      </c>
      <c r="O279" s="35"/>
    </row>
    <row r="280" spans="4:15">
      <c r="D280" s="92">
        <f>D279+'Control Panel'!$B$29</f>
        <v>1.3899999999999924</v>
      </c>
      <c r="E280" s="31">
        <f t="shared" si="33"/>
        <v>22.609377592077276</v>
      </c>
      <c r="F280" s="31">
        <f t="shared" si="39"/>
        <v>16.194522674733591</v>
      </c>
      <c r="G280" s="31">
        <f t="shared" si="40"/>
        <v>8.9862453523375088</v>
      </c>
      <c r="H280" s="31">
        <f t="shared" si="40"/>
        <v>0.25631429621572577</v>
      </c>
      <c r="I280" s="31">
        <f t="shared" si="34"/>
        <v>8.9899000300810936</v>
      </c>
      <c r="J280" s="31">
        <f t="shared" si="35"/>
        <v>2.8515226452724005E-2</v>
      </c>
      <c r="K280" s="31">
        <f t="shared" si="36"/>
        <v>0.12213965000716955</v>
      </c>
      <c r="L280" s="32">
        <f t="shared" si="37"/>
        <v>-4.0696665463110708</v>
      </c>
      <c r="M280" s="33">
        <f t="shared" si="38"/>
        <v>-9.8160789268210973</v>
      </c>
      <c r="O280" s="35"/>
    </row>
    <row r="281" spans="4:15">
      <c r="D281" s="92">
        <f>D280+'Control Panel'!$B$29</f>
        <v>1.3949999999999922</v>
      </c>
      <c r="E281" s="31">
        <f t="shared" si="33"/>
        <v>22.654257948007135</v>
      </c>
      <c r="F281" s="31">
        <f t="shared" si="39"/>
        <v>16.195681545228087</v>
      </c>
      <c r="G281" s="31">
        <f t="shared" si="40"/>
        <v>8.9658970196059542</v>
      </c>
      <c r="H281" s="31">
        <f t="shared" si="40"/>
        <v>0.20723390158162028</v>
      </c>
      <c r="I281" s="31">
        <f t="shared" si="34"/>
        <v>8.9682916576203997</v>
      </c>
      <c r="J281" s="31">
        <f t="shared" si="35"/>
        <v>2.3109456748666667E-2</v>
      </c>
      <c r="K281" s="31">
        <f t="shared" si="36"/>
        <v>0.12155319917529157</v>
      </c>
      <c r="L281" s="32">
        <f t="shared" si="37"/>
        <v>-4.0506914353202701</v>
      </c>
      <c r="M281" s="33">
        <f t="shared" si="38"/>
        <v>-9.7936259460050739</v>
      </c>
      <c r="O281" s="35"/>
    </row>
    <row r="282" spans="4:15">
      <c r="D282" s="92">
        <f>D281+'Control Panel'!$B$29</f>
        <v>1.3999999999999921</v>
      </c>
      <c r="E282" s="31">
        <f t="shared" si="33"/>
        <v>22.699036799462224</v>
      </c>
      <c r="F282" s="31">
        <f t="shared" si="39"/>
        <v>16.196595294411672</v>
      </c>
      <c r="G282" s="31">
        <f t="shared" si="40"/>
        <v>8.9456435624293533</v>
      </c>
      <c r="H282" s="31">
        <f t="shared" si="40"/>
        <v>0.15826577185159491</v>
      </c>
      <c r="I282" s="31">
        <f t="shared" si="34"/>
        <v>8.9470434670104009</v>
      </c>
      <c r="J282" s="31">
        <f t="shared" si="35"/>
        <v>1.7690092524435382E-2</v>
      </c>
      <c r="K282" s="31">
        <f t="shared" si="36"/>
        <v>0.12097789988707831</v>
      </c>
      <c r="L282" s="32">
        <f t="shared" si="37"/>
        <v>-4.03196570022061</v>
      </c>
      <c r="M282" s="33">
        <f t="shared" si="38"/>
        <v>-9.7713332874455912</v>
      </c>
      <c r="O282" s="35"/>
    </row>
    <row r="283" spans="4:15">
      <c r="D283" s="92">
        <f>D282+'Control Panel'!$B$29</f>
        <v>1.404999999999992</v>
      </c>
      <c r="E283" s="31">
        <f t="shared" si="33"/>
        <v>22.743714617703116</v>
      </c>
      <c r="F283" s="31">
        <f t="shared" si="39"/>
        <v>16.197264481604837</v>
      </c>
      <c r="G283" s="31">
        <f t="shared" si="40"/>
        <v>8.9254837339282496</v>
      </c>
      <c r="H283" s="31">
        <f t="shared" si="40"/>
        <v>0.10940910541436695</v>
      </c>
      <c r="I283" s="31">
        <f t="shared" si="34"/>
        <v>8.9261542803698699</v>
      </c>
      <c r="J283" s="31">
        <f t="shared" si="35"/>
        <v>1.2257445000408826E-2</v>
      </c>
      <c r="K283" s="31">
        <f t="shared" si="36"/>
        <v>0.12041365096613266</v>
      </c>
      <c r="L283" s="32">
        <f t="shared" si="37"/>
        <v>-4.0134868435808873</v>
      </c>
      <c r="M283" s="33">
        <f t="shared" si="38"/>
        <v>-9.7491975581647559</v>
      </c>
      <c r="O283" s="35"/>
    </row>
    <row r="284" spans="4:15">
      <c r="D284" s="92">
        <f>D283+'Control Panel'!$B$29</f>
        <v>1.4099999999999919</v>
      </c>
      <c r="E284" s="31">
        <f t="shared" si="33"/>
        <v>22.788291867787212</v>
      </c>
      <c r="F284" s="31">
        <f t="shared" si="39"/>
        <v>16.197689662162432</v>
      </c>
      <c r="G284" s="31">
        <f t="shared" si="40"/>
        <v>8.9054162997103443</v>
      </c>
      <c r="H284" s="31">
        <f t="shared" si="40"/>
        <v>6.0663117623543171E-2</v>
      </c>
      <c r="I284" s="31">
        <f t="shared" si="34"/>
        <v>8.9056229139227803</v>
      </c>
      <c r="J284" s="31">
        <f t="shared" si="35"/>
        <v>6.8118297115080193E-3</v>
      </c>
      <c r="K284" s="31">
        <f t="shared" si="36"/>
        <v>0.11986035254610676</v>
      </c>
      <c r="L284" s="32">
        <f t="shared" si="37"/>
        <v>-3.995252391177027</v>
      </c>
      <c r="M284" s="33">
        <f t="shared" si="38"/>
        <v>-9.7272153998853028</v>
      </c>
      <c r="O284" s="35"/>
    </row>
    <row r="285" spans="4:15">
      <c r="D285" s="92">
        <f>D284+'Control Panel'!$B$29</f>
        <v>1.4149999999999918</v>
      </c>
      <c r="E285" s="31">
        <f t="shared" si="33"/>
        <v>22.832769008630873</v>
      </c>
      <c r="F285" s="31">
        <f t="shared" si="39"/>
        <v>16.197871387558049</v>
      </c>
      <c r="G285" s="31">
        <f t="shared" si="40"/>
        <v>8.88544003775446</v>
      </c>
      <c r="H285" s="31">
        <f t="shared" si="40"/>
        <v>1.2027040624116657E-2</v>
      </c>
      <c r="I285" s="31">
        <f t="shared" si="34"/>
        <v>8.8854481774548741</v>
      </c>
      <c r="J285" s="31">
        <f t="shared" si="35"/>
        <v>1.3535664219138579E-3</v>
      </c>
      <c r="K285" s="31">
        <f t="shared" si="36"/>
        <v>0.119317906045144</v>
      </c>
      <c r="L285" s="32">
        <f t="shared" si="37"/>
        <v>-3.9772598913827899</v>
      </c>
      <c r="M285" s="33">
        <f t="shared" si="38"/>
        <v>-9.7053834887279713</v>
      </c>
      <c r="O285" s="35"/>
    </row>
    <row r="286" spans="4:15">
      <c r="D286" s="92">
        <f>D285+'Control Panel'!$B$29</f>
        <v>1.4199999999999917</v>
      </c>
      <c r="E286" s="31">
        <f t="shared" si="33"/>
        <v>22.877146493071002</v>
      </c>
      <c r="F286" s="31">
        <f t="shared" si="39"/>
        <v>16.197810205467562</v>
      </c>
      <c r="G286" s="31">
        <f t="shared" si="40"/>
        <v>8.865553738297546</v>
      </c>
      <c r="H286" s="31">
        <f t="shared" si="40"/>
        <v>-3.64998768195232E-2</v>
      </c>
      <c r="I286" s="31">
        <f t="shared" si="34"/>
        <v>8.8656288737826969</v>
      </c>
      <c r="J286" s="31">
        <f t="shared" si="35"/>
        <v>-4.1170209638454946E-3</v>
      </c>
      <c r="K286" s="31">
        <f t="shared" si="36"/>
        <v>0.11878621414079736</v>
      </c>
      <c r="L286" s="32">
        <f t="shared" si="37"/>
        <v>-3.9595069145757833</v>
      </c>
      <c r="M286" s="33">
        <f t="shared" si="38"/>
        <v>-9.68369853492357</v>
      </c>
      <c r="O286" s="35"/>
    </row>
    <row r="287" spans="4:15">
      <c r="D287" s="92">
        <f>D286+'Control Panel'!$B$29</f>
        <v>1.4249999999999916</v>
      </c>
      <c r="E287" s="31">
        <f t="shared" si="33"/>
        <v>22.921424767926059</v>
      </c>
      <c r="F287" s="31">
        <f t="shared" si="39"/>
        <v>16.197506659851776</v>
      </c>
      <c r="G287" s="31">
        <f t="shared" si="40"/>
        <v>8.8457562037246671</v>
      </c>
      <c r="H287" s="31">
        <f t="shared" si="40"/>
        <v>-8.4918369494141055E-2</v>
      </c>
      <c r="I287" s="31">
        <f t="shared" si="34"/>
        <v>8.8461637982354233</v>
      </c>
      <c r="J287" s="31">
        <f t="shared" si="35"/>
        <v>-9.5996044933947082E-3</v>
      </c>
      <c r="K287" s="31">
        <f t="shared" si="36"/>
        <v>0.11826518074541606</v>
      </c>
      <c r="L287" s="32">
        <f t="shared" si="37"/>
        <v>-3.9419910525587056</v>
      </c>
      <c r="M287" s="33">
        <f t="shared" si="38"/>
        <v>-9.662157282539301</v>
      </c>
      <c r="O287" s="35"/>
    </row>
    <row r="288" spans="4:15">
      <c r="D288" s="92">
        <f>D287+'Control Panel'!$B$29</f>
        <v>1.4299999999999915</v>
      </c>
      <c r="E288" s="31">
        <f t="shared" si="33"/>
        <v>22.965604274056528</v>
      </c>
      <c r="F288" s="31">
        <f t="shared" si="39"/>
        <v>16.196961291038274</v>
      </c>
      <c r="G288" s="31">
        <f t="shared" si="40"/>
        <v>8.8260462484618731</v>
      </c>
      <c r="H288" s="31">
        <f t="shared" si="40"/>
        <v>-0.13322915590683757</v>
      </c>
      <c r="I288" s="31">
        <f t="shared" si="34"/>
        <v>8.8270517381496951</v>
      </c>
      <c r="J288" s="31">
        <f t="shared" si="35"/>
        <v>-1.5093852262550651E-2</v>
      </c>
      <c r="K288" s="31">
        <f t="shared" si="36"/>
        <v>0.11775471098199038</v>
      </c>
      <c r="L288" s="32">
        <f t="shared" si="37"/>
        <v>-3.9247099179956608</v>
      </c>
      <c r="M288" s="33">
        <f t="shared" si="38"/>
        <v>-9.6407565092189618</v>
      </c>
      <c r="O288" s="35"/>
    </row>
    <row r="289" spans="4:15">
      <c r="D289" s="92">
        <f>D288+'Control Panel'!$B$29</f>
        <v>1.4349999999999914</v>
      </c>
      <c r="E289" s="31">
        <f t="shared" si="33"/>
        <v>23.009685446424861</v>
      </c>
      <c r="F289" s="31">
        <f t="shared" si="39"/>
        <v>16.196174635802375</v>
      </c>
      <c r="G289" s="31">
        <f t="shared" si="40"/>
        <v>8.806422698871895</v>
      </c>
      <c r="H289" s="31">
        <f t="shared" si="40"/>
        <v>-0.18143293845293237</v>
      </c>
      <c r="I289" s="31">
        <f t="shared" si="34"/>
        <v>8.8082914723777055</v>
      </c>
      <c r="J289" s="31">
        <f t="shared" si="35"/>
        <v>-2.0599428514847366E-2</v>
      </c>
      <c r="K289" s="31">
        <f t="shared" si="36"/>
        <v>0.11725471116044478</v>
      </c>
      <c r="L289" s="32">
        <f t="shared" si="37"/>
        <v>-3.9076611438633915</v>
      </c>
      <c r="M289" s="33">
        <f t="shared" si="38"/>
        <v>-9.6194930259365918</v>
      </c>
      <c r="O289" s="35"/>
    </row>
    <row r="290" spans="4:15">
      <c r="D290" s="92">
        <f>D289+'Control Panel'!$B$29</f>
        <v>1.4399999999999913</v>
      </c>
      <c r="E290" s="31">
        <f t="shared" si="33"/>
        <v>23.053668714154924</v>
      </c>
      <c r="F290" s="31">
        <f t="shared" si="39"/>
        <v>16.195147227447286</v>
      </c>
      <c r="G290" s="31">
        <f t="shared" si="40"/>
        <v>8.7868843931525777</v>
      </c>
      <c r="H290" s="31">
        <f t="shared" si="40"/>
        <v>-0.22953040358261534</v>
      </c>
      <c r="I290" s="31">
        <f t="shared" si="34"/>
        <v>8.7898817708088171</v>
      </c>
      <c r="J290" s="31">
        <f t="shared" si="35"/>
        <v>-2.611599374448742E-2</v>
      </c>
      <c r="K290" s="31">
        <f t="shared" si="36"/>
        <v>0.11676508875437186</v>
      </c>
      <c r="L290" s="32">
        <f t="shared" si="37"/>
        <v>-3.8908423829173464</v>
      </c>
      <c r="M290" s="33">
        <f t="shared" si="38"/>
        <v>-9.5983636767631406</v>
      </c>
      <c r="O290" s="35"/>
    </row>
    <row r="291" spans="4:15">
      <c r="D291" s="92">
        <f>D290+'Control Panel'!$B$29</f>
        <v>1.4449999999999912</v>
      </c>
      <c r="E291" s="31">
        <f t="shared" si="33"/>
        <v>23.097554500590899</v>
      </c>
      <c r="F291" s="31">
        <f t="shared" si="39"/>
        <v>16.193879595883413</v>
      </c>
      <c r="G291" s="31">
        <f t="shared" si="40"/>
        <v>8.7674301812379909</v>
      </c>
      <c r="H291" s="31">
        <f t="shared" si="40"/>
        <v>-0.27752222196643106</v>
      </c>
      <c r="I291" s="31">
        <f t="shared" si="34"/>
        <v>8.7718213939049186</v>
      </c>
      <c r="J291" s="31">
        <f t="shared" si="35"/>
        <v>-3.1643204802654985E-2</v>
      </c>
      <c r="K291" s="31">
        <f t="shared" si="36"/>
        <v>0.11628575237819688</v>
      </c>
      <c r="L291" s="32">
        <f t="shared" si="37"/>
        <v>-3.874251307172409</v>
      </c>
      <c r="M291" s="33">
        <f t="shared" si="38"/>
        <v>-9.5773653386457873</v>
      </c>
      <c r="O291" s="35"/>
    </row>
    <row r="292" spans="4:15">
      <c r="D292" s="92">
        <f>D291+'Control Panel'!$B$29</f>
        <v>1.4499999999999911</v>
      </c>
      <c r="E292" s="31">
        <f t="shared" si="33"/>
        <v>23.141343223355747</v>
      </c>
      <c r="F292" s="31">
        <f t="shared" si="39"/>
        <v>16.192372267706848</v>
      </c>
      <c r="G292" s="31">
        <f t="shared" si="40"/>
        <v>8.7480589247021285</v>
      </c>
      <c r="H292" s="31">
        <f t="shared" si="40"/>
        <v>-0.32540904865966003</v>
      </c>
      <c r="I292" s="31">
        <f t="shared" si="34"/>
        <v>8.7541090922497737</v>
      </c>
      <c r="J292" s="31">
        <f t="shared" si="35"/>
        <v>-3.7180715007120502E-2</v>
      </c>
      <c r="K292" s="31">
        <f t="shared" si="36"/>
        <v>0.11581661176476607</v>
      </c>
      <c r="L292" s="32">
        <f t="shared" si="37"/>
        <v>-3.8578856073981989</v>
      </c>
      <c r="M292" s="33">
        <f t="shared" si="38"/>
        <v>-9.5564949211994499</v>
      </c>
      <c r="O292" s="35"/>
    </row>
    <row r="293" spans="4:15">
      <c r="D293" s="92">
        <f>D292+'Control Panel'!$B$29</f>
        <v>1.454999999999991</v>
      </c>
      <c r="E293" s="31">
        <f t="shared" si="33"/>
        <v>23.185035294409165</v>
      </c>
      <c r="F293" s="31">
        <f t="shared" si="39"/>
        <v>16.190625766277034</v>
      </c>
      <c r="G293" s="31">
        <f t="shared" si="40"/>
        <v>8.7287694966651372</v>
      </c>
      <c r="H293" s="31">
        <f t="shared" si="40"/>
        <v>-0.3731915232656573</v>
      </c>
      <c r="I293" s="31">
        <f t="shared" si="34"/>
        <v>8.7367436061125829</v>
      </c>
      <c r="J293" s="31">
        <f t="shared" si="35"/>
        <v>-4.2728174255061521E-2</v>
      </c>
      <c r="K293" s="31">
        <f t="shared" si="36"/>
        <v>0.11535757774334887</v>
      </c>
      <c r="L293" s="32">
        <f t="shared" si="37"/>
        <v>-3.8417429926287858</v>
      </c>
      <c r="M293" s="33">
        <f t="shared" si="38"/>
        <v>-9.5357493665101316</v>
      </c>
      <c r="O293" s="35"/>
    </row>
    <row r="294" spans="4:15">
      <c r="D294" s="92">
        <f>D293+'Control Panel'!$B$29</f>
        <v>1.4599999999999909</v>
      </c>
      <c r="E294" s="31">
        <f t="shared" si="33"/>
        <v>23.228631120105085</v>
      </c>
      <c r="F294" s="31">
        <f t="shared" si="39"/>
        <v>16.188640611793623</v>
      </c>
      <c r="G294" s="31">
        <f t="shared" si="40"/>
        <v>8.7095607817019935</v>
      </c>
      <c r="H294" s="31">
        <f t="shared" si="40"/>
        <v>-0.42087027009820799</v>
      </c>
      <c r="I294" s="31">
        <f t="shared" si="34"/>
        <v>8.7197236650259722</v>
      </c>
      <c r="J294" s="31">
        <f t="shared" si="35"/>
        <v>-4.8285229139018844E-2</v>
      </c>
      <c r="K294" s="31">
        <f t="shared" si="36"/>
        <v>0.11490856221804752</v>
      </c>
      <c r="L294" s="32">
        <f t="shared" si="37"/>
        <v>-3.8258211896867071</v>
      </c>
      <c r="M294" s="33">
        <f t="shared" si="38"/>
        <v>-9.5151256489496312</v>
      </c>
      <c r="O294" s="35"/>
    </row>
    <row r="295" spans="4:15">
      <c r="D295" s="92">
        <f>D294+'Control Panel'!$B$29</f>
        <v>1.4649999999999908</v>
      </c>
      <c r="E295" s="31">
        <f t="shared" si="33"/>
        <v>23.272131101248725</v>
      </c>
      <c r="F295" s="31">
        <f t="shared" si="39"/>
        <v>16.18641732137252</v>
      </c>
      <c r="G295" s="31">
        <f t="shared" si="40"/>
        <v>8.69043167575356</v>
      </c>
      <c r="H295" s="31">
        <f t="shared" si="40"/>
        <v>-0.46844589834295614</v>
      </c>
      <c r="I295" s="31">
        <f t="shared" si="34"/>
        <v>8.7030479873786266</v>
      </c>
      <c r="J295" s="31">
        <f t="shared" si="35"/>
        <v>-5.385152306590206E-2</v>
      </c>
      <c r="K295" s="31">
        <f t="shared" si="36"/>
        <v>0.11446947814660517</v>
      </c>
      <c r="L295" s="32">
        <f t="shared" si="37"/>
        <v>-3.8101179427211598</v>
      </c>
      <c r="M295" s="33">
        <f t="shared" si="38"/>
        <v>-9.4946207750012768</v>
      </c>
      <c r="O295" s="35"/>
    </row>
    <row r="296" spans="4:15">
      <c r="D296" s="92">
        <f>D295+'Control Panel'!$B$29</f>
        <v>1.4699999999999906</v>
      </c>
      <c r="E296" s="31">
        <f t="shared" si="33"/>
        <v>23.315535633153207</v>
      </c>
      <c r="F296" s="31">
        <f t="shared" si="39"/>
        <v>16.183956409121119</v>
      </c>
      <c r="G296" s="31">
        <f t="shared" si="40"/>
        <v>8.6713810860399541</v>
      </c>
      <c r="H296" s="31">
        <f t="shared" si="40"/>
        <v>-0.5159190022179625</v>
      </c>
      <c r="I296" s="31">
        <f t="shared" si="34"/>
        <v>8.6867152800227672</v>
      </c>
      <c r="J296" s="31">
        <f t="shared" si="35"/>
        <v>-5.9426696378953155E-2</v>
      </c>
      <c r="K296" s="31">
        <f t="shared" si="36"/>
        <v>0.11404023951960575</v>
      </c>
      <c r="L296" s="32">
        <f t="shared" si="37"/>
        <v>-3.7946310127602247</v>
      </c>
      <c r="M296" s="33">
        <f t="shared" si="38"/>
        <v>-9.4742317830961991</v>
      </c>
      <c r="O296" s="35"/>
    </row>
    <row r="297" spans="4:15">
      <c r="D297" s="92">
        <f>D296+'Control Panel'!$B$29</f>
        <v>1.4749999999999905</v>
      </c>
      <c r="E297" s="31">
        <f t="shared" si="33"/>
        <v>23.35884510569575</v>
      </c>
      <c r="F297" s="31">
        <f t="shared" si="39"/>
        <v>16.181258386212743</v>
      </c>
      <c r="G297" s="31">
        <f t="shared" si="40"/>
        <v>8.6524079309761532</v>
      </c>
      <c r="H297" s="31">
        <f t="shared" si="40"/>
        <v>-0.56329016113344355</v>
      </c>
      <c r="I297" s="31">
        <f t="shared" si="34"/>
        <v>8.6707242378966694</v>
      </c>
      <c r="J297" s="31">
        <f t="shared" si="35"/>
        <v>-6.5010386482572236E-2</v>
      </c>
      <c r="K297" s="31">
        <f t="shared" si="36"/>
        <v>0.11362076134005766</v>
      </c>
      <c r="L297" s="32">
        <f t="shared" si="37"/>
        <v>-3.7793581772770146</v>
      </c>
      <c r="M297" s="33">
        <f t="shared" si="38"/>
        <v>-9.4539557434598205</v>
      </c>
      <c r="O297" s="35"/>
    </row>
    <row r="298" spans="4:15">
      <c r="D298" s="92">
        <f>D297+'Control Panel'!$B$29</f>
        <v>1.4799999999999904</v>
      </c>
      <c r="E298" s="31">
        <f t="shared" si="33"/>
        <v>23.402059903373413</v>
      </c>
      <c r="F298" s="31">
        <f t="shared" si="39"/>
        <v>16.178323760960282</v>
      </c>
      <c r="G298" s="31">
        <f t="shared" si="40"/>
        <v>8.6335111400897677</v>
      </c>
      <c r="H298" s="31">
        <f t="shared" si="40"/>
        <v>-0.61055993985074264</v>
      </c>
      <c r="I298" s="31">
        <f t="shared" si="34"/>
        <v>8.6550735436623913</v>
      </c>
      <c r="J298" s="31">
        <f t="shared" si="35"/>
        <v>-7.0602227969904036E-2</v>
      </c>
      <c r="K298" s="31">
        <f t="shared" si="36"/>
        <v>0.11321095960335451</v>
      </c>
      <c r="L298" s="32">
        <f t="shared" si="37"/>
        <v>-3.7642972297695962</v>
      </c>
      <c r="M298" s="33">
        <f t="shared" si="38"/>
        <v>-9.4337897579680963</v>
      </c>
      <c r="O298" s="35"/>
    </row>
    <row r="299" spans="4:15">
      <c r="D299" s="92">
        <f>D298+'Control Panel'!$B$29</f>
        <v>1.4849999999999903</v>
      </c>
      <c r="E299" s="31">
        <f t="shared" si="33"/>
        <v>23.445180405358489</v>
      </c>
      <c r="F299" s="31">
        <f t="shared" si="39"/>
        <v>16.175153038889054</v>
      </c>
      <c r="G299" s="31">
        <f t="shared" si="40"/>
        <v>8.6146896539409195</v>
      </c>
      <c r="H299" s="31">
        <f t="shared" si="40"/>
        <v>-0.6577288886405831</v>
      </c>
      <c r="I299" s="31">
        <f t="shared" si="34"/>
        <v>8.6397618673589083</v>
      </c>
      <c r="J299" s="31">
        <f t="shared" si="35"/>
        <v>-7.6201852753079655E-2</v>
      </c>
      <c r="K299" s="31">
        <f t="shared" si="36"/>
        <v>0.11281075127760579</v>
      </c>
      <c r="L299" s="32">
        <f t="shared" si="37"/>
        <v>-3.7494459793545669</v>
      </c>
      <c r="M299" s="33">
        <f t="shared" si="38"/>
        <v>-9.4137309600130958</v>
      </c>
      <c r="O299" s="35"/>
    </row>
    <row r="300" spans="4:15">
      <c r="D300" s="92">
        <f>D299+'Control Panel'!$B$29</f>
        <v>1.4899999999999902</v>
      </c>
      <c r="E300" s="31">
        <f t="shared" si="33"/>
        <v>23.488206985553454</v>
      </c>
      <c r="F300" s="31">
        <f t="shared" si="39"/>
        <v>16.171746722808852</v>
      </c>
      <c r="G300" s="31">
        <f t="shared" si="40"/>
        <v>8.5959424240441464</v>
      </c>
      <c r="H300" s="31">
        <f t="shared" si="40"/>
        <v>-0.7047975434406486</v>
      </c>
      <c r="I300" s="31">
        <f t="shared" si="34"/>
        <v>8.6247878660707897</v>
      </c>
      <c r="J300" s="31">
        <f t="shared" si="35"/>
        <v>-8.1808890196002723E-2</v>
      </c>
      <c r="K300" s="31">
        <f t="shared" si="36"/>
        <v>0.1124200542843307</v>
      </c>
      <c r="L300" s="32">
        <f t="shared" si="37"/>
        <v>-3.7348022503741451</v>
      </c>
      <c r="M300" s="33">
        <f t="shared" si="38"/>
        <v>-9.3937765143775938</v>
      </c>
      <c r="O300" s="35"/>
    </row>
    <row r="301" spans="4:15">
      <c r="D301" s="92">
        <f>D300+'Control Panel'!$B$29</f>
        <v>1.4949999999999901</v>
      </c>
      <c r="E301" s="31">
        <f t="shared" si="33"/>
        <v>23.531140012645544</v>
      </c>
      <c r="F301" s="31">
        <f t="shared" si="39"/>
        <v>16.168105312885221</v>
      </c>
      <c r="G301" s="31">
        <f t="shared" si="40"/>
        <v>8.5772684127922751</v>
      </c>
      <c r="H301" s="31">
        <f t="shared" si="40"/>
        <v>-0.75176642601253651</v>
      </c>
      <c r="I301" s="31">
        <f t="shared" si="34"/>
        <v>8.610150183612582</v>
      </c>
      <c r="J301" s="31">
        <f t="shared" si="35"/>
        <v>-8.7422967249565345E-2</v>
      </c>
      <c r="K301" s="31">
        <f t="shared" si="36"/>
        <v>0.11203878747950857</v>
      </c>
      <c r="L301" s="32">
        <f t="shared" si="37"/>
        <v>-3.7203638820166396</v>
      </c>
      <c r="M301" s="33">
        <f t="shared" si="38"/>
        <v>-9.3739236171181819</v>
      </c>
      <c r="O301" s="35"/>
    </row>
    <row r="302" spans="4:15">
      <c r="D302" s="92">
        <f>D301+'Control Panel'!$B$29</f>
        <v>1.49999999999999</v>
      </c>
      <c r="E302" s="31">
        <f t="shared" si="33"/>
        <v>23.573979850160981</v>
      </c>
      <c r="F302" s="31">
        <f t="shared" si="39"/>
        <v>16.164229306709942</v>
      </c>
      <c r="G302" s="31">
        <f t="shared" si="40"/>
        <v>8.5586665933821919</v>
      </c>
      <c r="H302" s="31">
        <f t="shared" si="40"/>
        <v>-0.79863604409812738</v>
      </c>
      <c r="I302" s="31">
        <f t="shared" si="34"/>
        <v>8.5958474502290372</v>
      </c>
      <c r="J302" s="31">
        <f t="shared" si="35"/>
        <v>-9.3043708589174462E-2</v>
      </c>
      <c r="K302" s="31">
        <f t="shared" si="36"/>
        <v>0.1116668706349795</v>
      </c>
      <c r="L302" s="32">
        <f t="shared" si="37"/>
        <v>-3.7061287279501633</v>
      </c>
      <c r="M302" s="33">
        <f t="shared" si="38"/>
        <v>-9.3541694954565493</v>
      </c>
      <c r="O302" s="35"/>
    </row>
    <row r="303" spans="4:15">
      <c r="D303" s="92">
        <f>D302+'Control Panel'!$B$29</f>
        <v>1.5049999999999899</v>
      </c>
      <c r="E303" s="31">
        <f t="shared" si="33"/>
        <v>23.616726856518795</v>
      </c>
      <c r="F303" s="31">
        <f t="shared" si="39"/>
        <v>16.160119199370758</v>
      </c>
      <c r="G303" s="31">
        <f t="shared" si="40"/>
        <v>8.5401359497424405</v>
      </c>
      <c r="H303" s="31">
        <f t="shared" si="40"/>
        <v>-0.84540689157541016</v>
      </c>
      <c r="I303" s="31">
        <f t="shared" si="34"/>
        <v>8.5818782823113047</v>
      </c>
      <c r="J303" s="31">
        <f t="shared" si="35"/>
        <v>-9.8670736754465263E-2</v>
      </c>
      <c r="K303" s="31">
        <f t="shared" si="36"/>
        <v>0.11130422442018877</v>
      </c>
      <c r="L303" s="32">
        <f t="shared" si="37"/>
        <v>-3.6920946559694467</v>
      </c>
      <c r="M303" s="33">
        <f t="shared" si="38"/>
        <v>-9.3345114076785336</v>
      </c>
      <c r="O303" s="35"/>
    </row>
    <row r="304" spans="4:15">
      <c r="D304" s="92">
        <f>D303+'Control Panel'!$B$29</f>
        <v>1.5099999999999898</v>
      </c>
      <c r="E304" s="31">
        <f t="shared" si="33"/>
        <v>23.659381385084309</v>
      </c>
      <c r="F304" s="31">
        <f t="shared" si="39"/>
        <v>16.155775483520284</v>
      </c>
      <c r="G304" s="31">
        <f t="shared" si="40"/>
        <v>8.5216754764625939</v>
      </c>
      <c r="H304" s="31">
        <f t="shared" si="40"/>
        <v>-0.89207944861380284</v>
      </c>
      <c r="I304" s="31">
        <f t="shared" si="34"/>
        <v>8.5682412821292022</v>
      </c>
      <c r="J304" s="31">
        <f t="shared" si="35"/>
        <v>-0.10430367229107465</v>
      </c>
      <c r="K304" s="31">
        <f t="shared" si="36"/>
        <v>0.11095077038426918</v>
      </c>
      <c r="L304" s="32">
        <f t="shared" si="37"/>
        <v>-3.6782595476556033</v>
      </c>
      <c r="M304" s="33">
        <f t="shared" si="38"/>
        <v>-9.3149466430405354</v>
      </c>
      <c r="O304" s="35"/>
    </row>
    <row r="305" spans="4:15">
      <c r="D305" s="92">
        <f>D304+'Control Panel'!$B$29</f>
        <v>1.5149999999999897</v>
      </c>
      <c r="E305" s="31">
        <f t="shared" si="33"/>
        <v>23.701943784222276</v>
      </c>
      <c r="F305" s="31">
        <f t="shared" si="39"/>
        <v>16.151198649444176</v>
      </c>
      <c r="G305" s="31">
        <f t="shared" si="40"/>
        <v>8.5032841787243161</v>
      </c>
      <c r="H305" s="31">
        <f t="shared" si="40"/>
        <v>-0.93865418182900551</v>
      </c>
      <c r="I305" s="31">
        <f t="shared" si="34"/>
        <v>8.5549350375796749</v>
      </c>
      <c r="J305" s="31">
        <f t="shared" si="35"/>
        <v>-0.10994213389434351</v>
      </c>
      <c r="K305" s="31">
        <f t="shared" si="36"/>
        <v>0.11060643093845553</v>
      </c>
      <c r="L305" s="32">
        <f t="shared" si="37"/>
        <v>-3.6646212980487265</v>
      </c>
      <c r="M305" s="33">
        <f t="shared" si="38"/>
        <v>-9.2954725216828962</v>
      </c>
      <c r="O305" s="35"/>
    </row>
    <row r="306" spans="4:15">
      <c r="D306" s="92">
        <f>D305+'Control Panel'!$B$29</f>
        <v>1.5199999999999896</v>
      </c>
      <c r="E306" s="31">
        <f t="shared" si="33"/>
        <v>23.744414397349672</v>
      </c>
      <c r="F306" s="31">
        <f t="shared" si="39"/>
        <v>16.146389185128513</v>
      </c>
      <c r="G306" s="31">
        <f t="shared" si="40"/>
        <v>8.4849610722340731</v>
      </c>
      <c r="H306" s="31">
        <f t="shared" si="40"/>
        <v>-0.98513154443742001</v>
      </c>
      <c r="I306" s="31">
        <f t="shared" si="34"/>
        <v>8.5419581219515024</v>
      </c>
      <c r="J306" s="31">
        <f t="shared" si="35"/>
        <v>-0.11558573855481361</v>
      </c>
      <c r="K306" s="31">
        <f t="shared" si="36"/>
        <v>0.11027112933882467</v>
      </c>
      <c r="L306" s="32">
        <f t="shared" si="37"/>
        <v>-3.6511778153331171</v>
      </c>
      <c r="M306" s="33">
        <f t="shared" si="38"/>
        <v>-9.2760863945498695</v>
      </c>
      <c r="O306" s="35"/>
    </row>
    <row r="307" spans="4:15">
      <c r="D307" s="92">
        <f>D306+'Control Panel'!$B$29</f>
        <v>1.5249999999999895</v>
      </c>
      <c r="E307" s="31">
        <f t="shared" si="33"/>
        <v>23.786793562988152</v>
      </c>
      <c r="F307" s="31">
        <f t="shared" si="39"/>
        <v>16.141347576326396</v>
      </c>
      <c r="G307" s="31">
        <f t="shared" si="40"/>
        <v>8.4667051831574067</v>
      </c>
      <c r="H307" s="31">
        <f t="shared" si="40"/>
        <v>-1.0315119764101695</v>
      </c>
      <c r="I307" s="31">
        <f t="shared" si="34"/>
        <v>8.5293090937063667</v>
      </c>
      <c r="J307" s="31">
        <f t="shared" si="35"/>
        <v>-0.1212341017053815</v>
      </c>
      <c r="K307" s="31">
        <f t="shared" si="36"/>
        <v>0.10994478966935678</v>
      </c>
      <c r="L307" s="32">
        <f t="shared" si="37"/>
        <v>-3.6379270205350607</v>
      </c>
      <c r="M307" s="33">
        <f t="shared" si="38"/>
        <v>-9.2567856433157782</v>
      </c>
      <c r="O307" s="35"/>
    </row>
    <row r="308" spans="4:15">
      <c r="D308" s="92">
        <f>D307+'Control Panel'!$B$29</f>
        <v>1.5299999999999894</v>
      </c>
      <c r="E308" s="31">
        <f t="shared" si="33"/>
        <v>23.829081614816182</v>
      </c>
      <c r="F308" s="31">
        <f t="shared" si="39"/>
        <v>16.136074306623804</v>
      </c>
      <c r="G308" s="31">
        <f t="shared" si="40"/>
        <v>8.4485155480547309</v>
      </c>
      <c r="H308" s="31">
        <f t="shared" si="40"/>
        <v>-1.0777959046267482</v>
      </c>
      <c r="I308" s="31">
        <f t="shared" si="34"/>
        <v>8.516986496276294</v>
      </c>
      <c r="J308" s="31">
        <f t="shared" si="35"/>
        <v>-0.12688683736996839</v>
      </c>
      <c r="K308" s="31">
        <f t="shared" si="36"/>
        <v>0.10962733682531102</v>
      </c>
      <c r="L308" s="32">
        <f t="shared" si="37"/>
        <v>-3.6248668472329251</v>
      </c>
      <c r="M308" s="33">
        <f t="shared" si="38"/>
        <v>-9.2375676803169906</v>
      </c>
      <c r="O308" s="35"/>
    </row>
    <row r="309" spans="4:15">
      <c r="D309" s="92">
        <f>D308+'Control Panel'!$B$29</f>
        <v>1.5349999999999893</v>
      </c>
      <c r="E309" s="31">
        <f t="shared" si="33"/>
        <v>23.871278881720865</v>
      </c>
      <c r="F309" s="31">
        <f t="shared" si="39"/>
        <v>16.130569857504668</v>
      </c>
      <c r="G309" s="31">
        <f t="shared" si="40"/>
        <v>8.4303912138185666</v>
      </c>
      <c r="H309" s="31">
        <f t="shared" si="40"/>
        <v>-1.1239837430283333</v>
      </c>
      <c r="I309" s="31">
        <f t="shared" si="34"/>
        <v>8.5049888578775494</v>
      </c>
      <c r="J309" s="31">
        <f t="shared" si="35"/>
        <v>-0.13254355831356324</v>
      </c>
      <c r="K309" s="31">
        <f t="shared" si="36"/>
        <v>0.10931869649691138</v>
      </c>
      <c r="L309" s="32">
        <f t="shared" si="37"/>
        <v>-3.6119952412794758</v>
      </c>
      <c r="M309" s="33">
        <f t="shared" si="38"/>
        <v>-9.218429948489316</v>
      </c>
      <c r="O309" s="35"/>
    </row>
    <row r="310" spans="4:15">
      <c r="D310" s="92">
        <f>D309+'Control Panel'!$B$29</f>
        <v>1.5399999999999892</v>
      </c>
      <c r="E310" s="31">
        <f t="shared" si="33"/>
        <v>23.913385687849445</v>
      </c>
      <c r="F310" s="31">
        <f t="shared" si="39"/>
        <v>16.124834708415172</v>
      </c>
      <c r="G310" s="31">
        <f t="shared" si="40"/>
        <v>8.4123312376121699</v>
      </c>
      <c r="H310" s="31">
        <f t="shared" si="40"/>
        <v>-1.1700758927707799</v>
      </c>
      <c r="I310" s="31">
        <f t="shared" si="34"/>
        <v>8.4933146913409985</v>
      </c>
      <c r="J310" s="31">
        <f t="shared" si="35"/>
        <v>-0.1382038761934922</v>
      </c>
      <c r="K310" s="31">
        <f t="shared" si="36"/>
        <v>0.10901879515333694</v>
      </c>
      <c r="L310" s="32">
        <f t="shared" si="37"/>
        <v>-3.5993101605362292</v>
      </c>
      <c r="M310" s="33">
        <f t="shared" si="38"/>
        <v>-9.1993699213104474</v>
      </c>
      <c r="O310" s="35"/>
    </row>
    <row r="311" spans="4:15">
      <c r="D311" s="92">
        <f>D310+'Control Panel'!$B$29</f>
        <v>1.544999999999989</v>
      </c>
      <c r="E311" s="31">
        <f t="shared" si="33"/>
        <v>23.955402352660499</v>
      </c>
      <c r="F311" s="31">
        <f t="shared" si="39"/>
        <v>16.118869336827302</v>
      </c>
      <c r="G311" s="31">
        <f t="shared" si="40"/>
        <v>8.3943346868094881</v>
      </c>
      <c r="H311" s="31">
        <f t="shared" si="40"/>
        <v>-1.2160727423773321</v>
      </c>
      <c r="I311" s="31">
        <f t="shared" si="34"/>
        <v>8.4819624939589353</v>
      </c>
      <c r="J311" s="31">
        <f t="shared" si="35"/>
        <v>-0.1438674017117671</v>
      </c>
      <c r="K311" s="31">
        <f t="shared" si="36"/>
        <v>0.10872756002701126</v>
      </c>
      <c r="L311" s="32">
        <f t="shared" si="37"/>
        <v>-3.5868095746196547</v>
      </c>
      <c r="M311" s="33">
        <f t="shared" si="38"/>
        <v>-9.1803851027470973</v>
      </c>
      <c r="O311" s="35"/>
    </row>
    <row r="312" spans="4:15">
      <c r="D312" s="92">
        <f>D311+'Control Panel'!$B$29</f>
        <v>1.5499999999999889</v>
      </c>
      <c r="E312" s="31">
        <f t="shared" si="33"/>
        <v>23.997329190974863</v>
      </c>
      <c r="F312" s="31">
        <f t="shared" si="39"/>
        <v>16.112674218301631</v>
      </c>
      <c r="G312" s="31">
        <f t="shared" si="40"/>
        <v>8.3764006389363903</v>
      </c>
      <c r="H312" s="31">
        <f t="shared" si="40"/>
        <v>-1.2619746678910675</v>
      </c>
      <c r="I312" s="31">
        <f t="shared" si="34"/>
        <v>8.4709307473484134</v>
      </c>
      <c r="J312" s="31">
        <f t="shared" si="35"/>
        <v>-0.14953374476836234</v>
      </c>
      <c r="K312" s="31">
        <f t="shared" si="36"/>
        <v>0.10844491909818671</v>
      </c>
      <c r="L312" s="32">
        <f t="shared" si="37"/>
        <v>-3.5744914646590975</v>
      </c>
      <c r="M312" s="33">
        <f t="shared" si="38"/>
        <v>-9.1614730272064211</v>
      </c>
      <c r="O312" s="35"/>
    </row>
    <row r="313" spans="4:15">
      <c r="D313" s="92">
        <f>D312+'Control Panel'!$B$29</f>
        <v>1.5549999999999888</v>
      </c>
      <c r="E313" s="31">
        <f t="shared" si="33"/>
        <v>24.039166513026238</v>
      </c>
      <c r="F313" s="31">
        <f t="shared" si="39"/>
        <v>16.106249826549337</v>
      </c>
      <c r="G313" s="31">
        <f t="shared" si="40"/>
        <v>8.3585281816130941</v>
      </c>
      <c r="H313" s="31">
        <f t="shared" si="40"/>
        <v>-1.3077820330270995</v>
      </c>
      <c r="I313" s="31">
        <f t="shared" si="34"/>
        <v>8.4602179173310184</v>
      </c>
      <c r="J313" s="31">
        <f t="shared" si="35"/>
        <v>-0.15520251461526818</v>
      </c>
      <c r="K313" s="31">
        <f t="shared" si="36"/>
        <v>0.10817080107981812</v>
      </c>
      <c r="L313" s="32">
        <f t="shared" si="37"/>
        <v>-3.5623538230662173</v>
      </c>
      <c r="M313" s="33">
        <f t="shared" si="38"/>
        <v>-9.1426312594913917</v>
      </c>
      <c r="O313" s="35"/>
    </row>
    <row r="314" spans="4:15">
      <c r="D314" s="92">
        <f>D313+'Control Panel'!$B$29</f>
        <v>1.5599999999999887</v>
      </c>
      <c r="E314" s="31">
        <f t="shared" si="33"/>
        <v>24.080914624511518</v>
      </c>
      <c r="F314" s="31">
        <f t="shared" si="39"/>
        <v>16.099596633493459</v>
      </c>
      <c r="G314" s="31">
        <f t="shared" si="40"/>
        <v>8.3407164124977626</v>
      </c>
      <c r="H314" s="31">
        <f t="shared" si="40"/>
        <v>-1.3534951893245564</v>
      </c>
      <c r="I314" s="31">
        <f t="shared" si="34"/>
        <v>8.4498224538290891</v>
      </c>
      <c r="J314" s="31">
        <f t="shared" si="35"/>
        <v>-0.16087332001116736</v>
      </c>
      <c r="K314" s="31">
        <f t="shared" si="36"/>
        <v>0.1079051354027218</v>
      </c>
      <c r="L314" s="32">
        <f t="shared" si="37"/>
        <v>-3.5503946533157893</v>
      </c>
      <c r="M314" s="33">
        <f t="shared" si="38"/>
        <v>-9.123857394759753</v>
      </c>
      <c r="O314" s="35"/>
    </row>
    <row r="315" spans="4:15">
      <c r="D315" s="92">
        <f>D314+'Control Panel'!$B$29</f>
        <v>1.5649999999999886</v>
      </c>
      <c r="E315" s="31">
        <f t="shared" si="33"/>
        <v>24.122573826640842</v>
      </c>
      <c r="F315" s="31">
        <f t="shared" si="39"/>
        <v>16.092715109329401</v>
      </c>
      <c r="G315" s="31">
        <f t="shared" si="40"/>
        <v>8.3229644392311837</v>
      </c>
      <c r="H315" s="31">
        <f t="shared" si="40"/>
        <v>-1.3991144762983552</v>
      </c>
      <c r="I315" s="31">
        <f t="shared" si="34"/>
        <v>8.4397427907783111</v>
      </c>
      <c r="J315" s="31">
        <f t="shared" si="35"/>
        <v>-0.16654576937658078</v>
      </c>
      <c r="K315" s="31">
        <f t="shared" si="36"/>
        <v>0.10764785220101464</v>
      </c>
      <c r="L315" s="32">
        <f t="shared" si="37"/>
        <v>-3.5386119697376661</v>
      </c>
      <c r="M315" s="33">
        <f t="shared" si="38"/>
        <v>-9.1051490584861909</v>
      </c>
      <c r="O315" s="35"/>
    </row>
    <row r="316" spans="4:15">
      <c r="D316" s="92">
        <f>D315+'Control Panel'!$B$29</f>
        <v>1.5699999999999885</v>
      </c>
      <c r="E316" s="31">
        <f t="shared" si="33"/>
        <v>24.164144416187376</v>
      </c>
      <c r="F316" s="31">
        <f t="shared" si="39"/>
        <v>16.085605722584678</v>
      </c>
      <c r="G316" s="31">
        <f t="shared" si="40"/>
        <v>8.3052713793824946</v>
      </c>
      <c r="H316" s="31">
        <f t="shared" si="40"/>
        <v>-1.4446402215907861</v>
      </c>
      <c r="I316" s="31">
        <f t="shared" si="34"/>
        <v>8.4299773460566243</v>
      </c>
      <c r="J316" s="31">
        <f t="shared" si="35"/>
        <v>-0.17221947094932616</v>
      </c>
      <c r="K316" s="31">
        <f t="shared" si="36"/>
        <v>0.10739888229782894</v>
      </c>
      <c r="L316" s="32">
        <f t="shared" si="37"/>
        <v>-3.527003797319721</v>
      </c>
      <c r="M316" s="33">
        <f t="shared" si="38"/>
        <v>-9.0865039064273958</v>
      </c>
      <c r="O316" s="35"/>
    </row>
    <row r="317" spans="4:15">
      <c r="D317" s="92">
        <f>D316+'Control Panel'!$B$29</f>
        <v>1.5749999999999884</v>
      </c>
      <c r="E317" s="31">
        <f t="shared" si="33"/>
        <v>24.205626685536824</v>
      </c>
      <c r="F317" s="31">
        <f t="shared" si="39"/>
        <v>16.078268940177892</v>
      </c>
      <c r="G317" s="31">
        <f t="shared" si="40"/>
        <v>8.2876363603958954</v>
      </c>
      <c r="H317" s="31">
        <f t="shared" si="40"/>
        <v>-1.4900727411229231</v>
      </c>
      <c r="I317" s="31">
        <f t="shared" si="34"/>
        <v>8.4205245214293925</v>
      </c>
      <c r="J317" s="31">
        <f t="shared" si="35"/>
        <v>-0.17789403294013501</v>
      </c>
      <c r="K317" s="31">
        <f t="shared" si="36"/>
        <v>0.10715815719129948</v>
      </c>
      <c r="L317" s="32">
        <f t="shared" si="37"/>
        <v>-3.5155681715216103</v>
      </c>
      <c r="M317" s="33">
        <f t="shared" si="38"/>
        <v>-9.0679196245896243</v>
      </c>
      <c r="O317" s="35"/>
    </row>
    <row r="318" spans="4:15">
      <c r="D318" s="92">
        <f>D317+'Control Panel'!$B$29</f>
        <v>1.5799999999999883</v>
      </c>
      <c r="E318" s="31">
        <f t="shared" si="33"/>
        <v>24.24702092273666</v>
      </c>
      <c r="F318" s="31">
        <f t="shared" si="39"/>
        <v>16.070705227476971</v>
      </c>
      <c r="G318" s="31">
        <f t="shared" si="40"/>
        <v>8.2700585195382867</v>
      </c>
      <c r="H318" s="31">
        <f t="shared" si="40"/>
        <v>-1.5354123392458712</v>
      </c>
      <c r="I318" s="31">
        <f t="shared" si="34"/>
        <v>8.4113827025107035</v>
      </c>
      <c r="J318" s="31">
        <f t="shared" si="35"/>
        <v>-0.18356906368827033</v>
      </c>
      <c r="K318" s="31">
        <f t="shared" si="36"/>
        <v>0.10692560904081731</v>
      </c>
      <c r="L318" s="32">
        <f t="shared" si="37"/>
        <v>-3.504303138099135</v>
      </c>
      <c r="M318" s="33">
        <f t="shared" si="38"/>
        <v>-9.0493939291984802</v>
      </c>
      <c r="O318" s="35"/>
    </row>
    <row r="319" spans="4:15">
      <c r="D319" s="92">
        <f>D318+'Control Panel'!$B$29</f>
        <v>1.5849999999999882</v>
      </c>
      <c r="E319" s="31">
        <f t="shared" si="33"/>
        <v>24.288327411545126</v>
      </c>
      <c r="F319" s="31">
        <f t="shared" si="39"/>
        <v>16.062915048356629</v>
      </c>
      <c r="G319" s="31">
        <f t="shared" si="40"/>
        <v>8.2525370038477917</v>
      </c>
      <c r="H319" s="31">
        <f t="shared" si="40"/>
        <v>-1.5806593088918637</v>
      </c>
      <c r="I319" s="31">
        <f t="shared" si="34"/>
        <v>8.4025502587407104</v>
      </c>
      <c r="J319" s="31">
        <f t="shared" si="35"/>
        <v>-0.18924417181699027</v>
      </c>
      <c r="K319" s="31">
        <f t="shared" si="36"/>
        <v>0.10670117065354683</v>
      </c>
      <c r="L319" s="32">
        <f t="shared" si="37"/>
        <v>-3.4932067529390056</v>
      </c>
      <c r="M319" s="33">
        <f t="shared" si="38"/>
        <v>-9.030924566670528</v>
      </c>
      <c r="O319" s="35"/>
    </row>
    <row r="320" spans="4:15">
      <c r="D320" s="92">
        <f>D319+'Control Panel'!$B$29</f>
        <v>1.5899999999999881</v>
      </c>
      <c r="E320" s="31">
        <f t="shared" si="33"/>
        <v>24.329546431479951</v>
      </c>
      <c r="F320" s="31">
        <f t="shared" si="39"/>
        <v>16.054898865255087</v>
      </c>
      <c r="G320" s="31">
        <f t="shared" si="40"/>
        <v>8.2350709700830969</v>
      </c>
      <c r="H320" s="31">
        <f t="shared" si="40"/>
        <v>-1.6258139317252163</v>
      </c>
      <c r="I320" s="31">
        <f t="shared" si="34"/>
        <v>8.3940255433788842</v>
      </c>
      <c r="J320" s="31">
        <f t="shared" si="35"/>
        <v>-0.19491896638870079</v>
      </c>
      <c r="K320" s="31">
        <f t="shared" si="36"/>
        <v>0.10648477547120179</v>
      </c>
      <c r="L320" s="32">
        <f t="shared" si="37"/>
        <v>-3.4822770819038364</v>
      </c>
      <c r="M320" s="33">
        <f t="shared" si="38"/>
        <v>-9.012509313586456</v>
      </c>
      <c r="O320" s="35"/>
    </row>
    <row r="321" spans="4:15">
      <c r="D321" s="92">
        <f>D320+'Control Panel'!$B$29</f>
        <v>1.594999999999988</v>
      </c>
      <c r="E321" s="31">
        <f t="shared" si="33"/>
        <v>24.370678257866842</v>
      </c>
      <c r="F321" s="31">
        <f t="shared" si="39"/>
        <v>16.046657139230042</v>
      </c>
      <c r="G321" s="31">
        <f t="shared" si="40"/>
        <v>8.2176595846735783</v>
      </c>
      <c r="H321" s="31">
        <f t="shared" si="40"/>
        <v>-1.6708764782931484</v>
      </c>
      <c r="I321" s="31">
        <f t="shared" si="34"/>
        <v>8.3858068935130419</v>
      </c>
      <c r="J321" s="31">
        <f t="shared" si="35"/>
        <v>-0.20059305705964303</v>
      </c>
      <c r="K321" s="31">
        <f t="shared" si="36"/>
        <v>0.10627635755707675</v>
      </c>
      <c r="L321" s="32">
        <f t="shared" si="37"/>
        <v>-3.4715122006871506</v>
      </c>
      <c r="M321" s="33">
        <f t="shared" si="38"/>
        <v>-8.9941459766654166</v>
      </c>
      <c r="O321" s="35"/>
    </row>
    <row r="322" spans="4:15">
      <c r="D322" s="92">
        <f>D321+'Control Panel'!$B$29</f>
        <v>1.5999999999999879</v>
      </c>
      <c r="E322" s="31">
        <f t="shared" si="33"/>
        <v>24.4117231618877</v>
      </c>
      <c r="F322" s="31">
        <f t="shared" si="39"/>
        <v>16.038190330013869</v>
      </c>
      <c r="G322" s="31">
        <f t="shared" si="40"/>
        <v>8.200302023670142</v>
      </c>
      <c r="H322" s="31">
        <f t="shared" si="40"/>
        <v>-1.7158472081764755</v>
      </c>
      <c r="I322" s="31">
        <f t="shared" si="34"/>
        <v>8.3778926300839895</v>
      </c>
      <c r="J322" s="31">
        <f t="shared" si="35"/>
        <v>-0.20626605423396027</v>
      </c>
      <c r="K322" s="31">
        <f t="shared" si="36"/>
        <v>0.1060758515833292</v>
      </c>
      <c r="L322" s="32">
        <f t="shared" si="37"/>
        <v>-3.4609101946781884</v>
      </c>
      <c r="M322" s="33">
        <f t="shared" si="38"/>
        <v>-8.9758323927403012</v>
      </c>
      <c r="O322" s="35"/>
    </row>
    <row r="323" spans="4:15">
      <c r="D323" s="92">
        <f>D322+'Control Panel'!$B$29</f>
        <v>1.6049999999999878</v>
      </c>
      <c r="E323" s="31">
        <f t="shared" ref="E323:E386" si="41">IF(F322=0,E322,E322+G322*$D$3+0.5*L322*$D$3^2)</f>
        <v>24.452681410628614</v>
      </c>
      <c r="F323" s="31">
        <f t="shared" si="39"/>
        <v>16.029498896068077</v>
      </c>
      <c r="G323" s="31">
        <f t="shared" si="40"/>
        <v>8.1829974726967514</v>
      </c>
      <c r="H323" s="31">
        <f t="shared" si="40"/>
        <v>-1.760726370140177</v>
      </c>
      <c r="I323" s="31">
        <f t="shared" ref="I323:I386" si="42">(G323^2+H323^2)^0.5</f>
        <v>8.3702810579256184</v>
      </c>
      <c r="J323" s="31">
        <f t="shared" ref="J323:J386" si="43">ATAN2(G323,H323)</f>
        <v>-0.21193756921699189</v>
      </c>
      <c r="K323" s="31">
        <f t="shared" ref="K323:K386" si="44">$B$4*I323^2</f>
        <v>0.10588319281850972</v>
      </c>
      <c r="L323" s="32">
        <f t="shared" ref="L323:L386" si="45">-K323*COS(J323)/$B$13</f>
        <v>-3.4504691588363281</v>
      </c>
      <c r="M323" s="33">
        <f t="shared" ref="M323:M386" si="46">(-$B$13*$B$3-K323*SIN(J323))/$B$13</f>
        <v>-8.9575664287335588</v>
      </c>
      <c r="O323" s="35"/>
    </row>
    <row r="324" spans="4:15">
      <c r="D324" s="92">
        <f>D323+'Control Panel'!$B$29</f>
        <v>1.6099999999999877</v>
      </c>
      <c r="E324" s="31">
        <f t="shared" si="41"/>
        <v>24.493553267127609</v>
      </c>
      <c r="F324" s="31">
        <f t="shared" ref="F324:F387" si="47">IF(F323+H323*$D$3+0.5*M323*$D$3^2&lt;=0,0,F323+H323*$D$3+0.5*M323*$D$3^2)</f>
        <v>16.020583294637017</v>
      </c>
      <c r="G324" s="31">
        <f t="shared" ref="G324:H387" si="48">G323+L323*$D$3</f>
        <v>8.1657451269025696</v>
      </c>
      <c r="H324" s="31">
        <f t="shared" si="48"/>
        <v>-1.8055142022838448</v>
      </c>
      <c r="I324" s="31">
        <f t="shared" si="42"/>
        <v>8.3629704658202488</v>
      </c>
      <c r="J324" s="31">
        <f t="shared" si="43"/>
        <v>-0.21760721436764238</v>
      </c>
      <c r="K324" s="31">
        <f t="shared" si="44"/>
        <v>0.10569831711533513</v>
      </c>
      <c r="L324" s="32">
        <f t="shared" si="45"/>
        <v>-3.4401871975748839</v>
      </c>
      <c r="M324" s="33">
        <f t="shared" si="46"/>
        <v>-8.9393459816333269</v>
      </c>
      <c r="O324" s="35"/>
    </row>
    <row r="325" spans="4:15">
      <c r="D325" s="92">
        <f>D324+'Control Panel'!$B$29</f>
        <v>1.6149999999999876</v>
      </c>
      <c r="E325" s="31">
        <f t="shared" si="41"/>
        <v>24.534338990422153</v>
      </c>
      <c r="F325" s="31">
        <f t="shared" si="47"/>
        <v>16.011443981800827</v>
      </c>
      <c r="G325" s="31">
        <f t="shared" si="48"/>
        <v>8.148544190914695</v>
      </c>
      <c r="H325" s="31">
        <f t="shared" si="48"/>
        <v>-1.8502109321920115</v>
      </c>
      <c r="I325" s="31">
        <f t="shared" si="42"/>
        <v>8.3559591265690401</v>
      </c>
      <c r="J325" s="31">
        <f t="shared" si="43"/>
        <v>-0.22327460324967557</v>
      </c>
      <c r="K325" s="31">
        <f t="shared" si="44"/>
        <v>0.10552116089870191</v>
      </c>
      <c r="L325" s="32">
        <f t="shared" si="45"/>
        <v>-3.4300624246540741</v>
      </c>
      <c r="M325" s="33">
        <f t="shared" si="46"/>
        <v>-8.9211689784695629</v>
      </c>
      <c r="O325" s="35"/>
    </row>
    <row r="326" spans="4:15">
      <c r="D326" s="92">
        <f>D325+'Control Panel'!$B$29</f>
        <v>1.6199999999999875</v>
      </c>
      <c r="E326" s="31">
        <f t="shared" si="41"/>
        <v>24.575038835596416</v>
      </c>
      <c r="F326" s="31">
        <f t="shared" si="47"/>
        <v>16.002081412527634</v>
      </c>
      <c r="G326" s="31">
        <f t="shared" si="48"/>
        <v>8.1313938787914246</v>
      </c>
      <c r="H326" s="31">
        <f t="shared" si="48"/>
        <v>-1.8948167770843594</v>
      </c>
      <c r="I326" s="31">
        <f t="shared" si="42"/>
        <v>8.3492452970772764</v>
      </c>
      <c r="J326" s="31">
        <f t="shared" si="43"/>
        <v>-0.22893935078178596</v>
      </c>
      <c r="K326" s="31">
        <f t="shared" si="44"/>
        <v>0.10535166115393678</v>
      </c>
      <c r="L326" s="32">
        <f t="shared" si="45"/>
        <v>-3.4200929630829808</v>
      </c>
      <c r="M326" s="33">
        <f t="shared" si="46"/>
        <v>-8.9030333762898479</v>
      </c>
      <c r="O326" s="35"/>
    </row>
    <row r="327" spans="4:15">
      <c r="D327" s="92">
        <f>D326+'Control Panel'!$B$29</f>
        <v>1.6249999999999873</v>
      </c>
      <c r="E327" s="31">
        <f t="shared" si="41"/>
        <v>24.615653053828336</v>
      </c>
      <c r="F327" s="31">
        <f t="shared" si="47"/>
        <v>15.992496040725008</v>
      </c>
      <c r="G327" s="31">
        <f t="shared" si="48"/>
        <v>8.114293413976009</v>
      </c>
      <c r="H327" s="31">
        <f t="shared" si="48"/>
        <v>-1.9393319439658085</v>
      </c>
      <c r="I327" s="31">
        <f t="shared" si="42"/>
        <v>8.3428272184542234</v>
      </c>
      <c r="J327" s="31">
        <f t="shared" si="43"/>
        <v>-0.23460107338630168</v>
      </c>
      <c r="K327" s="31">
        <f t="shared" si="44"/>
        <v>0.10518975541527888</v>
      </c>
      <c r="L327" s="32">
        <f t="shared" si="45"/>
        <v>-3.4102769450301942</v>
      </c>
      <c r="M327" s="33">
        <f t="shared" si="46"/>
        <v>-8.8849371621346762</v>
      </c>
      <c r="O327" s="35"/>
    </row>
    <row r="328" spans="4:15">
      <c r="D328" s="92">
        <f>D327+'Control Panel'!$B$29</f>
        <v>1.6299999999999872</v>
      </c>
      <c r="E328" s="31">
        <f t="shared" si="41"/>
        <v>24.656181892436404</v>
      </c>
      <c r="F328" s="31">
        <f t="shared" si="47"/>
        <v>15.982688319290652</v>
      </c>
      <c r="G328" s="31">
        <f t="shared" si="48"/>
        <v>8.0972420292508573</v>
      </c>
      <c r="H328" s="31">
        <f t="shared" si="48"/>
        <v>-1.9837566297764819</v>
      </c>
      <c r="I328" s="31">
        <f t="shared" si="42"/>
        <v>8.3367031161274223</v>
      </c>
      <c r="J328" s="31">
        <f t="shared" si="43"/>
        <v>-0.24025938913637596</v>
      </c>
      <c r="K328" s="31">
        <f t="shared" si="44"/>
        <v>0.10503538175459289</v>
      </c>
      <c r="L328" s="32">
        <f t="shared" si="45"/>
        <v>-3.4006125117430206</v>
      </c>
      <c r="M328" s="33">
        <f t="shared" si="46"/>
        <v>-8.8668783530118596</v>
      </c>
      <c r="O328" s="35"/>
    </row>
    <row r="329" spans="4:15">
      <c r="D329" s="92">
        <f>D328+'Control Panel'!$B$29</f>
        <v>1.6349999999999871</v>
      </c>
      <c r="E329" s="31">
        <f t="shared" si="41"/>
        <v>24.696625594926264</v>
      </c>
      <c r="F329" s="31">
        <f t="shared" si="47"/>
        <v>15.972658700162357</v>
      </c>
      <c r="G329" s="31">
        <f t="shared" si="48"/>
        <v>8.0802389666921428</v>
      </c>
      <c r="H329" s="31">
        <f t="shared" si="48"/>
        <v>-2.0280910215415413</v>
      </c>
      <c r="I329" s="31">
        <f t="shared" si="42"/>
        <v>8.3308711999710763</v>
      </c>
      <c r="J329" s="31">
        <f t="shared" si="43"/>
        <v>-0.24591391790152645</v>
      </c>
      <c r="K329" s="31">
        <f t="shared" si="44"/>
        <v>0.10488847877030767</v>
      </c>
      <c r="L329" s="32">
        <f t="shared" si="45"/>
        <v>-3.3910978134749548</v>
      </c>
      <c r="M329" s="33">
        <f t="shared" si="46"/>
        <v>-8.8488549958698588</v>
      </c>
      <c r="O329" s="35"/>
    </row>
    <row r="330" spans="4:15">
      <c r="D330" s="92">
        <f>D329+'Control Panel'!$B$29</f>
        <v>1.639999999999987</v>
      </c>
      <c r="E330" s="31">
        <f t="shared" si="41"/>
        <v>24.736984401037056</v>
      </c>
      <c r="F330" s="31">
        <f t="shared" si="47"/>
        <v>15.962407634367201</v>
      </c>
      <c r="G330" s="31">
        <f t="shared" si="48"/>
        <v>8.0632834776247684</v>
      </c>
      <c r="H330" s="31">
        <f t="shared" si="48"/>
        <v>-2.0723352965208908</v>
      </c>
      <c r="I330" s="31">
        <f t="shared" si="42"/>
        <v>8.3253296644483026</v>
      </c>
      <c r="J330" s="31">
        <f t="shared" si="43"/>
        <v>-0.2515642814913861</v>
      </c>
      <c r="K330" s="31">
        <f t="shared" si="44"/>
        <v>0.10474898557657773</v>
      </c>
      <c r="L330" s="32">
        <f t="shared" si="45"/>
        <v>-3.3817310094212152</v>
      </c>
      <c r="M330" s="33">
        <f t="shared" si="46"/>
        <v>-8.8308651675697742</v>
      </c>
      <c r="O330" s="35"/>
    </row>
    <row r="331" spans="4:15">
      <c r="D331" s="92">
        <f>D330+'Control Panel'!$B$29</f>
        <v>1.6449999999999869</v>
      </c>
      <c r="E331" s="31">
        <f t="shared" si="41"/>
        <v>24.777258546787561</v>
      </c>
      <c r="F331" s="31">
        <f t="shared" si="47"/>
        <v>15.951935572070003</v>
      </c>
      <c r="G331" s="31">
        <f t="shared" si="48"/>
        <v>8.046374822577663</v>
      </c>
      <c r="H331" s="31">
        <f t="shared" si="48"/>
        <v>-2.1164896223587397</v>
      </c>
      <c r="I331" s="31">
        <f t="shared" si="42"/>
        <v>8.3200766887669939</v>
      </c>
      <c r="J331" s="31">
        <f t="shared" si="43"/>
        <v>-0.25721010379752984</v>
      </c>
      <c r="K331" s="31">
        <f t="shared" si="44"/>
        <v>0.10461684179266523</v>
      </c>
      <c r="L331" s="32">
        <f t="shared" si="45"/>
        <v>-3.3725102676621357</v>
      </c>
      <c r="M331" s="33">
        <f t="shared" si="46"/>
        <v>-8.8129069748557161</v>
      </c>
      <c r="O331" s="35"/>
    </row>
    <row r="332" spans="4:15">
      <c r="D332" s="92">
        <f>D331+'Control Panel'!$B$29</f>
        <v>1.6499999999999868</v>
      </c>
      <c r="E332" s="31">
        <f t="shared" si="41"/>
        <v>24.817448264522103</v>
      </c>
      <c r="F332" s="31">
        <f t="shared" si="47"/>
        <v>15.941242962621022</v>
      </c>
      <c r="G332" s="31">
        <f t="shared" si="48"/>
        <v>8.0295122712393532</v>
      </c>
      <c r="H332" s="31">
        <f t="shared" si="48"/>
        <v>-2.1605541572330185</v>
      </c>
      <c r="I332" s="31">
        <f t="shared" si="42"/>
        <v>8.3151104370489399</v>
      </c>
      <c r="J332" s="31">
        <f t="shared" si="43"/>
        <v>-0.2628510109332487</v>
      </c>
      <c r="K332" s="31">
        <f t="shared" si="44"/>
        <v>0.1044919875325374</v>
      </c>
      <c r="L332" s="32">
        <f t="shared" si="45"/>
        <v>-3.363433765114126</v>
      </c>
      <c r="M332" s="33">
        <f t="shared" si="46"/>
        <v>-8.7949785543233752</v>
      </c>
      <c r="O332" s="35"/>
    </row>
    <row r="333" spans="4:15">
      <c r="D333" s="92">
        <f>D332+'Control Panel'!$B$29</f>
        <v>1.6549999999999867</v>
      </c>
      <c r="E333" s="31">
        <f t="shared" si="41"/>
        <v>24.857553782956234</v>
      </c>
      <c r="F333" s="31">
        <f t="shared" si="47"/>
        <v>15.930330254602927</v>
      </c>
      <c r="G333" s="31">
        <f t="shared" si="48"/>
        <v>8.0126951024137831</v>
      </c>
      <c r="H333" s="31">
        <f t="shared" si="48"/>
        <v>-2.2045290500046355</v>
      </c>
      <c r="I333" s="31">
        <f t="shared" si="42"/>
        <v>8.3104290585119713</v>
      </c>
      <c r="J333" s="31">
        <f t="shared" si="43"/>
        <v>-0.2684866313711427</v>
      </c>
      <c r="K333" s="31">
        <f t="shared" si="44"/>
        <v>0.10437436339467862</v>
      </c>
      <c r="L333" s="32">
        <f t="shared" si="45"/>
        <v>-3.3544996874880395</v>
      </c>
      <c r="M333" s="33">
        <f t="shared" si="46"/>
        <v>-8.7770780723865141</v>
      </c>
      <c r="O333" s="35"/>
    </row>
    <row r="334" spans="4:15">
      <c r="D334" s="92">
        <f>D333+'Control Panel'!$B$29</f>
        <v>1.6599999999999866</v>
      </c>
      <c r="E334" s="31">
        <f t="shared" si="41"/>
        <v>24.89757532722221</v>
      </c>
      <c r="F334" s="31">
        <f t="shared" si="47"/>
        <v>15.919197895877</v>
      </c>
      <c r="G334" s="31">
        <f t="shared" si="48"/>
        <v>7.9959226039763429</v>
      </c>
      <c r="H334" s="31">
        <f t="shared" si="48"/>
        <v>-2.248414440366568</v>
      </c>
      <c r="I334" s="31">
        <f t="shared" si="42"/>
        <v>8.3060306876647605</v>
      </c>
      <c r="J334" s="31">
        <f t="shared" si="43"/>
        <v>-0.27411659607841105</v>
      </c>
      <c r="K334" s="31">
        <f t="shared" si="44"/>
        <v>0.10426391045211195</v>
      </c>
      <c r="L334" s="32">
        <f t="shared" si="45"/>
        <v>-3.3457062292546467</v>
      </c>
      <c r="M334" s="33">
        <f t="shared" si="46"/>
        <v>-8.7592037252412123</v>
      </c>
      <c r="O334" s="35"/>
    </row>
    <row r="335" spans="4:15">
      <c r="D335" s="92">
        <f>D334+'Control Panel'!$B$29</f>
        <v>1.6649999999999865</v>
      </c>
      <c r="E335" s="31">
        <f t="shared" si="41"/>
        <v>24.937513118914225</v>
      </c>
      <c r="F335" s="31">
        <f t="shared" si="47"/>
        <v>15.907846333628601</v>
      </c>
      <c r="G335" s="31">
        <f t="shared" si="48"/>
        <v>7.9791940728300697</v>
      </c>
      <c r="H335" s="31">
        <f t="shared" si="48"/>
        <v>-2.2922104589927739</v>
      </c>
      <c r="I335" s="31">
        <f t="shared" si="42"/>
        <v>8.301913444514005</v>
      </c>
      <c r="J335" s="31">
        <f t="shared" si="43"/>
        <v>-0.27974053864972009</v>
      </c>
      <c r="K335" s="31">
        <f t="shared" si="44"/>
        <v>0.10416057024262897</v>
      </c>
      <c r="L335" s="32">
        <f t="shared" si="45"/>
        <v>-3.3370515936170384</v>
      </c>
      <c r="M335" s="33">
        <f t="shared" si="46"/>
        <v>-8.7413537388276055</v>
      </c>
      <c r="O335" s="35"/>
    </row>
    <row r="336" spans="4:15">
      <c r="D336" s="92">
        <f>D335+'Control Panel'!$B$29</f>
        <v>1.6699999999999864</v>
      </c>
      <c r="E336" s="31">
        <f t="shared" si="41"/>
        <v>24.977367376133454</v>
      </c>
      <c r="F336" s="31">
        <f t="shared" si="47"/>
        <v>15.896276014411903</v>
      </c>
      <c r="G336" s="31">
        <f t="shared" si="48"/>
        <v>7.9625088148619847</v>
      </c>
      <c r="H336" s="31">
        <f t="shared" si="48"/>
        <v>-2.3359172276869118</v>
      </c>
      <c r="I336" s="31">
        <f t="shared" si="42"/>
        <v>8.2980754347836161</v>
      </c>
      <c r="J336" s="31">
        <f t="shared" si="43"/>
        <v>-0.28535809543753482</v>
      </c>
      <c r="K336" s="31">
        <f t="shared" si="44"/>
        <v>0.10406428475922333</v>
      </c>
      <c r="L336" s="32">
        <f t="shared" si="45"/>
        <v>-3.328533992489672</v>
      </c>
      <c r="M336" s="33">
        <f t="shared" si="46"/>
        <v>-8.7235263687889688</v>
      </c>
      <c r="O336" s="35"/>
    </row>
    <row r="337" spans="4:15">
      <c r="D337" s="92">
        <f>D336+'Control Panel'!$B$29</f>
        <v>1.6749999999999863</v>
      </c>
      <c r="E337" s="31">
        <f t="shared" si="41"/>
        <v>25.017138313532858</v>
      </c>
      <c r="F337" s="31">
        <f t="shared" si="47"/>
        <v>15.884487384193859</v>
      </c>
      <c r="G337" s="31">
        <f t="shared" si="48"/>
        <v>7.9458661448995365</v>
      </c>
      <c r="H337" s="31">
        <f t="shared" si="48"/>
        <v>-2.3795348595308567</v>
      </c>
      <c r="I337" s="31">
        <f t="shared" si="42"/>
        <v>8.2945147501456145</v>
      </c>
      <c r="J337" s="31">
        <f t="shared" si="43"/>
        <v>-0.29096890567980432</v>
      </c>
      <c r="K337" s="31">
        <f t="shared" si="44"/>
        <v>0.10397499644072684</v>
      </c>
      <c r="L337" s="32">
        <f t="shared" si="45"/>
        <v>-3.3201516464838705</v>
      </c>
      <c r="M337" s="33">
        <f t="shared" si="46"/>
        <v>-8.7057199004279191</v>
      </c>
      <c r="O337" s="35"/>
    </row>
    <row r="338" spans="4:15">
      <c r="D338" s="92">
        <f>D337+'Control Panel'!$B$29</f>
        <v>1.6799999999999862</v>
      </c>
      <c r="E338" s="31">
        <f t="shared" si="41"/>
        <v>25.056826142361775</v>
      </c>
      <c r="F338" s="31">
        <f t="shared" si="47"/>
        <v>15.872480888397449</v>
      </c>
      <c r="G338" s="31">
        <f t="shared" si="48"/>
        <v>7.929265386667117</v>
      </c>
      <c r="H338" s="31">
        <f t="shared" si="48"/>
        <v>-2.4230634590329965</v>
      </c>
      <c r="I338" s="31">
        <f t="shared" si="42"/>
        <v>8.2912294684623333</v>
      </c>
      <c r="J338" s="31">
        <f t="shared" si="43"/>
        <v>-0.29657261162489518</v>
      </c>
      <c r="K338" s="31">
        <f t="shared" si="44"/>
        <v>0.10389264816264329</v>
      </c>
      <c r="L338" s="32">
        <f t="shared" si="45"/>
        <v>-3.3119027848994858</v>
      </c>
      <c r="M338" s="33">
        <f t="shared" si="46"/>
        <v>-8.6879326486595669</v>
      </c>
      <c r="O338" s="35"/>
    </row>
    <row r="339" spans="4:15">
      <c r="D339" s="92">
        <f>D338+'Control Panel'!$B$29</f>
        <v>1.6849999999999861</v>
      </c>
      <c r="E339" s="31">
        <f t="shared" si="41"/>
        <v>25.096431070510299</v>
      </c>
      <c r="F339" s="31">
        <f t="shared" si="47"/>
        <v>15.860256971944175</v>
      </c>
      <c r="G339" s="31">
        <f t="shared" si="48"/>
        <v>7.9127058727426194</v>
      </c>
      <c r="H339" s="31">
        <f t="shared" si="48"/>
        <v>-2.4665031222762943</v>
      </c>
      <c r="I339" s="31">
        <f t="shared" si="42"/>
        <v>8.2882176540396326</v>
      </c>
      <c r="J339" s="31">
        <f t="shared" si="43"/>
        <v>-0.30216885865367299</v>
      </c>
      <c r="K339" s="31">
        <f t="shared" si="44"/>
        <v>0.10381718322817921</v>
      </c>
      <c r="L339" s="32">
        <f t="shared" si="45"/>
        <v>-3.3037856457225465</v>
      </c>
      <c r="M339" s="33">
        <f t="shared" si="46"/>
        <v>-8.6701629579614572</v>
      </c>
      <c r="O339" s="35"/>
    </row>
    <row r="340" spans="4:15">
      <c r="D340" s="92">
        <f>D339+'Control Panel'!$B$29</f>
        <v>1.689999999999986</v>
      </c>
      <c r="E340" s="31">
        <f t="shared" si="41"/>
        <v>25.135953302553439</v>
      </c>
      <c r="F340" s="31">
        <f t="shared" si="47"/>
        <v>15.847816079295818</v>
      </c>
      <c r="G340" s="31">
        <f t="shared" si="48"/>
        <v>7.8961869445140067</v>
      </c>
      <c r="H340" s="31">
        <f t="shared" si="48"/>
        <v>-2.5098539370661017</v>
      </c>
      <c r="I340" s="31">
        <f t="shared" si="42"/>
        <v>8.2854773578907128</v>
      </c>
      <c r="J340" s="31">
        <f t="shared" si="43"/>
        <v>-0.30775729539863594</v>
      </c>
      <c r="K340" s="31">
        <f t="shared" si="44"/>
        <v>0.10374854535946762</v>
      </c>
      <c r="L340" s="32">
        <f t="shared" si="45"/>
        <v>-3.2957984756286116</v>
      </c>
      <c r="M340" s="33">
        <f t="shared" si="46"/>
        <v>-8.6524092023201149</v>
      </c>
      <c r="O340" s="35"/>
    </row>
    <row r="341" spans="4:15">
      <c r="D341" s="92">
        <f>D340+'Control Panel'!$B$29</f>
        <v>1.6949999999999859</v>
      </c>
      <c r="E341" s="31">
        <f t="shared" si="41"/>
        <v>25.175393039795061</v>
      </c>
      <c r="F341" s="31">
        <f t="shared" si="47"/>
        <v>15.835158654495459</v>
      </c>
      <c r="G341" s="31">
        <f t="shared" si="48"/>
        <v>7.8797079521358633</v>
      </c>
      <c r="H341" s="31">
        <f t="shared" si="48"/>
        <v>-2.5531159830777024</v>
      </c>
      <c r="I341" s="31">
        <f t="shared" si="42"/>
        <v>8.2830066180101536</v>
      </c>
      <c r="J341" s="31">
        <f t="shared" si="43"/>
        <v>-0.3133375738600101</v>
      </c>
      <c r="K341" s="31">
        <f t="shared" si="44"/>
        <v>0.10368667868898197</v>
      </c>
      <c r="L341" s="32">
        <f t="shared" si="45"/>
        <v>-3.2879395299915966</v>
      </c>
      <c r="M341" s="33">
        <f t="shared" si="46"/>
        <v>-8.6346697851740633</v>
      </c>
      <c r="O341" s="35"/>
    </row>
    <row r="342" spans="4:15">
      <c r="D342" s="92">
        <f>D341+'Control Panel'!$B$29</f>
        <v>1.6999999999999857</v>
      </c>
      <c r="E342" s="31">
        <f t="shared" si="41"/>
        <v>25.214750480311615</v>
      </c>
      <c r="F342" s="31">
        <f t="shared" si="47"/>
        <v>15.822285141207756</v>
      </c>
      <c r="G342" s="31">
        <f t="shared" si="48"/>
        <v>7.8632682544859049</v>
      </c>
      <c r="H342" s="31">
        <f t="shared" si="48"/>
        <v>-2.5962893320035727</v>
      </c>
      <c r="I342" s="31">
        <f t="shared" si="42"/>
        <v>8.2808034596578466</v>
      </c>
      <c r="J342" s="31">
        <f t="shared" si="43"/>
        <v>-0.31890934951872041</v>
      </c>
      <c r="K342" s="31">
        <f t="shared" si="44"/>
        <v>0.10363152775113839</v>
      </c>
      <c r="L342" s="32">
        <f t="shared" si="45"/>
        <v>-3.2802070728978574</v>
      </c>
      <c r="M342" s="33">
        <f t="shared" si="46"/>
        <v>-8.6169431393531717</v>
      </c>
      <c r="O342" s="35"/>
    </row>
    <row r="343" spans="4:15">
      <c r="D343" s="92">
        <f>D342+'Control Panel'!$B$29</f>
        <v>1.7049999999999856</v>
      </c>
      <c r="E343" s="31">
        <f t="shared" si="41"/>
        <v>25.254025818995633</v>
      </c>
      <c r="F343" s="31">
        <f t="shared" si="47"/>
        <v>15.809195982758496</v>
      </c>
      <c r="G343" s="31">
        <f t="shared" si="48"/>
        <v>7.8468672191214157</v>
      </c>
      <c r="H343" s="31">
        <f t="shared" si="48"/>
        <v>-2.6393740477003385</v>
      </c>
      <c r="I343" s="31">
        <f t="shared" si="42"/>
        <v>8.2788658956523946</v>
      </c>
      <c r="J343" s="31">
        <f t="shared" si="43"/>
        <v>-0.32447228144615825</v>
      </c>
      <c r="K343" s="31">
        <f t="shared" si="44"/>
        <v>0.10358303747408339</v>
      </c>
      <c r="L343" s="32">
        <f t="shared" si="45"/>
        <v>-3.2725993771652919</v>
      </c>
      <c r="M343" s="33">
        <f t="shared" si="46"/>
        <v>-8.5992277270141582</v>
      </c>
      <c r="O343" s="35"/>
    </row>
    <row r="344" spans="4:15">
      <c r="D344" s="92">
        <f>D343+'Control Panel'!$B$29</f>
        <v>1.7099999999999855</v>
      </c>
      <c r="E344" s="31">
        <f t="shared" si="41"/>
        <v>25.293219247599026</v>
      </c>
      <c r="F344" s="31">
        <f t="shared" si="47"/>
        <v>15.795891622173405</v>
      </c>
      <c r="G344" s="31">
        <f t="shared" si="48"/>
        <v>7.8305042222355894</v>
      </c>
      <c r="H344" s="31">
        <f t="shared" si="48"/>
        <v>-2.682370186335409</v>
      </c>
      <c r="I344" s="31">
        <f t="shared" si="42"/>
        <v>8.2771919266735896</v>
      </c>
      <c r="J344" s="31">
        <f t="shared" si="43"/>
        <v>-0.33002603241066969</v>
      </c>
      <c r="K344" s="31">
        <f t="shared" si="44"/>
        <v>0.10354115317166337</v>
      </c>
      <c r="L344" s="32">
        <f t="shared" si="45"/>
        <v>-3.2651147243671779</v>
      </c>
      <c r="M344" s="33">
        <f t="shared" si="46"/>
        <v>-8.5815220395722083</v>
      </c>
      <c r="O344" s="35"/>
    </row>
    <row r="345" spans="4:15">
      <c r="D345" s="92">
        <f>D344+'Control Panel'!$B$29</f>
        <v>1.7149999999999854</v>
      </c>
      <c r="E345" s="31">
        <f t="shared" si="41"/>
        <v>25.33233095477615</v>
      </c>
      <c r="F345" s="31">
        <f t="shared" si="47"/>
        <v>15.782372502216234</v>
      </c>
      <c r="G345" s="31">
        <f t="shared" si="48"/>
        <v>7.8141786486137539</v>
      </c>
      <c r="H345" s="31">
        <f t="shared" si="48"/>
        <v>-2.7252777965332702</v>
      </c>
      <c r="I345" s="31">
        <f t="shared" si="42"/>
        <v>8.2757795415736108</v>
      </c>
      <c r="J345" s="31">
        <f t="shared" si="43"/>
        <v>-0.33557026898069486</v>
      </c>
      <c r="K345" s="31">
        <f t="shared" si="44"/>
        <v>0.10350582053557546</v>
      </c>
      <c r="L345" s="32">
        <f t="shared" si="45"/>
        <v>-3.2577514048605982</v>
      </c>
      <c r="M345" s="33">
        <f t="shared" si="46"/>
        <v>-8.5638245976284821</v>
      </c>
      <c r="O345" s="35"/>
    </row>
    <row r="346" spans="4:15">
      <c r="D346" s="92">
        <f>D345+'Control Panel'!$B$29</f>
        <v>1.7199999999999853</v>
      </c>
      <c r="E346" s="31">
        <f t="shared" si="41"/>
        <v>25.371361126126658</v>
      </c>
      <c r="F346" s="31">
        <f t="shared" si="47"/>
        <v>15.768639065426097</v>
      </c>
      <c r="G346" s="31">
        <f t="shared" si="48"/>
        <v>7.7978898915894508</v>
      </c>
      <c r="H346" s="31">
        <f t="shared" si="48"/>
        <v>-2.7680969195214127</v>
      </c>
      <c r="I346" s="31">
        <f t="shared" si="42"/>
        <v>8.2746267176965063</v>
      </c>
      <c r="J346" s="31">
        <f t="shared" si="43"/>
        <v>-0.34110466162449521</v>
      </c>
      <c r="K346" s="31">
        <f t="shared" si="44"/>
        <v>0.10347698562769472</v>
      </c>
      <c r="L346" s="32">
        <f t="shared" si="45"/>
        <v>-3.2505077178191359</v>
      </c>
      <c r="M346" s="33">
        <f t="shared" si="46"/>
        <v>-8.5461339508935126</v>
      </c>
      <c r="O346" s="35"/>
    </row>
    <row r="347" spans="4:15">
      <c r="D347" s="92">
        <f>D346+'Control Panel'!$B$29</f>
        <v>1.7249999999999852</v>
      </c>
      <c r="E347" s="31">
        <f t="shared" si="41"/>
        <v>25.410309944238133</v>
      </c>
      <c r="F347" s="31">
        <f t="shared" si="47"/>
        <v>15.754691754154104</v>
      </c>
      <c r="G347" s="31">
        <f t="shared" si="48"/>
        <v>7.7816373530003551</v>
      </c>
      <c r="H347" s="31">
        <f t="shared" si="48"/>
        <v>-2.8108275892758803</v>
      </c>
      <c r="I347" s="31">
        <f t="shared" si="42"/>
        <v>8.2737314212055999</v>
      </c>
      <c r="J347" s="31">
        <f t="shared" si="43"/>
        <v>-0.34662888480640913</v>
      </c>
      <c r="K347" s="31">
        <f t="shared" si="44"/>
        <v>0.10345459487257783</v>
      </c>
      <c r="L347" s="32">
        <f t="shared" si="45"/>
        <v>-3.2433819712696774</v>
      </c>
      <c r="M347" s="33">
        <f t="shared" si="46"/>
        <v>-8.5284486781063187</v>
      </c>
      <c r="O347" s="35"/>
    </row>
    <row r="348" spans="4:15">
      <c r="D348" s="92">
        <f>D347+'Control Panel'!$B$29</f>
        <v>1.7299999999999851</v>
      </c>
      <c r="E348" s="31">
        <f t="shared" si="41"/>
        <v>25.449177588728496</v>
      </c>
      <c r="F348" s="31">
        <f t="shared" si="47"/>
        <v>15.740531010599248</v>
      </c>
      <c r="G348" s="31">
        <f t="shared" si="48"/>
        <v>7.7654204431440066</v>
      </c>
      <c r="H348" s="31">
        <f t="shared" si="48"/>
        <v>-2.8534698326664119</v>
      </c>
      <c r="I348" s="31">
        <f t="shared" si="42"/>
        <v>8.2730916074183618</v>
      </c>
      <c r="J348" s="31">
        <f t="shared" si="43"/>
        <v>-0.35214261707958305</v>
      </c>
      <c r="K348" s="31">
        <f t="shared" si="44"/>
        <v>0.10343859505013804</v>
      </c>
      <c r="L348" s="32">
        <f t="shared" si="45"/>
        <v>-3.2363724821330355</v>
      </c>
      <c r="M348" s="33">
        <f t="shared" si="46"/>
        <v>-8.5107673869491887</v>
      </c>
      <c r="O348" s="35"/>
    </row>
    <row r="349" spans="4:15">
      <c r="D349" s="92">
        <f>D348+'Control Panel'!$B$29</f>
        <v>1.734999999999985</v>
      </c>
      <c r="E349" s="31">
        <f t="shared" si="41"/>
        <v>25.487964236288189</v>
      </c>
      <c r="F349" s="31">
        <f t="shared" si="47"/>
        <v>15.72615727684358</v>
      </c>
      <c r="G349" s="31">
        <f t="shared" si="48"/>
        <v>7.7492385807333415</v>
      </c>
      <c r="H349" s="31">
        <f t="shared" si="48"/>
        <v>-2.8960236696011576</v>
      </c>
      <c r="I349" s="31">
        <f t="shared" si="42"/>
        <v>8.2727052211484153</v>
      </c>
      <c r="J349" s="31">
        <f t="shared" si="43"/>
        <v>-0.35764554117513081</v>
      </c>
      <c r="K349" s="31">
        <f t="shared" si="44"/>
        <v>0.10342893328849156</v>
      </c>
      <c r="L349" s="32">
        <f t="shared" si="45"/>
        <v>-3.2294775762682155</v>
      </c>
      <c r="M349" s="33">
        <f t="shared" si="46"/>
        <v>-8.4930887139580289</v>
      </c>
      <c r="O349" s="35"/>
    </row>
    <row r="350" spans="4:15">
      <c r="D350" s="92">
        <f>D349+'Control Panel'!$B$29</f>
        <v>1.7399999999999849</v>
      </c>
      <c r="E350" s="31">
        <f t="shared" si="41"/>
        <v>25.52667006072215</v>
      </c>
      <c r="F350" s="31">
        <f t="shared" si="47"/>
        <v>15.71157099488665</v>
      </c>
      <c r="G350" s="31">
        <f t="shared" si="48"/>
        <v>7.7330911928520001</v>
      </c>
      <c r="H350" s="31">
        <f t="shared" si="48"/>
        <v>-2.9384891131709479</v>
      </c>
      <c r="I350" s="31">
        <f t="shared" si="42"/>
        <v>8.2725701970542005</v>
      </c>
      <c r="J350" s="31">
        <f t="shared" si="43"/>
        <v>-0.36313734408767823</v>
      </c>
      <c r="K350" s="31">
        <f t="shared" si="44"/>
        <v>0.10342555705697105</v>
      </c>
      <c r="L350" s="32">
        <f t="shared" si="45"/>
        <v>-3.222695588520069</v>
      </c>
      <c r="M350" s="33">
        <f t="shared" si="46"/>
        <v>-8.4754113244282419</v>
      </c>
      <c r="O350" s="35"/>
    </row>
    <row r="351" spans="4:15">
      <c r="D351" s="92">
        <f>D350+'Control Panel'!$B$29</f>
        <v>1.7449999999999848</v>
      </c>
      <c r="E351" s="31">
        <f t="shared" si="41"/>
        <v>25.565295232991552</v>
      </c>
      <c r="F351" s="31">
        <f t="shared" si="47"/>
        <v>15.696772606679239</v>
      </c>
      <c r="G351" s="31">
        <f t="shared" si="48"/>
        <v>7.7169777149094001</v>
      </c>
      <c r="H351" s="31">
        <f t="shared" si="48"/>
        <v>-2.9808661697930892</v>
      </c>
      <c r="I351" s="31">
        <f t="shared" si="42"/>
        <v>8.2726844599939398</v>
      </c>
      <c r="J351" s="31">
        <f t="shared" si="43"/>
        <v>-0.36861771715725689</v>
      </c>
      <c r="K351" s="31">
        <f t="shared" si="44"/>
        <v>0.10342841415930484</v>
      </c>
      <c r="L351" s="32">
        <f t="shared" si="45"/>
        <v>-3.2160248627701193</v>
      </c>
      <c r="M351" s="33">
        <f t="shared" si="46"/>
        <v>-8.4577339123160247</v>
      </c>
      <c r="O351" s="35"/>
    </row>
    <row r="352" spans="4:15">
      <c r="D352" s="92">
        <f>D351+'Control Panel'!$B$29</f>
        <v>1.7499999999999847</v>
      </c>
      <c r="E352" s="31">
        <f t="shared" si="41"/>
        <v>25.603839921255314</v>
      </c>
      <c r="F352" s="31">
        <f t="shared" si="47"/>
        <v>15.68176255415637</v>
      </c>
      <c r="G352" s="31">
        <f t="shared" si="48"/>
        <v>7.7008975905955497</v>
      </c>
      <c r="H352" s="31">
        <f t="shared" si="48"/>
        <v>-3.0231548393546692</v>
      </c>
      <c r="I352" s="31">
        <f t="shared" si="42"/>
        <v>8.2730459253864836</v>
      </c>
      <c r="J352" s="31">
        <f t="shared" si="43"/>
        <v>-0.37408635614751556</v>
      </c>
      <c r="K352" s="31">
        <f t="shared" si="44"/>
        <v>0.10343745272695953</v>
      </c>
      <c r="L352" s="32">
        <f t="shared" si="45"/>
        <v>-3.2094637519903593</v>
      </c>
      <c r="M352" s="33">
        <f t="shared" si="46"/>
        <v>-8.4400552001350935</v>
      </c>
      <c r="O352" s="35"/>
    </row>
    <row r="353" spans="4:15">
      <c r="D353" s="92">
        <f>D352+'Control Panel'!$B$29</f>
        <v>1.7549999999999846</v>
      </c>
      <c r="E353" s="31">
        <f t="shared" si="41"/>
        <v>25.64230429091139</v>
      </c>
      <c r="F353" s="31">
        <f t="shared" si="47"/>
        <v>15.666541279269595</v>
      </c>
      <c r="G353" s="31">
        <f t="shared" si="48"/>
        <v>7.6848502718355975</v>
      </c>
      <c r="H353" s="31">
        <f t="shared" si="48"/>
        <v>-3.0653551153553447</v>
      </c>
      <c r="I353" s="31">
        <f t="shared" si="42"/>
        <v>8.2736524995776097</v>
      </c>
      <c r="J353" s="31">
        <f t="shared" si="43"/>
        <v>-0.3795429613202243</v>
      </c>
      <c r="K353" s="31">
        <f t="shared" si="44"/>
        <v>0.10345262121264293</v>
      </c>
      <c r="L353" s="32">
        <f t="shared" si="45"/>
        <v>-3.2030106182997642</v>
      </c>
      <c r="M353" s="33">
        <f t="shared" si="46"/>
        <v>-8.42237393884872</v>
      </c>
      <c r="O353" s="35"/>
    </row>
    <row r="354" spans="4:15">
      <c r="D354" s="92">
        <f>D353+'Control Panel'!$B$29</f>
        <v>1.7599999999999845</v>
      </c>
      <c r="E354" s="31">
        <f t="shared" si="41"/>
        <v>25.680688504637839</v>
      </c>
      <c r="F354" s="31">
        <f t="shared" si="47"/>
        <v>15.651109224018583</v>
      </c>
      <c r="G354" s="31">
        <f t="shared" si="48"/>
        <v>7.6688352187440989</v>
      </c>
      <c r="H354" s="31">
        <f t="shared" si="48"/>
        <v>-3.1074669850495882</v>
      </c>
      <c r="I354" s="31">
        <f t="shared" si="42"/>
        <v>8.2745020802114144</v>
      </c>
      <c r="J354" s="31">
        <f t="shared" si="43"/>
        <v>-0.38498723750604902</v>
      </c>
      <c r="K354" s="31">
        <f t="shared" si="44"/>
        <v>0.10347386838396604</v>
      </c>
      <c r="L354" s="32">
        <f t="shared" si="45"/>
        <v>-3.1966638330233548</v>
      </c>
      <c r="M354" s="33">
        <f t="shared" si="46"/>
        <v>-8.4046889077571123</v>
      </c>
      <c r="O354" s="35"/>
    </row>
    <row r="355" spans="4:15">
      <c r="D355" s="92">
        <f>D354+'Control Panel'!$B$29</f>
        <v>1.7649999999999844</v>
      </c>
      <c r="E355" s="31">
        <f t="shared" si="41"/>
        <v>25.718992722433647</v>
      </c>
      <c r="F355" s="31">
        <f t="shared" si="47"/>
        <v>15.635466830481988</v>
      </c>
      <c r="G355" s="31">
        <f t="shared" si="48"/>
        <v>7.652851899578982</v>
      </c>
      <c r="H355" s="31">
        <f t="shared" si="48"/>
        <v>-3.1494904295883739</v>
      </c>
      <c r="I355" s="31">
        <f t="shared" si="42"/>
        <v>8.2755925566063482</v>
      </c>
      <c r="J355" s="31">
        <f t="shared" si="43"/>
        <v>-0.39041889417158337</v>
      </c>
      <c r="K355" s="31">
        <f t="shared" si="44"/>
        <v>0.1035011433172609</v>
      </c>
      <c r="L355" s="32">
        <f t="shared" si="45"/>
        <v>-3.190421776753559</v>
      </c>
      <c r="M355" s="33">
        <f t="shared" si="46"/>
        <v>-8.3869989143800812</v>
      </c>
      <c r="O355" s="35"/>
    </row>
    <row r="356" spans="4:15">
      <c r="D356" s="92">
        <f>D355+'Control Panel'!$B$29</f>
        <v>1.7699999999999843</v>
      </c>
      <c r="E356" s="31">
        <f t="shared" si="41"/>
        <v>25.757217101659332</v>
      </c>
      <c r="F356" s="31">
        <f t="shared" si="47"/>
        <v>15.619614540847618</v>
      </c>
      <c r="G356" s="31">
        <f t="shared" si="48"/>
        <v>7.6368997906952139</v>
      </c>
      <c r="H356" s="31">
        <f t="shared" si="48"/>
        <v>-3.1914254241602742</v>
      </c>
      <c r="I356" s="31">
        <f t="shared" si="42"/>
        <v>8.2769218101355282</v>
      </c>
      <c r="J356" s="31">
        <f t="shared" si="43"/>
        <v>-0.39583764548262712</v>
      </c>
      <c r="K356" s="31">
        <f t="shared" si="44"/>
        <v>0.10353439539155271</v>
      </c>
      <c r="L356" s="32">
        <f t="shared" si="45"/>
        <v>-3.1842828394136928</v>
      </c>
      <c r="M356" s="33">
        <f t="shared" si="46"/>
        <v>-8.3693027943349509</v>
      </c>
      <c r="O356" s="35"/>
    </row>
    <row r="357" spans="4:15">
      <c r="D357" s="92">
        <f>D356+'Control Panel'!$B$29</f>
        <v>1.7749999999999841</v>
      </c>
      <c r="E357" s="31">
        <f t="shared" si="41"/>
        <v>25.795361797077316</v>
      </c>
      <c r="F357" s="31">
        <f t="shared" si="47"/>
        <v>15.603552797441887</v>
      </c>
      <c r="G357" s="31">
        <f t="shared" si="48"/>
        <v>7.6209783764981456</v>
      </c>
      <c r="H357" s="31">
        <f t="shared" si="48"/>
        <v>-3.2332719381319488</v>
      </c>
      <c r="I357" s="31">
        <f t="shared" si="42"/>
        <v>8.2784877146109146</v>
      </c>
      <c r="J357" s="31">
        <f t="shared" si="43"/>
        <v>-0.40124321036370575</v>
      </c>
      <c r="K357" s="31">
        <f t="shared" si="44"/>
        <v>0.10357357428268373</v>
      </c>
      <c r="L357" s="32">
        <f t="shared" si="45"/>
        <v>-3.1782454203233481</v>
      </c>
      <c r="M357" s="33">
        <f t="shared" si="46"/>
        <v>-8.3515994112097509</v>
      </c>
      <c r="O357" s="35"/>
    </row>
    <row r="358" spans="4:15">
      <c r="D358" s="92">
        <f>D357+'Control Panel'!$B$29</f>
        <v>1.779999999999984</v>
      </c>
      <c r="E358" s="31">
        <f t="shared" si="41"/>
        <v>25.833426960892051</v>
      </c>
      <c r="F358" s="31">
        <f t="shared" si="47"/>
        <v>15.587282042758588</v>
      </c>
      <c r="G358" s="31">
        <f t="shared" si="48"/>
        <v>7.6050871493965291</v>
      </c>
      <c r="H358" s="31">
        <f t="shared" si="48"/>
        <v>-3.2750299351879977</v>
      </c>
      <c r="I358" s="31">
        <f t="shared" si="42"/>
        <v>8.2802881366709524</v>
      </c>
      <c r="J358" s="31">
        <f t="shared" si="43"/>
        <v>-0.40663531255383323</v>
      </c>
      <c r="K358" s="31">
        <f t="shared" si="44"/>
        <v>0.10361862995758654</v>
      </c>
      <c r="L358" s="32">
        <f t="shared" si="45"/>
        <v>-3.1723079282654791</v>
      </c>
      <c r="M358" s="33">
        <f t="shared" si="46"/>
        <v>-8.3338876564316458</v>
      </c>
      <c r="O358" s="35"/>
    </row>
    <row r="359" spans="4:15">
      <c r="D359" s="92">
        <f>D358+'Control Panel'!$B$29</f>
        <v>1.7849999999999839</v>
      </c>
      <c r="E359" s="31">
        <f t="shared" si="41"/>
        <v>25.871412742789929</v>
      </c>
      <c r="F359" s="31">
        <f t="shared" si="47"/>
        <v>15.570802719486943</v>
      </c>
      <c r="G359" s="31">
        <f t="shared" si="48"/>
        <v>7.5892256097552018</v>
      </c>
      <c r="H359" s="31">
        <f t="shared" si="48"/>
        <v>-3.316699373470156</v>
      </c>
      <c r="I359" s="31">
        <f t="shared" si="42"/>
        <v>8.2823209361713062</v>
      </c>
      <c r="J359" s="31">
        <f t="shared" si="43"/>
        <v>-0.41201368065852156</v>
      </c>
      <c r="K359" s="31">
        <f t="shared" si="44"/>
        <v>0.10366951266870524</v>
      </c>
      <c r="L359" s="32">
        <f t="shared" si="45"/>
        <v>-3.1664687815550181</v>
      </c>
      <c r="M359" s="33">
        <f t="shared" si="46"/>
        <v>-8.3161664491306251</v>
      </c>
      <c r="O359" s="35"/>
    </row>
    <row r="360" spans="4:15">
      <c r="D360" s="92">
        <f>D359+'Control Panel'!$B$29</f>
        <v>1.7899999999999838</v>
      </c>
      <c r="E360" s="31">
        <f t="shared" si="41"/>
        <v>25.909319289978935</v>
      </c>
      <c r="F360" s="31">
        <f t="shared" si="47"/>
        <v>15.554115270538977</v>
      </c>
      <c r="G360" s="31">
        <f t="shared" si="48"/>
        <v>7.573393265847427</v>
      </c>
      <c r="H360" s="31">
        <f t="shared" si="48"/>
        <v>-3.358280205715809</v>
      </c>
      <c r="I360" s="31">
        <f t="shared" si="42"/>
        <v>8.284583966578273</v>
      </c>
      <c r="J360" s="31">
        <f t="shared" si="43"/>
        <v>-0.41737804819804808</v>
      </c>
      <c r="K360" s="31">
        <f t="shared" si="44"/>
        <v>0.10372617294856114</v>
      </c>
      <c r="L360" s="32">
        <f t="shared" si="45"/>
        <v>-3.1607264081087907</v>
      </c>
      <c r="M360" s="33">
        <f t="shared" si="46"/>
        <v>-8.2984347359984536</v>
      </c>
      <c r="O360" s="35"/>
    </row>
    <row r="361" spans="4:15">
      <c r="D361" s="92">
        <f>D360+'Control Panel'!$B$29</f>
        <v>1.7949999999999837</v>
      </c>
      <c r="E361" s="31">
        <f t="shared" si="41"/>
        <v>25.947146747228071</v>
      </c>
      <c r="F361" s="31">
        <f t="shared" si="47"/>
        <v>15.537220139076199</v>
      </c>
      <c r="G361" s="31">
        <f t="shared" si="48"/>
        <v>7.5575896338068826</v>
      </c>
      <c r="H361" s="31">
        <f t="shared" si="48"/>
        <v>-3.3997723793958015</v>
      </c>
      <c r="I361" s="31">
        <f t="shared" si="42"/>
        <v>8.2870750753645197</v>
      </c>
      <c r="J361" s="31">
        <f t="shared" si="43"/>
        <v>-0.4227281536519959</v>
      </c>
      <c r="K361" s="31">
        <f t="shared" si="44"/>
        <v>0.10378856160446226</v>
      </c>
      <c r="L361" s="32">
        <f t="shared" si="45"/>
        <v>-3.1550792455165833</v>
      </c>
      <c r="M361" s="33">
        <f t="shared" si="46"/>
        <v>-8.2806914911429121</v>
      </c>
      <c r="O361" s="35"/>
    </row>
    <row r="362" spans="4:15">
      <c r="D362" s="92">
        <f>D361+'Control Panel'!$B$29</f>
        <v>1.7999999999999836</v>
      </c>
      <c r="E362" s="31">
        <f t="shared" si="41"/>
        <v>25.984895256906537</v>
      </c>
      <c r="F362" s="31">
        <f t="shared" si="47"/>
        <v>15.520117768535581</v>
      </c>
      <c r="G362" s="31">
        <f t="shared" si="48"/>
        <v>7.5418142375792998</v>
      </c>
      <c r="H362" s="31">
        <f t="shared" si="48"/>
        <v>-3.441175836851516</v>
      </c>
      <c r="I362" s="31">
        <f t="shared" si="42"/>
        <v>8.2897921044067537</v>
      </c>
      <c r="J362" s="31">
        <f t="shared" si="43"/>
        <v>-0.42806374050008522</v>
      </c>
      <c r="K362" s="31">
        <f t="shared" si="44"/>
        <v>0.10385662971335352</v>
      </c>
      <c r="L362" s="32">
        <f t="shared" si="45"/>
        <v>-3.149525741113159</v>
      </c>
      <c r="M362" s="33">
        <f t="shared" si="46"/>
        <v>-8.2629357159373402</v>
      </c>
      <c r="O362" s="35"/>
    </row>
    <row r="363" spans="4:15">
      <c r="D363" s="92">
        <f>D362+'Control Panel'!$B$29</f>
        <v>1.8049999999999835</v>
      </c>
      <c r="E363" s="31">
        <f t="shared" si="41"/>
        <v>26.02256495902267</v>
      </c>
      <c r="F363" s="31">
        <f t="shared" si="47"/>
        <v>15.502808602654873</v>
      </c>
      <c r="G363" s="31">
        <f t="shared" si="48"/>
        <v>7.5260666088737338</v>
      </c>
      <c r="H363" s="31">
        <f t="shared" si="48"/>
        <v>-3.4824905154312025</v>
      </c>
      <c r="I363" s="31">
        <f t="shared" si="42"/>
        <v>8.2927328903849595</v>
      </c>
      <c r="J363" s="31">
        <f t="shared" si="43"/>
        <v>-0.43338455725932207</v>
      </c>
      <c r="K363" s="31">
        <f t="shared" si="44"/>
        <v>0.10393032861680583</v>
      </c>
      <c r="L363" s="32">
        <f t="shared" si="45"/>
        <v>-3.1440643520510427</v>
      </c>
      <c r="M363" s="33">
        <f t="shared" si="46"/>
        <v>-8.2451664388655157</v>
      </c>
      <c r="O363" s="35"/>
    </row>
    <row r="364" spans="4:15">
      <c r="D364" s="92">
        <f>D363+'Control Panel'!$B$29</f>
        <v>1.8099999999999834</v>
      </c>
      <c r="E364" s="31">
        <f t="shared" si="41"/>
        <v>26.06015599126264</v>
      </c>
      <c r="F364" s="31">
        <f t="shared" si="47"/>
        <v>15.485293085497231</v>
      </c>
      <c r="G364" s="31">
        <f t="shared" si="48"/>
        <v>7.510346287113479</v>
      </c>
      <c r="H364" s="31">
        <f t="shared" si="48"/>
        <v>-3.52371634762553</v>
      </c>
      <c r="I364" s="31">
        <f t="shared" si="42"/>
        <v>8.2958952651828124</v>
      </c>
      <c r="J364" s="31">
        <f t="shared" si="43"/>
        <v>-0.43869035751749019</v>
      </c>
      <c r="K364" s="31">
        <f t="shared" si="44"/>
        <v>0.10400960991614162</v>
      </c>
      <c r="L364" s="32">
        <f t="shared" si="45"/>
        <v>-3.1386935453738989</v>
      </c>
      <c r="M364" s="33">
        <f t="shared" si="46"/>
        <v>-8.2273827153619195</v>
      </c>
      <c r="O364" s="35"/>
    </row>
    <row r="365" spans="4:15">
      <c r="D365" s="92">
        <f>D364+'Control Panel'!$B$29</f>
        <v>1.8149999999999833</v>
      </c>
      <c r="E365" s="31">
        <f t="shared" si="41"/>
        <v>26.097668489028891</v>
      </c>
      <c r="F365" s="31">
        <f t="shared" si="47"/>
        <v>15.46757166147516</v>
      </c>
      <c r="G365" s="31">
        <f t="shared" si="48"/>
        <v>7.4946528193866095</v>
      </c>
      <c r="H365" s="31">
        <f t="shared" si="48"/>
        <v>-3.5648532612023396</v>
      </c>
      <c r="I365" s="31">
        <f t="shared" si="42"/>
        <v>8.2992770562889753</v>
      </c>
      <c r="J365" s="31">
        <f t="shared" si="43"/>
        <v>-0.44398089996302026</v>
      </c>
      <c r="K365" s="31">
        <f t="shared" si="44"/>
        <v>0.10409442546769596</v>
      </c>
      <c r="L365" s="32">
        <f t="shared" si="45"/>
        <v>-3.133411798090366</v>
      </c>
      <c r="M365" s="33">
        <f t="shared" si="46"/>
        <v>-8.2095836276474063</v>
      </c>
      <c r="O365" s="35"/>
    </row>
    <row r="366" spans="4:15">
      <c r="D366" s="92">
        <f>D365+'Control Panel'!$B$29</f>
        <v>1.8199999999999832</v>
      </c>
      <c r="E366" s="31">
        <f t="shared" si="41"/>
        <v>26.135102585478347</v>
      </c>
      <c r="F366" s="31">
        <f t="shared" si="47"/>
        <v>15.449644775373804</v>
      </c>
      <c r="G366" s="31">
        <f t="shared" si="48"/>
        <v>7.4789857603961574</v>
      </c>
      <c r="H366" s="31">
        <f t="shared" si="48"/>
        <v>-3.6059011793405764</v>
      </c>
      <c r="I366" s="31">
        <f t="shared" si="42"/>
        <v>8.3028760871988361</v>
      </c>
      <c r="J366" s="31">
        <f t="shared" si="43"/>
        <v>-0.44925594841127192</v>
      </c>
      <c r="K366" s="31">
        <f t="shared" si="44"/>
        <v>0.1041847273782092</v>
      </c>
      <c r="L366" s="32">
        <f t="shared" si="45"/>
        <v>-3.1282175972481276</v>
      </c>
      <c r="M366" s="33">
        <f t="shared" si="46"/>
        <v>-8.1917682845603554</v>
      </c>
      <c r="O366" s="35"/>
    </row>
    <row r="367" spans="4:15">
      <c r="D367" s="92">
        <f>D366+'Control Panel'!$B$29</f>
        <v>1.8249999999999831</v>
      </c>
      <c r="E367" s="31">
        <f t="shared" si="41"/>
        <v>26.17245841156036</v>
      </c>
      <c r="F367" s="31">
        <f t="shared" si="47"/>
        <v>15.431512872373544</v>
      </c>
      <c r="G367" s="31">
        <f t="shared" si="48"/>
        <v>7.4633446724099164</v>
      </c>
      <c r="H367" s="31">
        <f t="shared" si="48"/>
        <v>-3.6468600207633783</v>
      </c>
      <c r="I367" s="31">
        <f t="shared" si="42"/>
        <v>8.3066901778164173</v>
      </c>
      <c r="J367" s="31">
        <f t="shared" si="43"/>
        <v>-0.45451527182727003</v>
      </c>
      <c r="K367" s="31">
        <f t="shared" si="44"/>
        <v>0.104280468000351</v>
      </c>
      <c r="L367" s="32">
        <f t="shared" si="45"/>
        <v>-3.1231094400081076</v>
      </c>
      <c r="M367" s="33">
        <f t="shared" si="46"/>
        <v>-8.1739358213833384</v>
      </c>
      <c r="O367" s="35"/>
    </row>
    <row r="368" spans="4:15">
      <c r="D368" s="92">
        <f>D367+'Control Panel'!$B$29</f>
        <v>1.829999999999983</v>
      </c>
      <c r="E368" s="31">
        <f t="shared" si="41"/>
        <v>26.20973609605441</v>
      </c>
      <c r="F368" s="31">
        <f t="shared" si="47"/>
        <v>15.413176398071959</v>
      </c>
      <c r="G368" s="31">
        <f t="shared" si="48"/>
        <v>7.4477291252098761</v>
      </c>
      <c r="H368" s="31">
        <f t="shared" si="48"/>
        <v>-3.6877296998702951</v>
      </c>
      <c r="I368" s="31">
        <f t="shared" si="42"/>
        <v>8.3107171448560884</v>
      </c>
      <c r="J368" s="31">
        <f t="shared" si="43"/>
        <v>-0.45975864434493802</v>
      </c>
      <c r="K368" s="31">
        <f t="shared" si="44"/>
        <v>0.1043815999283728</v>
      </c>
      <c r="L368" s="32">
        <f t="shared" si="45"/>
        <v>-3.1180858337186219</v>
      </c>
      <c r="M368" s="33">
        <f t="shared" si="46"/>
        <v>-8.1560853996653702</v>
      </c>
      <c r="O368" s="35"/>
    </row>
    <row r="369" spans="4:15">
      <c r="D369" s="92">
        <f>D368+'Control Panel'!$B$29</f>
        <v>1.8349999999999829</v>
      </c>
      <c r="E369" s="31">
        <f t="shared" si="41"/>
        <v>26.246935765607539</v>
      </c>
      <c r="F369" s="31">
        <f t="shared" si="47"/>
        <v>15.394635798505112</v>
      </c>
      <c r="G369" s="31">
        <f t="shared" si="48"/>
        <v>7.4321386960412825</v>
      </c>
      <c r="H369" s="31">
        <f t="shared" si="48"/>
        <v>-3.7285101268686218</v>
      </c>
      <c r="I369" s="31">
        <f t="shared" si="42"/>
        <v>8.3149548022437312</v>
      </c>
      <c r="J369" s="31">
        <f t="shared" si="43"/>
        <v>-0.46498584528287701</v>
      </c>
      <c r="K369" s="31">
        <f t="shared" si="44"/>
        <v>0.10448807599388633</v>
      </c>
      <c r="L369" s="32">
        <f t="shared" si="45"/>
        <v>-3.1131452959893142</v>
      </c>
      <c r="M369" s="33">
        <f t="shared" si="46"/>
        <v>-8.1382162070398074</v>
      </c>
      <c r="O369" s="35"/>
    </row>
    <row r="370" spans="4:15">
      <c r="D370" s="92">
        <f>D369+'Control Panel'!$B$29</f>
        <v>1.8399999999999828</v>
      </c>
      <c r="E370" s="31">
        <f t="shared" si="41"/>
        <v>26.284057544771546</v>
      </c>
      <c r="F370" s="31">
        <f t="shared" si="47"/>
        <v>15.37589152016818</v>
      </c>
      <c r="G370" s="31">
        <f t="shared" si="48"/>
        <v>7.4165729695613356</v>
      </c>
      <c r="H370" s="31">
        <f t="shared" si="48"/>
        <v>-3.7692012079038211</v>
      </c>
      <c r="I370" s="31">
        <f t="shared" si="42"/>
        <v>8.3194009615170899</v>
      </c>
      <c r="J370" s="31">
        <f t="shared" si="43"/>
        <v>-0.47019665915674103</v>
      </c>
      <c r="K370" s="31">
        <f t="shared" si="44"/>
        <v>0.10459984926176752</v>
      </c>
      <c r="L370" s="32">
        <f t="shared" si="45"/>
        <v>-3.1082863547647737</v>
      </c>
      <c r="M370" s="33">
        <f t="shared" si="46"/>
        <v>-8.1203274570379769</v>
      </c>
      <c r="O370" s="35"/>
    </row>
    <row r="371" spans="4:15">
      <c r="D371" s="92">
        <f>D370+'Control Panel'!$B$29</f>
        <v>1.8449999999999827</v>
      </c>
      <c r="E371" s="31">
        <f t="shared" si="41"/>
        <v>26.32110155603992</v>
      </c>
      <c r="F371" s="31">
        <f t="shared" si="47"/>
        <v>15.356944010035448</v>
      </c>
      <c r="G371" s="31">
        <f t="shared" si="48"/>
        <v>7.401031537787512</v>
      </c>
      <c r="H371" s="31">
        <f t="shared" si="48"/>
        <v>-3.8098028451890111</v>
      </c>
      <c r="I371" s="31">
        <f t="shared" si="42"/>
        <v>8.3240534322249324</v>
      </c>
      <c r="J371" s="31">
        <f t="shared" si="43"/>
        <v>-0.47539087568826305</v>
      </c>
      <c r="K371" s="31">
        <f t="shared" si="44"/>
        <v>0.10471687302618213</v>
      </c>
      <c r="L371" s="32">
        <f t="shared" si="45"/>
        <v>-3.103507548397654</v>
      </c>
      <c r="M371" s="33">
        <f t="shared" si="46"/>
        <v>-8.1024183888985846</v>
      </c>
      <c r="O371" s="35"/>
    </row>
    <row r="372" spans="4:15">
      <c r="D372" s="92">
        <f>D371+'Control Panel'!$B$29</f>
        <v>1.8499999999999825</v>
      </c>
      <c r="E372" s="31">
        <f t="shared" si="41"/>
        <v>26.358067919884505</v>
      </c>
      <c r="F372" s="31">
        <f t="shared" si="47"/>
        <v>15.337793715579641</v>
      </c>
      <c r="G372" s="31">
        <f t="shared" si="48"/>
        <v>7.3855140000455242</v>
      </c>
      <c r="H372" s="31">
        <f t="shared" si="48"/>
        <v>-3.8503149371335041</v>
      </c>
      <c r="I372" s="31">
        <f t="shared" si="42"/>
        <v>8.3289100223247594</v>
      </c>
      <c r="J372" s="31">
        <f t="shared" si="43"/>
        <v>-0.48056828981098815</v>
      </c>
      <c r="K372" s="31">
        <f t="shared" si="44"/>
        <v>0.10483910080673246</v>
      </c>
      <c r="L372" s="32">
        <f t="shared" si="45"/>
        <v>-3.098807425721184</v>
      </c>
      <c r="M372" s="33">
        <f t="shared" si="46"/>
        <v>-8.0844882673730023</v>
      </c>
      <c r="O372" s="35"/>
    </row>
    <row r="373" spans="4:15">
      <c r="D373" s="92">
        <f>D372+'Control Panel'!$B$29</f>
        <v>1.8549999999999824</v>
      </c>
      <c r="E373" s="31">
        <f t="shared" si="41"/>
        <v>26.39495675479191</v>
      </c>
      <c r="F373" s="31">
        <f t="shared" si="47"/>
        <v>15.318441084790633</v>
      </c>
      <c r="G373" s="31">
        <f t="shared" si="48"/>
        <v>7.3700199629169179</v>
      </c>
      <c r="H373" s="31">
        <f t="shared" si="48"/>
        <v>-3.8907373784703694</v>
      </c>
      <c r="I373" s="31">
        <f t="shared" si="42"/>
        <v>8.3339685385787465</v>
      </c>
      <c r="J373" s="31">
        <f t="shared" si="43"/>
        <v>-0.48572870167277576</v>
      </c>
      <c r="K373" s="31">
        <f t="shared" si="44"/>
        <v>0.10496648634472257</v>
      </c>
      <c r="L373" s="32">
        <f t="shared" si="45"/>
        <v>-3.0941845461209292</v>
      </c>
      <c r="M373" s="33">
        <f t="shared" si="46"/>
        <v>-8.0665363825265146</v>
      </c>
      <c r="O373" s="35"/>
    </row>
    <row r="374" spans="4:15">
      <c r="D374" s="92">
        <f>D373+'Control Panel'!$B$29</f>
        <v>1.8599999999999823</v>
      </c>
      <c r="E374" s="31">
        <f t="shared" si="41"/>
        <v>26.43176817729967</v>
      </c>
      <c r="F374" s="31">
        <f t="shared" si="47"/>
        <v>15.298886566193501</v>
      </c>
      <c r="G374" s="31">
        <f t="shared" si="48"/>
        <v>7.3545490401863134</v>
      </c>
      <c r="H374" s="31">
        <f t="shared" si="48"/>
        <v>-3.9310700603830018</v>
      </c>
      <c r="I374" s="31">
        <f t="shared" si="42"/>
        <v>8.3392267869476395</v>
      </c>
      <c r="J374" s="31">
        <f t="shared" si="43"/>
        <v>-0.49087191663513124</v>
      </c>
      <c r="K374" s="31">
        <f t="shared" si="44"/>
        <v>0.10509898359954017</v>
      </c>
      <c r="L374" s="32">
        <f t="shared" si="45"/>
        <v>-3.0896374796056922</v>
      </c>
      <c r="M374" s="33">
        <f t="shared" si="46"/>
        <v>-8.0485620495356098</v>
      </c>
      <c r="O374" s="35"/>
    </row>
    <row r="375" spans="4:15">
      <c r="D375" s="92">
        <f>D374+'Control Panel'!$B$29</f>
        <v>1.8649999999999822</v>
      </c>
      <c r="E375" s="31">
        <f t="shared" si="41"/>
        <v>26.468502302032107</v>
      </c>
      <c r="F375" s="31">
        <f t="shared" si="47"/>
        <v>15.279130608865966</v>
      </c>
      <c r="G375" s="31">
        <f t="shared" si="48"/>
        <v>7.3391008527882846</v>
      </c>
      <c r="H375" s="31">
        <f t="shared" si="48"/>
        <v>-3.9713128706306797</v>
      </c>
      <c r="I375" s="31">
        <f t="shared" si="42"/>
        <v>8.3446825729823075</v>
      </c>
      <c r="J375" s="31">
        <f t="shared" si="43"/>
        <v>-0.4959977452694343</v>
      </c>
      <c r="K375" s="31">
        <f t="shared" si="44"/>
        <v>0.10523654674515311</v>
      </c>
      <c r="L375" s="32">
        <f t="shared" si="45"/>
        <v>-3.0851648068774096</v>
      </c>
      <c r="M375" s="33">
        <f t="shared" si="46"/>
        <v>-8.030564608481404</v>
      </c>
      <c r="O375" s="35"/>
    </row>
    <row r="376" spans="4:15">
      <c r="D376" s="92">
        <f>D375+'Control Panel'!$B$29</f>
        <v>1.8699999999999821</v>
      </c>
      <c r="E376" s="31">
        <f t="shared" si="41"/>
        <v>26.505159241735964</v>
      </c>
      <c r="F376" s="31">
        <f t="shared" si="47"/>
        <v>15.259173662455206</v>
      </c>
      <c r="G376" s="31">
        <f t="shared" si="48"/>
        <v>7.3236750287538976</v>
      </c>
      <c r="H376" s="31">
        <f t="shared" si="48"/>
        <v>-4.0114656936730864</v>
      </c>
      <c r="I376" s="31">
        <f t="shared" si="42"/>
        <v>8.3503337022127155</v>
      </c>
      <c r="J376" s="31">
        <f t="shared" si="43"/>
        <v>-0.50110600335013056</v>
      </c>
      <c r="K376" s="31">
        <f t="shared" si="44"/>
        <v>0.10537913016671897</v>
      </c>
      <c r="L376" s="32">
        <f t="shared" si="45"/>
        <v>-3.0807651193999619</v>
      </c>
      <c r="M376" s="33">
        <f t="shared" si="46"/>
        <v>-8.0125434241392934</v>
      </c>
      <c r="O376" s="35"/>
    </row>
    <row r="377" spans="4:15">
      <c r="D377" s="92">
        <f>D376+'Control Panel'!$B$29</f>
        <v>1.874999999999982</v>
      </c>
      <c r="E377" s="31">
        <f t="shared" si="41"/>
        <v>26.541739107315742</v>
      </c>
      <c r="F377" s="31">
        <f t="shared" si="47"/>
        <v>15.239016177194038</v>
      </c>
      <c r="G377" s="31">
        <f t="shared" si="48"/>
        <v>7.3082712031568979</v>
      </c>
      <c r="H377" s="31">
        <f t="shared" si="48"/>
        <v>-4.0515284107937832</v>
      </c>
      <c r="I377" s="31">
        <f t="shared" si="42"/>
        <v>8.3561779805340173</v>
      </c>
      <c r="J377" s="31">
        <f t="shared" si="43"/>
        <v>-0.50619651184495706</v>
      </c>
      <c r="K377" s="31">
        <f t="shared" si="44"/>
        <v>0.10552668845730528</v>
      </c>
      <c r="L377" s="32">
        <f t="shared" si="45"/>
        <v>-3.0764370194667539</v>
      </c>
      <c r="M377" s="33">
        <f t="shared" si="46"/>
        <v>-7.9944978857649387</v>
      </c>
      <c r="O377" s="35"/>
    </row>
    <row r="378" spans="4:15">
      <c r="D378" s="92">
        <f>D377+'Control Panel'!$B$29</f>
        <v>1.8799999999999819</v>
      </c>
      <c r="E378" s="31">
        <f t="shared" si="41"/>
        <v>26.578242007868784</v>
      </c>
      <c r="F378" s="31">
        <f t="shared" si="47"/>
        <v>15.218658603916499</v>
      </c>
      <c r="G378" s="31">
        <f t="shared" si="48"/>
        <v>7.2928890180595642</v>
      </c>
      <c r="H378" s="31">
        <f t="shared" si="48"/>
        <v>-4.0915009002226075</v>
      </c>
      <c r="I378" s="31">
        <f t="shared" si="42"/>
        <v>8.3622132145895556</v>
      </c>
      <c r="J378" s="31">
        <f t="shared" si="43"/>
        <v>-0.5112690969022714</v>
      </c>
      <c r="K378" s="31">
        <f t="shared" si="44"/>
        <v>0.10567917641471897</v>
      </c>
      <c r="L378" s="32">
        <f t="shared" si="45"/>
        <v>-3.0721791202669944</v>
      </c>
      <c r="M378" s="33">
        <f t="shared" si="46"/>
        <v>-7.9764274068766801</v>
      </c>
      <c r="O378" s="35"/>
    </row>
    <row r="379" spans="4:15">
      <c r="D379" s="92">
        <f>D378+'Control Panel'!$B$29</f>
        <v>1.8849999999999818</v>
      </c>
      <c r="E379" s="31">
        <f t="shared" si="41"/>
        <v>26.614668050720081</v>
      </c>
      <c r="F379" s="31">
        <f t="shared" si="47"/>
        <v>15.198101394072799</v>
      </c>
      <c r="G379" s="31">
        <f t="shared" si="48"/>
        <v>7.2775281224582296</v>
      </c>
      <c r="H379" s="31">
        <f t="shared" si="48"/>
        <v>-4.1313830372569909</v>
      </c>
      <c r="I379" s="31">
        <f t="shared" si="42"/>
        <v>8.3684372121504982</v>
      </c>
      <c r="J379" s="31">
        <f t="shared" si="43"/>
        <v>-0.51632358983556137</v>
      </c>
      <c r="K379" s="31">
        <f t="shared" si="44"/>
        <v>0.10583654903844281</v>
      </c>
      <c r="L379" s="32">
        <f t="shared" si="45"/>
        <v>-3.0679900459505505</v>
      </c>
      <c r="M379" s="33">
        <f t="shared" si="46"/>
        <v>-7.9583314250344692</v>
      </c>
      <c r="O379" s="35"/>
    </row>
    <row r="380" spans="4:15">
      <c r="D380" s="92">
        <f>D379+'Control Panel'!$B$29</f>
        <v>1.8899999999999817</v>
      </c>
      <c r="E380" s="31">
        <f t="shared" si="41"/>
        <v>26.651017341456797</v>
      </c>
      <c r="F380" s="31">
        <f t="shared" si="47"/>
        <v>15.177344999743701</v>
      </c>
      <c r="G380" s="31">
        <f t="shared" si="48"/>
        <v>7.2621881722284769</v>
      </c>
      <c r="H380" s="31">
        <f t="shared" si="48"/>
        <v>-4.171174694382163</v>
      </c>
      <c r="I380" s="31">
        <f t="shared" si="42"/>
        <v>8.374847782491889</v>
      </c>
      <c r="J380" s="31">
        <f t="shared" si="43"/>
        <v>-0.5213598271052069</v>
      </c>
      <c r="K380" s="31">
        <f t="shared" si="44"/>
        <v>0.105998761526677</v>
      </c>
      <c r="L380" s="32">
        <f t="shared" si="45"/>
        <v>-3.0638684316912888</v>
      </c>
      <c r="M380" s="33">
        <f t="shared" si="46"/>
        <v>-7.9402094016154612</v>
      </c>
      <c r="O380" s="35"/>
    </row>
    <row r="381" spans="4:15">
      <c r="D381" s="92">
        <f>D380+'Control Panel'!$B$29</f>
        <v>1.8949999999999816</v>
      </c>
      <c r="E381" s="31">
        <f t="shared" si="41"/>
        <v>26.687289983962543</v>
      </c>
      <c r="F381" s="31">
        <f t="shared" si="47"/>
        <v>15.15638987365427</v>
      </c>
      <c r="G381" s="31">
        <f t="shared" si="48"/>
        <v>7.2468688300700208</v>
      </c>
      <c r="H381" s="31">
        <f t="shared" si="48"/>
        <v>-4.2108757413902405</v>
      </c>
      <c r="I381" s="31">
        <f t="shared" si="42"/>
        <v>8.3814427367649085</v>
      </c>
      <c r="J381" s="31">
        <f t="shared" si="43"/>
        <v>-0.52637765029757289</v>
      </c>
      <c r="K381" s="31">
        <f t="shared" si="44"/>
        <v>0.10616576927348458</v>
      </c>
      <c r="L381" s="32">
        <f t="shared" si="45"/>
        <v>-3.0598129237488298</v>
      </c>
      <c r="M381" s="33">
        <f t="shared" si="46"/>
        <v>-7.9220608215863333</v>
      </c>
      <c r="O381" s="35"/>
    </row>
    <row r="382" spans="4:15">
      <c r="D382" s="92">
        <f>D381+'Control Panel'!$B$29</f>
        <v>1.8999999999999815</v>
      </c>
      <c r="E382" s="31">
        <f t="shared" si="41"/>
        <v>26.723486080451348</v>
      </c>
      <c r="F382" s="31">
        <f t="shared" si="47"/>
        <v>15.135236469187049</v>
      </c>
      <c r="G382" s="31">
        <f t="shared" si="48"/>
        <v>7.2315697654512769</v>
      </c>
      <c r="H382" s="31">
        <f t="shared" si="48"/>
        <v>-4.2504860454981719</v>
      </c>
      <c r="I382" s="31">
        <f t="shared" si="42"/>
        <v>8.3882198883650947</v>
      </c>
      <c r="J382" s="31">
        <f t="shared" si="43"/>
        <v>-0.53137690610151</v>
      </c>
      <c r="K382" s="31">
        <f t="shared" si="44"/>
        <v>0.10633752786603781</v>
      </c>
      <c r="L382" s="32">
        <f t="shared" si="45"/>
        <v>-3.0558221795286098</v>
      </c>
      <c r="M382" s="33">
        <f t="shared" si="46"/>
        <v>-7.9038851932724699</v>
      </c>
      <c r="O382" s="35"/>
    </row>
    <row r="383" spans="4:15">
      <c r="D383" s="92">
        <f>D382+'Control Panel'!$B$29</f>
        <v>1.9049999999999814</v>
      </c>
      <c r="E383" s="31">
        <f t="shared" si="41"/>
        <v>26.75960573150136</v>
      </c>
      <c r="F383" s="31">
        <f t="shared" si="47"/>
        <v>15.113885240394641</v>
      </c>
      <c r="G383" s="31">
        <f t="shared" si="48"/>
        <v>7.2162906545536343</v>
      </c>
      <c r="H383" s="31">
        <f t="shared" si="48"/>
        <v>-4.2900054714645339</v>
      </c>
      <c r="I383" s="31">
        <f t="shared" si="42"/>
        <v>8.3951770532963597</v>
      </c>
      <c r="J383" s="31">
        <f t="shared" si="43"/>
        <v>-0.53635744628234383</v>
      </c>
      <c r="K383" s="31">
        <f t="shared" si="44"/>
        <v>0.10651399308196478</v>
      </c>
      <c r="L383" s="32">
        <f t="shared" si="45"/>
        <v>-3.0518948676401791</v>
      </c>
      <c r="M383" s="33">
        <f t="shared" si="46"/>
        <v>-7.8856820481241066</v>
      </c>
      <c r="O383" s="35"/>
    </row>
    <row r="384" spans="4:15">
      <c r="D384" s="92">
        <f>D383+'Control Panel'!$B$29</f>
        <v>1.9099999999999813</v>
      </c>
      <c r="E384" s="31">
        <f t="shared" si="41"/>
        <v>26.795649036088282</v>
      </c>
      <c r="F384" s="31">
        <f t="shared" si="47"/>
        <v>15.092336642011716</v>
      </c>
      <c r="G384" s="31">
        <f t="shared" si="48"/>
        <v>7.2010311802154332</v>
      </c>
      <c r="H384" s="31">
        <f t="shared" si="48"/>
        <v>-4.3294338817051541</v>
      </c>
      <c r="I384" s="31">
        <f t="shared" si="42"/>
        <v>8.4023120505305826</v>
      </c>
      <c r="J384" s="31">
        <f t="shared" si="43"/>
        <v>-0.54131912765342971</v>
      </c>
      <c r="K384" s="31">
        <f t="shared" si="44"/>
        <v>0.1066951208867936</v>
      </c>
      <c r="L384" s="32">
        <f t="shared" si="45"/>
        <v>-3.0480296679536707</v>
      </c>
      <c r="M384" s="33">
        <f t="shared" si="46"/>
        <v>-7.8674509404795625</v>
      </c>
      <c r="O384" s="35"/>
    </row>
    <row r="385" spans="4:15">
      <c r="D385" s="92">
        <f>D384+'Control Panel'!$B$29</f>
        <v>1.9149999999999812</v>
      </c>
      <c r="E385" s="31">
        <f t="shared" si="41"/>
        <v>26.831616091618507</v>
      </c>
      <c r="F385" s="31">
        <f t="shared" si="47"/>
        <v>15.070591129466434</v>
      </c>
      <c r="G385" s="31">
        <f t="shared" si="48"/>
        <v>7.1857910318756648</v>
      </c>
      <c r="H385" s="31">
        <f t="shared" si="48"/>
        <v>-4.3687711364075517</v>
      </c>
      <c r="I385" s="31">
        <f t="shared" si="42"/>
        <v>8.4096227023626025</v>
      </c>
      <c r="J385" s="31">
        <f t="shared" si="43"/>
        <v>-0.54626181204535762</v>
      </c>
      <c r="K385" s="31">
        <f t="shared" si="44"/>
        <v>0.10688086743149261</v>
      </c>
      <c r="L385" s="32">
        <f t="shared" si="45"/>
        <v>-3.0442252716543501</v>
      </c>
      <c r="M385" s="33">
        <f t="shared" si="46"/>
        <v>-7.8491914473256719</v>
      </c>
      <c r="O385" s="35"/>
    </row>
    <row r="386" spans="4:15">
      <c r="D386" s="92">
        <f>D385+'Control Panel'!$B$29</f>
        <v>1.9199999999999811</v>
      </c>
      <c r="E386" s="31">
        <f t="shared" si="41"/>
        <v>26.867506993961989</v>
      </c>
      <c r="F386" s="31">
        <f t="shared" si="47"/>
        <v>15.048649158891305</v>
      </c>
      <c r="G386" s="31">
        <f t="shared" si="48"/>
        <v>7.170569905517393</v>
      </c>
      <c r="H386" s="31">
        <f t="shared" si="48"/>
        <v>-4.4080170936441796</v>
      </c>
      <c r="I386" s="31">
        <f t="shared" si="42"/>
        <v>8.4171068347604443</v>
      </c>
      <c r="J386" s="31">
        <f t="shared" si="43"/>
        <v>-0.55118536627288439</v>
      </c>
      <c r="K386" s="31">
        <f t="shared" si="44"/>
        <v>0.10707118905010521</v>
      </c>
      <c r="L386" s="32">
        <f t="shared" si="45"/>
        <v>-3.0404803812952066</v>
      </c>
      <c r="M386" s="33">
        <f t="shared" si="46"/>
        <v>-7.8309031680555119</v>
      </c>
      <c r="O386" s="35"/>
    </row>
    <row r="387" spans="4:15">
      <c r="D387" s="92">
        <f>D386+'Control Panel'!$B$29</f>
        <v>1.9249999999999809</v>
      </c>
      <c r="E387" s="31">
        <f t="shared" ref="E387:E450" si="49">IF(F386=0,E386,E386+G386*$D$3+0.5*L386*$D$3^2)</f>
        <v>26.90332183748481</v>
      </c>
      <c r="F387" s="31">
        <f t="shared" si="47"/>
        <v>15.026511187133483</v>
      </c>
      <c r="G387" s="31">
        <f t="shared" si="48"/>
        <v>7.1553675036109174</v>
      </c>
      <c r="H387" s="31">
        <f t="shared" si="48"/>
        <v>-4.4471716094844576</v>
      </c>
      <c r="I387" s="31">
        <f t="shared" ref="I387:I450" si="50">(G387^2+H387^2)^0.5</f>
        <v>8.424762277710613</v>
      </c>
      <c r="J387" s="31">
        <f t="shared" ref="J387:J450" si="51">ATAN2(G387,H387)</f>
        <v>-0.55608966209968003</v>
      </c>
      <c r="K387" s="31">
        <f t="shared" ref="K387:K450" si="52">$B$4*I387^2</f>
        <v>0.10726604225747699</v>
      </c>
      <c r="L387" s="32">
        <f t="shared" ref="L387:L450" si="53">-K387*COS(J387)/$B$13</f>
        <v>-3.0367937108475038</v>
      </c>
      <c r="M387" s="33">
        <f t="shared" ref="M387:M450" si="54">(-$B$13*$B$3-K387*SIN(J387))/$B$13</f>
        <v>-7.8125857242235748</v>
      </c>
      <c r="O387" s="35"/>
    </row>
    <row r="388" spans="4:15">
      <c r="D388" s="92">
        <f>D387+'Control Panel'!$B$29</f>
        <v>1.9299999999999808</v>
      </c>
      <c r="E388" s="31">
        <f t="shared" si="49"/>
        <v>26.939060715081478</v>
      </c>
      <c r="F388" s="31">
        <f t="shared" ref="F388:F451" si="55">IF(F387+H387*$D$3+0.5*M387*$D$3^2&lt;=0,0,F387+H387*$D$3+0.5*M387*$D$3^2)</f>
        <v>15.004177671764509</v>
      </c>
      <c r="G388" s="31">
        <f t="shared" ref="G388:H451" si="56">G387+L387*$D$3</f>
        <v>7.1401835350566802</v>
      </c>
      <c r="H388" s="31">
        <f t="shared" si="56"/>
        <v>-4.4862345381055757</v>
      </c>
      <c r="I388" s="31">
        <f t="shared" si="50"/>
        <v>8.432586865558271</v>
      </c>
      <c r="J388" s="31">
        <f t="shared" si="51"/>
        <v>-0.5609745762009658</v>
      </c>
      <c r="K388" s="31">
        <f t="shared" si="52"/>
        <v>0.10746538374707322</v>
      </c>
      <c r="L388" s="32">
        <f t="shared" si="53"/>
        <v>-3.0331639857492303</v>
      </c>
      <c r="M388" s="33">
        <f t="shared" si="54"/>
        <v>-7.7942387592984828</v>
      </c>
      <c r="O388" s="35"/>
    </row>
    <row r="389" spans="4:15">
      <c r="D389" s="92">
        <f>D388+'Control Panel'!$B$29</f>
        <v>1.9349999999999807</v>
      </c>
      <c r="E389" s="31">
        <f t="shared" si="49"/>
        <v>26.974723718206938</v>
      </c>
      <c r="F389" s="31">
        <f t="shared" si="55"/>
        <v>14.981649071089491</v>
      </c>
      <c r="G389" s="31">
        <f t="shared" si="56"/>
        <v>7.1250177151279344</v>
      </c>
      <c r="H389" s="31">
        <f t="shared" si="56"/>
        <v>-4.5252057319020684</v>
      </c>
      <c r="I389" s="31">
        <f t="shared" si="50"/>
        <v>8.4405784373422073</v>
      </c>
      <c r="J389" s="31">
        <f t="shared" si="51"/>
        <v>-0.56583999012412955</v>
      </c>
      <c r="K389" s="31">
        <f t="shared" si="52"/>
        <v>0.10766917038888596</v>
      </c>
      <c r="L389" s="32">
        <f t="shared" si="53"/>
        <v>-3.0295899429514344</v>
      </c>
      <c r="M389" s="33">
        <f t="shared" si="54"/>
        <v>-7.7758619384133665</v>
      </c>
      <c r="O389" s="35"/>
    </row>
    <row r="390" spans="4:15">
      <c r="D390" s="92">
        <f>D389+'Control Panel'!$B$29</f>
        <v>1.9399999999999806</v>
      </c>
      <c r="E390" s="31">
        <f t="shared" si="49"/>
        <v>27.01031093690829</v>
      </c>
      <c r="F390" s="31">
        <f t="shared" si="55"/>
        <v>14.958925844155749</v>
      </c>
      <c r="G390" s="31">
        <f t="shared" si="56"/>
        <v>7.1098697654131771</v>
      </c>
      <c r="H390" s="31">
        <f t="shared" si="56"/>
        <v>-4.5640850415941356</v>
      </c>
      <c r="I390" s="31">
        <f t="shared" si="50"/>
        <v>8.4487348371244178</v>
      </c>
      <c r="J390" s="31">
        <f t="shared" si="51"/>
        <v>-0.57068579024740063</v>
      </c>
      <c r="K390" s="31">
        <f t="shared" si="52"/>
        <v>0.10787735922742797</v>
      </c>
      <c r="L390" s="32">
        <f t="shared" si="53"/>
        <v>-3.0260703309623489</v>
      </c>
      <c r="M390" s="33">
        <f t="shared" si="54"/>
        <v>-7.7574549481140238</v>
      </c>
      <c r="O390" s="35"/>
    </row>
    <row r="391" spans="4:15">
      <c r="D391" s="92">
        <f>D390+'Control Panel'!$B$29</f>
        <v>1.9449999999999805</v>
      </c>
      <c r="E391" s="31">
        <f t="shared" si="49"/>
        <v>27.045822459856218</v>
      </c>
      <c r="F391" s="31">
        <f t="shared" si="55"/>
        <v>14.936008450760927</v>
      </c>
      <c r="G391" s="31">
        <f t="shared" si="56"/>
        <v>7.094739413758365</v>
      </c>
      <c r="H391" s="31">
        <f t="shared" si="56"/>
        <v>-4.6028723163347056</v>
      </c>
      <c r="I391" s="31">
        <f t="shared" si="50"/>
        <v>8.4570539143141801</v>
      </c>
      <c r="J391" s="31">
        <f t="shared" si="51"/>
        <v>-0.57551186773666529</v>
      </c>
      <c r="K391" s="31">
        <f t="shared" si="52"/>
        <v>0.10808990747981205</v>
      </c>
      <c r="L391" s="32">
        <f t="shared" si="53"/>
        <v>-3.0226039098892925</v>
      </c>
      <c r="M391" s="33">
        <f t="shared" si="54"/>
        <v>-7.7390174961049931</v>
      </c>
      <c r="O391" s="35"/>
    </row>
    <row r="392" spans="4:15">
      <c r="D392" s="92">
        <f>D391+'Control Panel'!$B$29</f>
        <v>1.9499999999999804</v>
      </c>
      <c r="E392" s="31">
        <f t="shared" si="49"/>
        <v>27.081258374376137</v>
      </c>
      <c r="F392" s="31">
        <f t="shared" si="55"/>
        <v>14.912897351460552</v>
      </c>
      <c r="G392" s="31">
        <f t="shared" si="56"/>
        <v>7.0796263942089181</v>
      </c>
      <c r="H392" s="31">
        <f t="shared" si="56"/>
        <v>-4.6415674038152304</v>
      </c>
      <c r="I392" s="31">
        <f t="shared" si="50"/>
        <v>8.4655335239865206</v>
      </c>
      <c r="J392" s="31">
        <f t="shared" si="51"/>
        <v>-0.5803181185005063</v>
      </c>
      <c r="K392" s="31">
        <f t="shared" si="52"/>
        <v>0.10830677253391431</v>
      </c>
      <c r="L392" s="32">
        <f t="shared" si="53"/>
        <v>-3.0191894514783031</v>
      </c>
      <c r="M392" s="33">
        <f t="shared" si="54"/>
        <v>-7.7205493109936372</v>
      </c>
      <c r="O392" s="35"/>
    </row>
    <row r="393" spans="4:15">
      <c r="D393" s="92">
        <f>D392+'Control Panel'!$B$29</f>
        <v>1.9549999999999803</v>
      </c>
      <c r="E393" s="31">
        <f t="shared" si="49"/>
        <v>27.116618766479039</v>
      </c>
      <c r="F393" s="31">
        <f t="shared" si="55"/>
        <v>14.889593007575089</v>
      </c>
      <c r="G393" s="31">
        <f t="shared" si="56"/>
        <v>7.0645304469515269</v>
      </c>
      <c r="H393" s="31">
        <f t="shared" si="56"/>
        <v>-4.6801701503701985</v>
      </c>
      <c r="I393" s="31">
        <f t="shared" si="50"/>
        <v>8.4741715271949367</v>
      </c>
      <c r="J393" s="31">
        <f t="shared" si="51"/>
        <v>-0.58510444314354948</v>
      </c>
      <c r="K393" s="31">
        <f t="shared" si="52"/>
        <v>0.10852791194661934</v>
      </c>
      <c r="L393" s="32">
        <f t="shared" si="53"/>
        <v>-3.0158257391514565</v>
      </c>
      <c r="M393" s="33">
        <f t="shared" si="54"/>
        <v>-7.7020501420323715</v>
      </c>
      <c r="O393" s="35"/>
    </row>
    <row r="394" spans="4:15">
      <c r="D394" s="92">
        <f>D393+'Control Panel'!$B$29</f>
        <v>1.9599999999999802</v>
      </c>
      <c r="E394" s="31">
        <f t="shared" si="49"/>
        <v>27.151903720892058</v>
      </c>
      <c r="F394" s="31">
        <f t="shared" si="55"/>
        <v>14.866095881196461</v>
      </c>
      <c r="G394" s="31">
        <f t="shared" si="56"/>
        <v>7.0494513182557696</v>
      </c>
      <c r="H394" s="31">
        <f t="shared" si="56"/>
        <v>-4.71868040108036</v>
      </c>
      <c r="I394" s="31">
        <f t="shared" si="50"/>
        <v>8.4829657912783016</v>
      </c>
      <c r="J394" s="31">
        <f t="shared" si="51"/>
        <v>-0.58987074691819619</v>
      </c>
      <c r="K394" s="31">
        <f t="shared" si="52"/>
        <v>0.10875328344214562</v>
      </c>
      <c r="L394" s="32">
        <f t="shared" si="53"/>
        <v>-3.012511568041857</v>
      </c>
      <c r="M394" s="33">
        <f t="shared" si="54"/>
        <v>-7.6835197588591644</v>
      </c>
      <c r="O394" s="35"/>
    </row>
    <row r="395" spans="4:15">
      <c r="D395" s="92">
        <f>D394+'Control Panel'!$B$29</f>
        <v>1.9649999999999801</v>
      </c>
      <c r="E395" s="31">
        <f t="shared" si="49"/>
        <v>27.187113321088738</v>
      </c>
      <c r="F395" s="31">
        <f t="shared" si="55"/>
        <v>14.842406435194073</v>
      </c>
      <c r="G395" s="31">
        <f t="shared" si="56"/>
        <v>7.0343887604155606</v>
      </c>
      <c r="H395" s="31">
        <f t="shared" si="56"/>
        <v>-4.7570979998746559</v>
      </c>
      <c r="I395" s="31">
        <f t="shared" si="50"/>
        <v>8.491914190161852</v>
      </c>
      <c r="J395" s="31">
        <f t="shared" si="51"/>
        <v>-0.59461693967482621</v>
      </c>
      <c r="K395" s="31">
        <f t="shared" si="52"/>
        <v>0.10898284491045007</v>
      </c>
      <c r="L395" s="32">
        <f t="shared" si="53"/>
        <v>-3.0092457450262682</v>
      </c>
      <c r="M395" s="33">
        <f t="shared" si="54"/>
        <v>-7.6649579512363921</v>
      </c>
      <c r="O395" s="35"/>
    </row>
    <row r="396" spans="4:15">
      <c r="D396" s="92">
        <f>D395+'Control Panel'!$B$29</f>
        <v>1.96999999999998</v>
      </c>
      <c r="E396" s="31">
        <f t="shared" si="49"/>
        <v>27.222247649319002</v>
      </c>
      <c r="F396" s="31">
        <f t="shared" si="55"/>
        <v>14.818525133220311</v>
      </c>
      <c r="G396" s="31">
        <f t="shared" si="56"/>
        <v>7.0193425316904294</v>
      </c>
      <c r="H396" s="31">
        <f t="shared" si="56"/>
        <v>-4.7954227896308375</v>
      </c>
      <c r="I396" s="31">
        <f t="shared" si="50"/>
        <v>8.5010146046521413</v>
      </c>
      <c r="J396" s="31">
        <f t="shared" si="51"/>
        <v>-0.59934293581054809</v>
      </c>
      <c r="K396" s="31">
        <f t="shared" si="52"/>
        <v>0.10921655440570865</v>
      </c>
      <c r="L396" s="32">
        <f t="shared" si="53"/>
        <v>-3.0060270887553373</v>
      </c>
      <c r="M396" s="33">
        <f t="shared" si="54"/>
        <v>-7.6463645287882169</v>
      </c>
      <c r="O396" s="35"/>
    </row>
    <row r="397" spans="4:15">
      <c r="D397" s="92">
        <f>D396+'Control Panel'!$B$29</f>
        <v>1.9749999999999799</v>
      </c>
      <c r="E397" s="31">
        <f t="shared" si="49"/>
        <v>27.257306786638843</v>
      </c>
      <c r="F397" s="31">
        <f t="shared" si="55"/>
        <v>14.794452439715545</v>
      </c>
      <c r="G397" s="31">
        <f t="shared" si="56"/>
        <v>7.0043123962466529</v>
      </c>
      <c r="H397" s="31">
        <f t="shared" si="56"/>
        <v>-4.8336546122747786</v>
      </c>
      <c r="I397" s="31">
        <f t="shared" si="50"/>
        <v>8.5102649227259537</v>
      </c>
      <c r="J397" s="31">
        <f t="shared" si="51"/>
        <v>-0.60404865421658027</v>
      </c>
      <c r="K397" s="31">
        <f t="shared" si="52"/>
        <v>0.10945437014487323</v>
      </c>
      <c r="L397" s="32">
        <f t="shared" si="53"/>
        <v>-3.0028544296814359</v>
      </c>
      <c r="M397" s="33">
        <f t="shared" si="54"/>
        <v>-7.62773932073656</v>
      </c>
      <c r="O397" s="35"/>
    </row>
    <row r="398" spans="4:15">
      <c r="D398" s="92">
        <f>D397+'Control Panel'!$B$29</f>
        <v>1.9799999999999798</v>
      </c>
      <c r="E398" s="31">
        <f t="shared" si="49"/>
        <v>27.292290812939704</v>
      </c>
      <c r="F398" s="31">
        <f t="shared" si="55"/>
        <v>14.770188819912663</v>
      </c>
      <c r="G398" s="31">
        <f t="shared" si="56"/>
        <v>6.9892981240982461</v>
      </c>
      <c r="H398" s="31">
        <f t="shared" si="56"/>
        <v>-4.8717933088784617</v>
      </c>
      <c r="I398" s="31">
        <f t="shared" si="50"/>
        <v>8.5196630398130306</v>
      </c>
      <c r="J398" s="31">
        <f t="shared" si="51"/>
        <v>-0.6087340182243377</v>
      </c>
      <c r="K398" s="31">
        <f t="shared" si="52"/>
        <v>0.10969625050630136</v>
      </c>
      <c r="L398" s="32">
        <f t="shared" si="53"/>
        <v>-2.9997266100840578</v>
      </c>
      <c r="M398" s="33">
        <f t="shared" si="54"/>
        <v>-7.6090821756358151</v>
      </c>
      <c r="O398" s="35"/>
    </row>
    <row r="399" spans="4:15">
      <c r="D399" s="92">
        <f>D398+'Control Panel'!$B$29</f>
        <v>1.9849999999999797</v>
      </c>
      <c r="E399" s="31">
        <f t="shared" si="49"/>
        <v>27.327199806977571</v>
      </c>
      <c r="F399" s="31">
        <f t="shared" si="55"/>
        <v>14.745734739841076</v>
      </c>
      <c r="G399" s="31">
        <f t="shared" si="56"/>
        <v>6.9742994910478258</v>
      </c>
      <c r="H399" s="31">
        <f t="shared" si="56"/>
        <v>-4.9098387197566407</v>
      </c>
      <c r="I399" s="31">
        <f t="shared" si="50"/>
        <v>8.5292068590726231</v>
      </c>
      <c r="J399" s="31">
        <f t="shared" si="51"/>
        <v>-0.61339895555030621</v>
      </c>
      <c r="K399" s="31">
        <f t="shared" si="52"/>
        <v>0.10994215402845865</v>
      </c>
      <c r="L399" s="32">
        <f t="shared" si="53"/>
        <v>-2.9966424840927952</v>
      </c>
      <c r="M399" s="33">
        <f t="shared" si="54"/>
        <v>-7.590392961106402</v>
      </c>
      <c r="O399" s="35"/>
    </row>
    <row r="400" spans="4:15">
      <c r="D400" s="92">
        <f>D399+'Control Panel'!$B$29</f>
        <v>1.9899999999999796</v>
      </c>
      <c r="E400" s="31">
        <f t="shared" si="49"/>
        <v>27.362033846401758</v>
      </c>
      <c r="F400" s="31">
        <f t="shared" si="55"/>
        <v>14.721090666330278</v>
      </c>
      <c r="G400" s="31">
        <f t="shared" si="56"/>
        <v>6.9593162786273615</v>
      </c>
      <c r="H400" s="31">
        <f t="shared" si="56"/>
        <v>-4.9477906845621726</v>
      </c>
      <c r="I400" s="31">
        <f t="shared" si="50"/>
        <v>8.5388942916637625</v>
      </c>
      <c r="J400" s="31">
        <f t="shared" si="51"/>
        <v>-0.61804339823977827</v>
      </c>
      <c r="K400" s="31">
        <f t="shared" si="52"/>
        <v>0.11019203940869111</v>
      </c>
      <c r="L400" s="32">
        <f t="shared" si="53"/>
        <v>-2.9936009177078615</v>
      </c>
      <c r="M400" s="33">
        <f t="shared" si="54"/>
        <v>-7.571671563567282</v>
      </c>
      <c r="O400" s="35"/>
    </row>
    <row r="401" spans="4:15">
      <c r="D401" s="92">
        <f>D400+'Control Panel'!$B$29</f>
        <v>1.9949999999999795</v>
      </c>
      <c r="E401" s="31">
        <f t="shared" si="49"/>
        <v>27.396793007783426</v>
      </c>
      <c r="F401" s="31">
        <f t="shared" si="55"/>
        <v>14.696257067012924</v>
      </c>
      <c r="G401" s="31">
        <f t="shared" si="56"/>
        <v>6.9443482740388225</v>
      </c>
      <c r="H401" s="31">
        <f t="shared" si="56"/>
        <v>-4.9856490423800093</v>
      </c>
      <c r="I401" s="31">
        <f t="shared" si="50"/>
        <v>8.5487232570092413</v>
      </c>
      <c r="J401" s="31">
        <f t="shared" si="51"/>
        <v>-0.6226672826095272</v>
      </c>
      <c r="K401" s="31">
        <f t="shared" si="52"/>
        <v>0.11044586550206655</v>
      </c>
      <c r="L401" s="32">
        <f t="shared" si="53"/>
        <v>-2.9906007888181612</v>
      </c>
      <c r="M401" s="33">
        <f t="shared" si="54"/>
        <v>-7.5529178879675509</v>
      </c>
      <c r="O401" s="35"/>
    </row>
    <row r="402" spans="4:15">
      <c r="D402" s="92">
        <f>D401+'Control Panel'!$B$29</f>
        <v>1.9999999999999793</v>
      </c>
      <c r="E402" s="31">
        <f t="shared" si="49"/>
        <v>27.431477366643762</v>
      </c>
      <c r="F402" s="31">
        <f t="shared" si="55"/>
        <v>14.671234410327425</v>
      </c>
      <c r="G402" s="31">
        <f t="shared" si="56"/>
        <v>6.9293952700947319</v>
      </c>
      <c r="H402" s="31">
        <f t="shared" si="56"/>
        <v>-5.0234136318198468</v>
      </c>
      <c r="I402" s="31">
        <f t="shared" si="50"/>
        <v>8.5586916830532402</v>
      </c>
      <c r="J402" s="31">
        <f t="shared" si="51"/>
        <v>-0.62727054918949465</v>
      </c>
      <c r="K402" s="31">
        <f t="shared" si="52"/>
        <v>0.11070359132028271</v>
      </c>
      <c r="L402" s="32">
        <f t="shared" si="53"/>
        <v>-2.9876409872168983</v>
      </c>
      <c r="M402" s="33">
        <f t="shared" si="54"/>
        <v>-7.534131857517214</v>
      </c>
      <c r="O402" s="35"/>
    </row>
    <row r="403" spans="4:15">
      <c r="D403" s="92">
        <f>D402+'Control Panel'!$B$29</f>
        <v>2.0049999999999795</v>
      </c>
      <c r="E403" s="31">
        <f t="shared" si="49"/>
        <v>27.466086997481895</v>
      </c>
      <c r="F403" s="31">
        <f t="shared" si="55"/>
        <v>14.646023165520107</v>
      </c>
      <c r="G403" s="31">
        <f t="shared" si="56"/>
        <v>6.914457065158647</v>
      </c>
      <c r="H403" s="31">
        <f t="shared" si="56"/>
        <v>-5.0610842911074325</v>
      </c>
      <c r="I403" s="31">
        <f t="shared" si="50"/>
        <v>8.5687975065126132</v>
      </c>
      <c r="J403" s="31">
        <f t="shared" si="51"/>
        <v>-0.63185314266356485</v>
      </c>
      <c r="K403" s="31">
        <f t="shared" si="52"/>
        <v>0.11096517603064204</v>
      </c>
      <c r="L403" s="32">
        <f t="shared" si="53"/>
        <v>-2.9847204146147543</v>
      </c>
      <c r="M403" s="33">
        <f t="shared" si="54"/>
        <v>-7.5153134134172541</v>
      </c>
      <c r="O403" s="35"/>
    </row>
    <row r="404" spans="4:15">
      <c r="D404" s="92">
        <f>D403+'Control Panel'!$B$29</f>
        <v>2.0099999999999794</v>
      </c>
      <c r="E404" s="31">
        <f t="shared" si="49"/>
        <v>27.500621973802506</v>
      </c>
      <c r="F404" s="31">
        <f t="shared" si="55"/>
        <v>14.620623802646904</v>
      </c>
      <c r="G404" s="31">
        <f t="shared" si="56"/>
        <v>6.8995334630855734</v>
      </c>
      <c r="H404" s="31">
        <f t="shared" si="56"/>
        <v>-5.0986608581745188</v>
      </c>
      <c r="I404" s="31">
        <f t="shared" si="50"/>
        <v>8.5790386731217456</v>
      </c>
      <c r="J404" s="31">
        <f t="shared" si="51"/>
        <v>-0.63641501180949678</v>
      </c>
      <c r="K404" s="31">
        <f t="shared" si="52"/>
        <v>0.11123057895508916</v>
      </c>
      <c r="L404" s="32">
        <f t="shared" si="53"/>
        <v>-2.9818379846505705</v>
      </c>
      <c r="M404" s="33">
        <f t="shared" si="54"/>
        <v>-7.4964625145891119</v>
      </c>
      <c r="O404" s="35"/>
    </row>
    <row r="405" spans="4:15">
      <c r="D405" s="92">
        <f>D404+'Control Panel'!$B$29</f>
        <v>2.0149999999999793</v>
      </c>
      <c r="E405" s="31">
        <f t="shared" si="49"/>
        <v>27.535082368143126</v>
      </c>
      <c r="F405" s="31">
        <f t="shared" si="55"/>
        <v>14.595036792574598</v>
      </c>
      <c r="G405" s="31">
        <f t="shared" si="56"/>
        <v>6.8846242731623208</v>
      </c>
      <c r="H405" s="31">
        <f t="shared" si="56"/>
        <v>-5.1361431707474647</v>
      </c>
      <c r="I405" s="31">
        <f t="shared" si="50"/>
        <v>8.5894131378710394</v>
      </c>
      <c r="J405" s="31">
        <f t="shared" si="51"/>
        <v>-0.64095610943808567</v>
      </c>
      <c r="K405" s="31">
        <f t="shared" si="52"/>
        <v>0.11149975956931199</v>
      </c>
      <c r="L405" s="32">
        <f t="shared" si="53"/>
        <v>-2.9789926228996233</v>
      </c>
      <c r="M405" s="33">
        <f t="shared" si="54"/>
        <v>-7.4775791374036782</v>
      </c>
      <c r="O405" s="35"/>
    </row>
    <row r="406" spans="4:15">
      <c r="D406" s="92">
        <f>D405+'Control Panel'!$B$29</f>
        <v>2.0199999999999791</v>
      </c>
      <c r="E406" s="31">
        <f t="shared" si="49"/>
        <v>27.569468252101153</v>
      </c>
      <c r="F406" s="31">
        <f t="shared" si="55"/>
        <v>14.569262606981644</v>
      </c>
      <c r="G406" s="31">
        <f t="shared" si="56"/>
        <v>6.8697293100478225</v>
      </c>
      <c r="H406" s="31">
        <f t="shared" si="56"/>
        <v>-5.1735310664344833</v>
      </c>
      <c r="I406" s="31">
        <f t="shared" si="50"/>
        <v>8.5999188652389531</v>
      </c>
      <c r="J406" s="31">
        <f t="shared" si="51"/>
        <v>-0.64547639233162402</v>
      </c>
      <c r="K406" s="31">
        <f t="shared" si="52"/>
        <v>0.11177267750190314</v>
      </c>
      <c r="L406" s="32">
        <f t="shared" si="53"/>
        <v>-2.9761832668794281</v>
      </c>
      <c r="M406" s="33">
        <f t="shared" si="54"/>
        <v>-7.4586632754098998</v>
      </c>
      <c r="O406" s="35"/>
    </row>
    <row r="407" spans="4:15">
      <c r="D407" s="92">
        <f>D406+'Control Panel'!$B$29</f>
        <v>2.024999999999979</v>
      </c>
      <c r="E407" s="31">
        <f t="shared" si="49"/>
        <v>27.603779696360554</v>
      </c>
      <c r="F407" s="31">
        <f t="shared" si="55"/>
        <v>14.54330171835853</v>
      </c>
      <c r="G407" s="31">
        <f t="shared" si="56"/>
        <v>6.854848393713425</v>
      </c>
      <c r="H407" s="31">
        <f t="shared" si="56"/>
        <v>-5.2108243828115333</v>
      </c>
      <c r="I407" s="31">
        <f t="shared" si="50"/>
        <v>8.6105538294176363</v>
      </c>
      <c r="J407" s="31">
        <f t="shared" si="51"/>
        <v>-0.64997582118172748</v>
      </c>
      <c r="K407" s="31">
        <f t="shared" si="52"/>
        <v>0.11204929253358092</v>
      </c>
      <c r="L407" s="32">
        <f t="shared" si="53"/>
        <v>-2.9734088660531262</v>
      </c>
      <c r="M407" s="33">
        <f t="shared" si="54"/>
        <v>-7.4397149390631192</v>
      </c>
      <c r="O407" s="35"/>
    </row>
    <row r="408" spans="4:15">
      <c r="D408" s="92">
        <f>D407+'Control Panel'!$B$29</f>
        <v>2.0299999999999789</v>
      </c>
      <c r="E408" s="31">
        <f t="shared" si="49"/>
        <v>27.638016770718295</v>
      </c>
      <c r="F408" s="31">
        <f t="shared" si="55"/>
        <v>14.517154600007734</v>
      </c>
      <c r="G408" s="31">
        <f t="shared" si="56"/>
        <v>6.8399813493831596</v>
      </c>
      <c r="H408" s="31">
        <f t="shared" si="56"/>
        <v>-5.2480229575068487</v>
      </c>
      <c r="I408" s="31">
        <f t="shared" si="50"/>
        <v>8.6213160145321428</v>
      </c>
      <c r="J408" s="31">
        <f t="shared" si="51"/>
        <v>-0.65445436052659511</v>
      </c>
      <c r="K408" s="31">
        <f t="shared" si="52"/>
        <v>0.11232956459646834</v>
      </c>
      <c r="L408" s="32">
        <f t="shared" si="53"/>
        <v>-2.9706683818304498</v>
      </c>
      <c r="M408" s="33">
        <f t="shared" si="54"/>
        <v>-7.4207341554532356</v>
      </c>
      <c r="O408" s="35"/>
    </row>
    <row r="409" spans="4:15">
      <c r="D409" s="92">
        <f>D408+'Control Panel'!$B$29</f>
        <v>2.0349999999999788</v>
      </c>
      <c r="E409" s="31">
        <f t="shared" si="49"/>
        <v>27.672179544110438</v>
      </c>
      <c r="F409" s="31">
        <f t="shared" si="55"/>
        <v>14.490821726043256</v>
      </c>
      <c r="G409" s="31">
        <f t="shared" si="56"/>
        <v>6.8251280074740075</v>
      </c>
      <c r="H409" s="31">
        <f t="shared" si="56"/>
        <v>-5.2851266282841145</v>
      </c>
      <c r="I409" s="31">
        <f t="shared" si="50"/>
        <v>8.6322034148532403</v>
      </c>
      <c r="J409" s="31">
        <f t="shared" si="51"/>
        <v>-0.65891197868776641</v>
      </c>
      <c r="K409" s="31">
        <f t="shared" si="52"/>
        <v>0.11261345377342864</v>
      </c>
      <c r="L409" s="32">
        <f t="shared" si="53"/>
        <v>-2.9679607875662906</v>
      </c>
      <c r="M409" s="33">
        <f t="shared" si="54"/>
        <v>-7.4017209680327847</v>
      </c>
      <c r="O409" s="35"/>
    </row>
    <row r="410" spans="4:15">
      <c r="D410" s="92">
        <f>D409+'Control Panel'!$B$29</f>
        <v>2.0399999999999787</v>
      </c>
      <c r="E410" s="31">
        <f t="shared" si="49"/>
        <v>27.706268084637966</v>
      </c>
      <c r="F410" s="31">
        <f t="shared" si="55"/>
        <v>14.464303571389737</v>
      </c>
      <c r="G410" s="31">
        <f t="shared" si="56"/>
        <v>6.8102882035361763</v>
      </c>
      <c r="H410" s="31">
        <f t="shared" si="56"/>
        <v>-5.3221352331242784</v>
      </c>
      <c r="I410" s="31">
        <f t="shared" si="50"/>
        <v>8.6432140350038082</v>
      </c>
      <c r="J410" s="31">
        <f t="shared" si="51"/>
        <v>-0.66334864770643887</v>
      </c>
      <c r="K410" s="31">
        <f t="shared" si="52"/>
        <v>0.11290092029745534</v>
      </c>
      <c r="L410" s="32">
        <f t="shared" si="53"/>
        <v>-2.9652850685568666</v>
      </c>
      <c r="M410" s="33">
        <f t="shared" si="54"/>
        <v>-7.3826754363450622</v>
      </c>
      <c r="O410" s="35"/>
    </row>
    <row r="411" spans="4:15">
      <c r="D411" s="92">
        <f>D410+'Control Panel'!$B$29</f>
        <v>2.0449999999999786</v>
      </c>
      <c r="E411" s="31">
        <f t="shared" si="49"/>
        <v>27.74028245959229</v>
      </c>
      <c r="F411" s="31">
        <f t="shared" si="55"/>
        <v>14.437600611781161</v>
      </c>
      <c r="G411" s="31">
        <f t="shared" si="56"/>
        <v>6.7954617781933919</v>
      </c>
      <c r="H411" s="31">
        <f t="shared" si="56"/>
        <v>-5.3590486103060035</v>
      </c>
      <c r="I411" s="31">
        <f t="shared" si="50"/>
        <v>8.6543458901588863</v>
      </c>
      <c r="J411" s="31">
        <f t="shared" si="51"/>
        <v>-0.66776434327940848</v>
      </c>
      <c r="K411" s="31">
        <f t="shared" si="52"/>
        <v>0.11319192455111636</v>
      </c>
      <c r="L411" s="32">
        <f t="shared" si="53"/>
        <v>-2.9626402220335404</v>
      </c>
      <c r="M411" s="33">
        <f t="shared" si="54"/>
        <v>-7.3635976357523596</v>
      </c>
      <c r="O411" s="35"/>
    </row>
    <row r="412" spans="4:15">
      <c r="D412" s="92">
        <f>D411+'Control Panel'!$B$29</f>
        <v>2.0499999999999785</v>
      </c>
      <c r="E412" s="31">
        <f t="shared" si="49"/>
        <v>27.774222735480482</v>
      </c>
      <c r="F412" s="31">
        <f t="shared" si="55"/>
        <v>14.410713323759182</v>
      </c>
      <c r="G412" s="31">
        <f t="shared" si="56"/>
        <v>6.7806485770832241</v>
      </c>
      <c r="H412" s="31">
        <f t="shared" si="56"/>
        <v>-5.3958665984847656</v>
      </c>
      <c r="I412" s="31">
        <f t="shared" si="50"/>
        <v>8.665597006239345</v>
      </c>
      <c r="J412" s="31">
        <f t="shared" si="51"/>
        <v>-0.67215904469469201</v>
      </c>
      <c r="K412" s="31">
        <f t="shared" si="52"/>
        <v>0.11348642706604964</v>
      </c>
      <c r="L412" s="32">
        <f t="shared" si="53"/>
        <v>-2.9600252571542773</v>
      </c>
      <c r="M412" s="33">
        <f t="shared" si="54"/>
        <v>-7.3444876571644198</v>
      </c>
      <c r="O412" s="35"/>
    </row>
    <row r="413" spans="4:15">
      <c r="D413" s="92">
        <f>D412+'Control Panel'!$B$29</f>
        <v>2.0549999999999784</v>
      </c>
      <c r="E413" s="31">
        <f t="shared" si="49"/>
        <v>27.808088978050183</v>
      </c>
      <c r="F413" s="31">
        <f t="shared" si="55"/>
        <v>14.383642184671045</v>
      </c>
      <c r="G413" s="31">
        <f t="shared" si="56"/>
        <v>6.7658484507974528</v>
      </c>
      <c r="H413" s="31">
        <f t="shared" si="56"/>
        <v>-5.4325890367705876</v>
      </c>
      <c r="I413" s="31">
        <f t="shared" si="50"/>
        <v>8.6769654200992559</v>
      </c>
      <c r="J413" s="31">
        <f t="shared" si="51"/>
        <v>-0.67653273476689002</v>
      </c>
      <c r="K413" s="31">
        <f t="shared" si="52"/>
        <v>0.11378438852250972</v>
      </c>
      <c r="L413" s="32">
        <f t="shared" si="53"/>
        <v>-2.9574391949927872</v>
      </c>
      <c r="M413" s="33">
        <f t="shared" si="54"/>
        <v>-7.3253456067672085</v>
      </c>
      <c r="O413" s="35"/>
    </row>
    <row r="414" spans="4:15">
      <c r="D414" s="92">
        <f>D413+'Control Panel'!$B$29</f>
        <v>2.0599999999999783</v>
      </c>
      <c r="E414" s="31">
        <f t="shared" si="49"/>
        <v>27.841881252314231</v>
      </c>
      <c r="F414" s="31">
        <f t="shared" si="55"/>
        <v>14.356387672667106</v>
      </c>
      <c r="G414" s="31">
        <f t="shared" si="56"/>
        <v>6.7510612548224884</v>
      </c>
      <c r="H414" s="31">
        <f t="shared" si="56"/>
        <v>-5.4692157648044235</v>
      </c>
      <c r="I414" s="31">
        <f t="shared" si="50"/>
        <v>8.6884491797069643</v>
      </c>
      <c r="J414" s="31">
        <f t="shared" si="51"/>
        <v>-0.68088539977234708</v>
      </c>
      <c r="K414" s="31">
        <f t="shared" si="52"/>
        <v>0.11408576974896337</v>
      </c>
      <c r="L414" s="32">
        <f t="shared" si="53"/>
        <v>-2.9548810685253679</v>
      </c>
      <c r="M414" s="33">
        <f t="shared" si="54"/>
        <v>-7.3061716057520769</v>
      </c>
      <c r="O414" s="35"/>
    </row>
    <row r="415" spans="4:15">
      <c r="D415" s="92">
        <f>D414+'Control Panel'!$B$29</f>
        <v>2.0649999999999782</v>
      </c>
      <c r="E415" s="31">
        <f t="shared" si="49"/>
        <v>27.875599622574988</v>
      </c>
      <c r="F415" s="31">
        <f t="shared" si="55"/>
        <v>14.328950266698012</v>
      </c>
      <c r="G415" s="31">
        <f t="shared" si="56"/>
        <v>6.7362868494798613</v>
      </c>
      <c r="H415" s="31">
        <f t="shared" si="56"/>
        <v>-5.5057466228331835</v>
      </c>
      <c r="I415" s="31">
        <f t="shared" si="50"/>
        <v>8.7000463443199152</v>
      </c>
      <c r="J415" s="31">
        <f t="shared" si="51"/>
        <v>-0.68521702938416362</v>
      </c>
      <c r="K415" s="31">
        <f t="shared" si="52"/>
        <v>0.11439053172173282</v>
      </c>
      <c r="L415" s="32">
        <f t="shared" si="53"/>
        <v>-2.9523499226154719</v>
      </c>
      <c r="M415" s="33">
        <f t="shared" si="54"/>
        <v>-7.2869657900454365</v>
      </c>
      <c r="O415" s="35"/>
    </row>
    <row r="416" spans="4:15">
      <c r="D416" s="92">
        <f>D415+'Control Panel'!$B$29</f>
        <v>2.0699999999999781</v>
      </c>
      <c r="E416" s="31">
        <f t="shared" si="49"/>
        <v>27.909244152448355</v>
      </c>
      <c r="F416" s="31">
        <f t="shared" si="55"/>
        <v>14.301330446511471</v>
      </c>
      <c r="G416" s="31">
        <f t="shared" si="56"/>
        <v>6.7215250998667839</v>
      </c>
      <c r="H416" s="31">
        <f t="shared" si="56"/>
        <v>-5.5421814517834109</v>
      </c>
      <c r="I416" s="31">
        <f t="shared" si="50"/>
        <v>8.7117549846532789</v>
      </c>
      <c r="J416" s="31">
        <f t="shared" si="51"/>
        <v>-0.68952761660711293</v>
      </c>
      <c r="K416" s="31">
        <f t="shared" si="52"/>
        <v>0.11469863556468574</v>
      </c>
      <c r="L416" s="32">
        <f t="shared" si="53"/>
        <v>-2.9498448139960374</v>
      </c>
      <c r="M416" s="33">
        <f t="shared" si="54"/>
        <v>-7.26772831003899</v>
      </c>
      <c r="O416" s="35"/>
    </row>
    <row r="417" spans="4:15">
      <c r="D417" s="92">
        <f>D416+'Control Panel'!$B$29</f>
        <v>2.074999999999978</v>
      </c>
      <c r="E417" s="31">
        <f t="shared" si="49"/>
        <v>27.942814904887513</v>
      </c>
      <c r="F417" s="31">
        <f t="shared" si="55"/>
        <v>14.273528692648679</v>
      </c>
      <c r="G417" s="31">
        <f t="shared" si="56"/>
        <v>6.7067758757968035</v>
      </c>
      <c r="H417" s="31">
        <f t="shared" si="56"/>
        <v>-5.5785200933336059</v>
      </c>
      <c r="I417" s="31">
        <f t="shared" si="50"/>
        <v>8.723573183042415</v>
      </c>
      <c r="J417" s="31">
        <f t="shared" si="51"/>
        <v>-0.69381715771251495</v>
      </c>
      <c r="K417" s="31">
        <f t="shared" si="52"/>
        <v>0.11501004254896995</v>
      </c>
      <c r="L417" s="32">
        <f t="shared" si="53"/>
        <v>-2.9473648112495971</v>
      </c>
      <c r="M417" s="33">
        <f t="shared" si="54"/>
        <v>-7.2484593303206371</v>
      </c>
      <c r="O417" s="35"/>
    </row>
    <row r="418" spans="4:15">
      <c r="D418" s="92">
        <f>D417+'Control Panel'!$B$29</f>
        <v>2.0799999999999779</v>
      </c>
      <c r="E418" s="31">
        <f t="shared" si="49"/>
        <v>27.976311942206355</v>
      </c>
      <c r="F418" s="31">
        <f t="shared" si="55"/>
        <v>14.245545486440381</v>
      </c>
      <c r="G418" s="31">
        <f t="shared" si="56"/>
        <v>6.6920390517405552</v>
      </c>
      <c r="H418" s="31">
        <f t="shared" si="56"/>
        <v>-5.6147623899852093</v>
      </c>
      <c r="I418" s="31">
        <f t="shared" si="50"/>
        <v>8.7354990335992291</v>
      </c>
      <c r="J418" s="31">
        <f t="shared" si="51"/>
        <v>-0.69808565217311636</v>
      </c>
      <c r="K418" s="31">
        <f t="shared" si="52"/>
        <v>0.1153247140927918</v>
      </c>
      <c r="L418" s="32">
        <f t="shared" si="53"/>
        <v>-2.9449089947862053</v>
      </c>
      <c r="M418" s="33">
        <f t="shared" si="54"/>
        <v>-7.2291590294061274</v>
      </c>
      <c r="O418" s="35"/>
    </row>
    <row r="419" spans="4:15">
      <c r="D419" s="92">
        <f>D418+'Control Panel'!$B$29</f>
        <v>2.0849999999999778</v>
      </c>
      <c r="E419" s="31">
        <f t="shared" si="49"/>
        <v>28.009735326102621</v>
      </c>
      <c r="F419" s="31">
        <f t="shared" si="55"/>
        <v>14.217381310002587</v>
      </c>
      <c r="G419" s="31">
        <f t="shared" si="56"/>
        <v>6.6773145067666242</v>
      </c>
      <c r="H419" s="31">
        <f t="shared" si="56"/>
        <v>-5.6509081851322396</v>
      </c>
      <c r="I419" s="31">
        <f t="shared" si="50"/>
        <v>8.7475306423624808</v>
      </c>
      <c r="J419" s="31">
        <f t="shared" si="51"/>
        <v>-0.70233310259802395</v>
      </c>
      <c r="K419" s="31">
        <f t="shared" si="52"/>
        <v>0.11564261176123693</v>
      </c>
      <c r="L419" s="32">
        <f t="shared" si="53"/>
        <v>-2.9424764568192154</v>
      </c>
      <c r="M419" s="33">
        <f t="shared" si="54"/>
        <v>-7.20982759947153</v>
      </c>
      <c r="O419" s="35"/>
    </row>
    <row r="420" spans="4:15">
      <c r="D420" s="92">
        <f>D419+'Control Panel'!$B$29</f>
        <v>2.0899999999999777</v>
      </c>
      <c r="E420" s="31">
        <f t="shared" si="49"/>
        <v>28.043085117680743</v>
      </c>
      <c r="F420" s="31">
        <f t="shared" si="55"/>
        <v>14.189036646231932</v>
      </c>
      <c r="G420" s="31">
        <f t="shared" si="56"/>
        <v>6.662602124482528</v>
      </c>
      <c r="H420" s="31">
        <f t="shared" si="56"/>
        <v>-5.6869573231295973</v>
      </c>
      <c r="I420" s="31">
        <f t="shared" si="50"/>
        <v>8.7596661274420988</v>
      </c>
      <c r="J420" s="31">
        <f t="shared" si="51"/>
        <v>-0.70655951466774014</v>
      </c>
      <c r="K420" s="31">
        <f t="shared" si="52"/>
        <v>0.11596369726613215</v>
      </c>
      <c r="L420" s="32">
        <f t="shared" si="53"/>
        <v>-2.9400663013389408</v>
      </c>
      <c r="M420" s="33">
        <f t="shared" si="54"/>
        <v>-7.1904652460866174</v>
      </c>
      <c r="O420" s="35"/>
    </row>
    <row r="421" spans="4:15">
      <c r="D421" s="92">
        <f>D420+'Control Panel'!$B$29</f>
        <v>2.0949999999999775</v>
      </c>
      <c r="E421" s="31">
        <f t="shared" si="49"/>
        <v>28.076361377474388</v>
      </c>
      <c r="F421" s="31">
        <f t="shared" si="55"/>
        <v>14.160511978800708</v>
      </c>
      <c r="G421" s="31">
        <f t="shared" si="56"/>
        <v>6.6479017929758335</v>
      </c>
      <c r="H421" s="31">
        <f t="shared" si="56"/>
        <v>-5.7229096493600302</v>
      </c>
      <c r="I421" s="31">
        <f t="shared" si="50"/>
        <v>8.7719036191575572</v>
      </c>
      <c r="J421" s="31">
        <f t="shared" si="51"/>
        <v>-0.71076489706934187</v>
      </c>
      <c r="K421" s="31">
        <f t="shared" si="52"/>
        <v>0.11628793246594667</v>
      </c>
      <c r="L421" s="32">
        <f t="shared" si="53"/>
        <v>-2.937677644084224</v>
      </c>
      <c r="M421" s="33">
        <f t="shared" si="54"/>
        <v>-7.1710721879492185</v>
      </c>
      <c r="O421" s="35"/>
    </row>
    <row r="422" spans="4:15">
      <c r="D422" s="92">
        <f>D421+'Control Panel'!$B$29</f>
        <v>2.0999999999999774</v>
      </c>
      <c r="E422" s="31">
        <f t="shared" si="49"/>
        <v>28.109564165468715</v>
      </c>
      <c r="F422" s="31">
        <f t="shared" si="55"/>
        <v>14.131807792151559</v>
      </c>
      <c r="G422" s="31">
        <f t="shared" si="56"/>
        <v>6.6332134047554128</v>
      </c>
      <c r="H422" s="31">
        <f t="shared" si="56"/>
        <v>-5.7587650102997765</v>
      </c>
      <c r="I422" s="31">
        <f t="shared" si="50"/>
        <v>8.7842412601703899</v>
      </c>
      <c r="J422" s="31">
        <f t="shared" si="51"/>
        <v>-0.71494926143184867</v>
      </c>
      <c r="K422" s="31">
        <f t="shared" si="52"/>
        <v>0.11661527936573184</v>
      </c>
      <c r="L422" s="32">
        <f t="shared" si="53"/>
        <v>-2.9353096125119604</v>
      </c>
      <c r="M422" s="33">
        <f t="shared" si="54"/>
        <v>-7.1516486566206332</v>
      </c>
      <c r="O422" s="35"/>
    </row>
    <row r="423" spans="4:15">
      <c r="D423" s="92">
        <f>D422+'Control Panel'!$B$29</f>
        <v>2.1049999999999773</v>
      </c>
      <c r="E423" s="31">
        <f t="shared" si="49"/>
        <v>28.142693541122338</v>
      </c>
      <c r="F423" s="31">
        <f t="shared" si="55"/>
        <v>14.102924571491851</v>
      </c>
      <c r="G423" s="31">
        <f t="shared" si="56"/>
        <v>6.6185368566928533</v>
      </c>
      <c r="H423" s="31">
        <f t="shared" si="56"/>
        <v>-5.7945232535828799</v>
      </c>
      <c r="I423" s="31">
        <f t="shared" si="50"/>
        <v>8.7966772056109033</v>
      </c>
      <c r="J423" s="31">
        <f t="shared" si="51"/>
        <v>-0.71911262226181838</v>
      </c>
      <c r="K423" s="31">
        <f t="shared" si="52"/>
        <v>0.11694570011709828</v>
      </c>
      <c r="L423" s="32">
        <f t="shared" si="53"/>
        <v>-2.9329613457646175</v>
      </c>
      <c r="M423" s="33">
        <f t="shared" si="54"/>
        <v>-7.132194896262174</v>
      </c>
      <c r="O423" s="35"/>
    </row>
    <row r="424" spans="4:15">
      <c r="D424" s="92">
        <f>D423+'Control Panel'!$B$29</f>
        <v>2.1099999999999772</v>
      </c>
      <c r="E424" s="31">
        <f t="shared" si="49"/>
        <v>28.17574956338898</v>
      </c>
      <c r="F424" s="31">
        <f t="shared" si="55"/>
        <v>14.073862802787733</v>
      </c>
      <c r="G424" s="31">
        <f t="shared" si="56"/>
        <v>6.6038720499640302</v>
      </c>
      <c r="H424" s="31">
        <f t="shared" si="56"/>
        <v>-5.8301842280641907</v>
      </c>
      <c r="I424" s="31">
        <f t="shared" si="50"/>
        <v>8.8092096231991537</v>
      </c>
      <c r="J424" s="31">
        <f t="shared" si="51"/>
        <v>-0.7232549968792128</v>
      </c>
      <c r="K424" s="31">
        <f t="shared" si="52"/>
        <v>0.11727915701822821</v>
      </c>
      <c r="L424" s="32">
        <f t="shared" si="53"/>
        <v>-2.9306319946357609</v>
      </c>
      <c r="M424" s="33">
        <f t="shared" si="54"/>
        <v>-7.1127111633728921</v>
      </c>
      <c r="O424" s="35"/>
    </row>
    <row r="425" spans="4:15">
      <c r="D425" s="92">
        <f>D424+'Control Panel'!$B$29</f>
        <v>2.1149999999999771</v>
      </c>
      <c r="E425" s="31">
        <f t="shared" si="49"/>
        <v>28.208732290738869</v>
      </c>
      <c r="F425" s="31">
        <f t="shared" si="55"/>
        <v>14.044622972757871</v>
      </c>
      <c r="G425" s="31">
        <f t="shared" si="56"/>
        <v>6.5892188899908515</v>
      </c>
      <c r="H425" s="31">
        <f t="shared" si="56"/>
        <v>-5.865747783881055</v>
      </c>
      <c r="I425" s="31">
        <f t="shared" si="50"/>
        <v>8.821836693360277</v>
      </c>
      <c r="J425" s="31">
        <f t="shared" si="51"/>
        <v>-0.72737640535356851</v>
      </c>
      <c r="K425" s="31">
        <f t="shared" si="52"/>
        <v>0.11761561251392309</v>
      </c>
      <c r="L425" s="32">
        <f t="shared" si="53"/>
        <v>-2.9283207215336597</v>
      </c>
      <c r="M425" s="33">
        <f t="shared" si="54"/>
        <v>-7.0931977265285697</v>
      </c>
      <c r="O425" s="35"/>
    </row>
    <row r="426" spans="4:15">
      <c r="D426" s="92">
        <f>D425+'Control Panel'!$B$29</f>
        <v>2.119999999999977</v>
      </c>
      <c r="E426" s="31">
        <f t="shared" si="49"/>
        <v>28.241641781179805</v>
      </c>
      <c r="F426" s="31">
        <f t="shared" si="55"/>
        <v>14.015205568866884</v>
      </c>
      <c r="G426" s="31">
        <f t="shared" si="56"/>
        <v>6.5745772863831835</v>
      </c>
      <c r="H426" s="31">
        <f t="shared" si="56"/>
        <v>-5.9012137725136977</v>
      </c>
      <c r="I426" s="31">
        <f t="shared" si="50"/>
        <v>8.8345566093342232</v>
      </c>
      <c r="J426" s="31">
        <f t="shared" si="51"/>
        <v>-0.73147687044051013</v>
      </c>
      <c r="K426" s="31">
        <f t="shared" si="52"/>
        <v>0.11795502919568411</v>
      </c>
      <c r="L426" s="32">
        <f t="shared" si="53"/>
        <v>-2.926026700442987</v>
      </c>
      <c r="M426" s="33">
        <f t="shared" si="54"/>
        <v>-7.07365486612205</v>
      </c>
      <c r="O426" s="35"/>
    </row>
    <row r="427" spans="4:15">
      <c r="D427" s="92">
        <f>D426+'Control Panel'!$B$29</f>
        <v>2.1249999999999769</v>
      </c>
      <c r="E427" s="31">
        <f t="shared" si="49"/>
        <v>28.274478092277967</v>
      </c>
      <c r="F427" s="31">
        <f t="shared" si="55"/>
        <v>13.985611079318488</v>
      </c>
      <c r="G427" s="31">
        <f t="shared" si="56"/>
        <v>6.5599471528809685</v>
      </c>
      <c r="H427" s="31">
        <f t="shared" si="56"/>
        <v>-5.9365820468443076</v>
      </c>
      <c r="I427" s="31">
        <f t="shared" si="50"/>
        <v>8.8473675772799947</v>
      </c>
      <c r="J427" s="31">
        <f t="shared" si="51"/>
        <v>-0.73555641751864076</v>
      </c>
      <c r="K427" s="31">
        <f t="shared" si="52"/>
        <v>0.11829736980182512</v>
      </c>
      <c r="L427" s="32">
        <f t="shared" si="53"/>
        <v>-2.9237491168846566</v>
      </c>
      <c r="M427" s="33">
        <f t="shared" si="54"/>
        <v>-7.0540828741049308</v>
      </c>
      <c r="O427" s="35"/>
    </row>
    <row r="428" spans="4:15">
      <c r="D428" s="92">
        <f>D427+'Control Panel'!$B$29</f>
        <v>2.1299999999999768</v>
      </c>
      <c r="E428" s="31">
        <f t="shared" si="49"/>
        <v>28.307241281178413</v>
      </c>
      <c r="F428" s="31">
        <f t="shared" si="55"/>
        <v>13.95583999304834</v>
      </c>
      <c r="G428" s="31">
        <f t="shared" si="56"/>
        <v>6.5453284072965454</v>
      </c>
      <c r="H428" s="31">
        <f t="shared" si="56"/>
        <v>-5.9718524612148318</v>
      </c>
      <c r="I428" s="31">
        <f t="shared" si="50"/>
        <v>8.8602678163744439</v>
      </c>
      <c r="J428" s="31">
        <f t="shared" si="51"/>
        <v>-0.73961507452684216</v>
      </c>
      <c r="K428" s="31">
        <f t="shared" si="52"/>
        <v>0.11864259721761608</v>
      </c>
      <c r="L428" s="32">
        <f t="shared" si="53"/>
        <v>-2.9214871678738374</v>
      </c>
      <c r="M428" s="33">
        <f t="shared" si="54"/>
        <v>-7.0344820537307413</v>
      </c>
      <c r="O428" s="35"/>
    </row>
    <row r="429" spans="4:15">
      <c r="D429" s="92">
        <f>D428+'Control Panel'!$B$29</f>
        <v>2.1349999999999767</v>
      </c>
      <c r="E429" s="31">
        <f t="shared" si="49"/>
        <v>28.339931404625297</v>
      </c>
      <c r="F429" s="31">
        <f t="shared" si="55"/>
        <v>13.925892799716594</v>
      </c>
      <c r="G429" s="31">
        <f t="shared" si="56"/>
        <v>6.5307209714571766</v>
      </c>
      <c r="H429" s="31">
        <f t="shared" si="56"/>
        <v>-6.0070248714834857</v>
      </c>
      <c r="I429" s="31">
        <f t="shared" si="50"/>
        <v>8.8732555589057469</v>
      </c>
      <c r="J429" s="31">
        <f t="shared" si="51"/>
        <v>-0.74365287190201512</v>
      </c>
      <c r="K429" s="31">
        <f t="shared" si="52"/>
        <v>0.11899067447545709</v>
      </c>
      <c r="L429" s="32">
        <f t="shared" si="53"/>
        <v>-2.9192400618762049</v>
      </c>
      <c r="M429" s="33">
        <f t="shared" si="54"/>
        <v>-7.0148527192995935</v>
      </c>
      <c r="O429" s="35"/>
    </row>
    <row r="430" spans="4:15">
      <c r="D430" s="92">
        <f>D429+'Control Panel'!$B$29</f>
        <v>2.1399999999999766</v>
      </c>
      <c r="E430" s="31">
        <f t="shared" si="49"/>
        <v>28.372548518981812</v>
      </c>
      <c r="F430" s="31">
        <f t="shared" si="55"/>
        <v>13.895769989700186</v>
      </c>
      <c r="G430" s="31">
        <f t="shared" si="56"/>
        <v>6.5161247711477959</v>
      </c>
      <c r="H430" s="31">
        <f t="shared" si="56"/>
        <v>-6.042099135079984</v>
      </c>
      <c r="I430" s="31">
        <f t="shared" si="50"/>
        <v>8.8863290503615833</v>
      </c>
      <c r="J430" s="31">
        <f t="shared" si="51"/>
        <v>-0.74766984251729185</v>
      </c>
      <c r="K430" s="31">
        <f t="shared" si="52"/>
        <v>0.11934156475508011</v>
      </c>
      <c r="L430" s="32">
        <f t="shared" si="53"/>
        <v>-2.9170070187624288</v>
      </c>
      <c r="M430" s="33">
        <f t="shared" si="54"/>
        <v>-6.9951951959044285</v>
      </c>
      <c r="O430" s="35"/>
    </row>
    <row r="431" spans="4:15">
      <c r="D431" s="92">
        <f>D430+'Control Panel'!$B$29</f>
        <v>2.1449999999999765</v>
      </c>
      <c r="E431" s="31">
        <f t="shared" si="49"/>
        <v>28.405092680249819</v>
      </c>
      <c r="F431" s="31">
        <f t="shared" si="55"/>
        <v>13.865472054084838</v>
      </c>
      <c r="G431" s="31">
        <f t="shared" si="56"/>
        <v>6.5015397360539842</v>
      </c>
      <c r="H431" s="31">
        <f t="shared" si="56"/>
        <v>-6.0770751110595063</v>
      </c>
      <c r="I431" s="31">
        <f t="shared" si="50"/>
        <v>8.899486549512158</v>
      </c>
      <c r="J431" s="31">
        <f t="shared" si="51"/>
        <v>-0.75166602162074569</v>
      </c>
      <c r="K431" s="31">
        <f t="shared" si="52"/>
        <v>0.11969523138377865</v>
      </c>
      <c r="L431" s="32">
        <f t="shared" si="53"/>
        <v>-2.9147872697609785</v>
      </c>
      <c r="M431" s="33">
        <f t="shared" si="54"/>
        <v>-6.9755098191788623</v>
      </c>
      <c r="O431" s="35"/>
    </row>
    <row r="432" spans="4:15">
      <c r="D432" s="92">
        <f>D431+'Control Panel'!$B$29</f>
        <v>2.1499999999999764</v>
      </c>
      <c r="E432" s="31">
        <f t="shared" si="49"/>
        <v>28.437563944089217</v>
      </c>
      <c r="F432" s="31">
        <f t="shared" si="55"/>
        <v>13.834999484656802</v>
      </c>
      <c r="G432" s="31">
        <f t="shared" si="56"/>
        <v>6.4869657997051791</v>
      </c>
      <c r="H432" s="31">
        <f t="shared" si="56"/>
        <v>-6.1119526601554002</v>
      </c>
      <c r="I432" s="31">
        <f t="shared" si="50"/>
        <v>8.9127263284881213</v>
      </c>
      <c r="J432" s="31">
        <f t="shared" si="51"/>
        <v>-0.75564144677462786</v>
      </c>
      <c r="K432" s="31">
        <f t="shared" si="52"/>
        <v>0.12005163783666388</v>
      </c>
      <c r="L432" s="32">
        <f t="shared" si="53"/>
        <v>-2.9125800574092691</v>
      </c>
      <c r="M432" s="33">
        <f t="shared" si="54"/>
        <v>-6.9557969350467062</v>
      </c>
      <c r="O432" s="35"/>
    </row>
    <row r="433" spans="4:15">
      <c r="D433" s="92">
        <f>D432+'Control Panel'!$B$29</f>
        <v>2.1549999999999763</v>
      </c>
      <c r="E433" s="31">
        <f t="shared" si="49"/>
        <v>28.469962365837024</v>
      </c>
      <c r="F433" s="31">
        <f t="shared" si="55"/>
        <v>13.804352773894337</v>
      </c>
      <c r="G433" s="31">
        <f t="shared" si="56"/>
        <v>6.4724028994181326</v>
      </c>
      <c r="H433" s="31">
        <f t="shared" si="56"/>
        <v>-6.1467316448306333</v>
      </c>
      <c r="I433" s="31">
        <f t="shared" si="50"/>
        <v>8.926046672853472</v>
      </c>
      <c r="J433" s="31">
        <f t="shared" si="51"/>
        <v>-0.75959615779515388</v>
      </c>
      <c r="K433" s="31">
        <f t="shared" si="52"/>
        <v>0.12041074773694546</v>
      </c>
      <c r="L433" s="32">
        <f t="shared" si="53"/>
        <v>-2.9103846355031813</v>
      </c>
      <c r="M433" s="33">
        <f t="shared" si="54"/>
        <v>-6.9360568994732201</v>
      </c>
      <c r="O433" s="35"/>
    </row>
    <row r="434" spans="4:15">
      <c r="D434" s="92">
        <f>D433+'Control Panel'!$B$29</f>
        <v>2.1599999999999762</v>
      </c>
      <c r="E434" s="31">
        <f t="shared" si="49"/>
        <v>28.502288000526171</v>
      </c>
      <c r="F434" s="31">
        <f t="shared" si="55"/>
        <v>13.77353241495894</v>
      </c>
      <c r="G434" s="31">
        <f t="shared" si="56"/>
        <v>6.4578509762406169</v>
      </c>
      <c r="H434" s="31">
        <f t="shared" si="56"/>
        <v>-6.1814119293279992</v>
      </c>
      <c r="I434" s="31">
        <f t="shared" si="50"/>
        <v>8.9394458816735618</v>
      </c>
      <c r="J434" s="31">
        <f t="shared" si="51"/>
        <v>-0.7635301966928647</v>
      </c>
      <c r="K434" s="31">
        <f t="shared" si="52"/>
        <v>0.12077252485623736</v>
      </c>
      <c r="L434" s="32">
        <f t="shared" si="53"/>
        <v>-2.9082002690450324</v>
      </c>
      <c r="M434" s="33">
        <f t="shared" si="54"/>
        <v>-6.9162900782181111</v>
      </c>
      <c r="O434" s="35"/>
    </row>
    <row r="435" spans="4:15">
      <c r="D435" s="92">
        <f>D434+'Control Panel'!$B$29</f>
        <v>2.1649999999999761</v>
      </c>
      <c r="E435" s="31">
        <f t="shared" si="49"/>
        <v>28.534540902904013</v>
      </c>
      <c r="F435" s="31">
        <f t="shared" si="55"/>
        <v>13.742538901686322</v>
      </c>
      <c r="G435" s="31">
        <f t="shared" si="56"/>
        <v>6.4433099748953921</v>
      </c>
      <c r="H435" s="31">
        <f t="shared" si="56"/>
        <v>-6.2159933797190901</v>
      </c>
      <c r="I435" s="31">
        <f t="shared" si="50"/>
        <v>8.9529222675782236</v>
      </c>
      <c r="J435" s="31">
        <f t="shared" si="51"/>
        <v>-0.76744360761358543</v>
      </c>
      <c r="K435" s="31">
        <f t="shared" si="52"/>
        <v>0.12113693311488538</v>
      </c>
      <c r="L435" s="32">
        <f t="shared" si="53"/>
        <v>-2.9060262341899725</v>
      </c>
      <c r="M435" s="33">
        <f t="shared" si="54"/>
        <v>-6.8964968465903835</v>
      </c>
      <c r="O435" s="35"/>
    </row>
    <row r="436" spans="4:15">
      <c r="D436" s="92">
        <f>D435+'Control Panel'!$B$29</f>
        <v>2.1699999999999759</v>
      </c>
      <c r="E436" s="31">
        <f t="shared" si="49"/>
        <v>28.566721127450563</v>
      </c>
      <c r="F436" s="31">
        <f t="shared" si="55"/>
        <v>13.711372728577144</v>
      </c>
      <c r="G436" s="31">
        <f t="shared" si="56"/>
        <v>6.4287798437244419</v>
      </c>
      <c r="H436" s="31">
        <f t="shared" si="56"/>
        <v>-6.2504758639520421</v>
      </c>
      <c r="I436" s="31">
        <f t="shared" si="50"/>
        <v>8.9664741568202082</v>
      </c>
      <c r="J436" s="31">
        <f t="shared" si="51"/>
        <v>-0.77133643678000041</v>
      </c>
      <c r="K436" s="31">
        <f t="shared" si="52"/>
        <v>0.12150393658231817</v>
      </c>
      <c r="L436" s="32">
        <f t="shared" si="53"/>
        <v>-2.9038618181909386</v>
      </c>
      <c r="M436" s="33">
        <f t="shared" si="54"/>
        <v>-6.8766775892050047</v>
      </c>
      <c r="O436" s="35"/>
    </row>
    <row r="437" spans="4:15">
      <c r="D437" s="92">
        <f>D436+'Control Panel'!$B$29</f>
        <v>2.1749999999999758</v>
      </c>
      <c r="E437" s="31">
        <f t="shared" si="49"/>
        <v>28.598828728396455</v>
      </c>
      <c r="F437" s="31">
        <f t="shared" si="55"/>
        <v>13.680034390787519</v>
      </c>
      <c r="G437" s="31">
        <f t="shared" si="56"/>
        <v>6.4142605346334873</v>
      </c>
      <c r="H437" s="31">
        <f t="shared" si="56"/>
        <v>-6.2848592518980668</v>
      </c>
      <c r="I437" s="31">
        <f t="shared" si="50"/>
        <v>8.9800998893289261</v>
      </c>
      <c r="J437" s="31">
        <f t="shared" si="51"/>
        <v>-0.77520873243386657</v>
      </c>
      <c r="K437" s="31">
        <f t="shared" si="52"/>
        <v>0.12187349947741807</v>
      </c>
      <c r="L437" s="32">
        <f t="shared" si="53"/>
        <v>-2.9017063193421242</v>
      </c>
      <c r="M437" s="33">
        <f t="shared" si="54"/>
        <v>-6.8568326997415143</v>
      </c>
      <c r="O437" s="35"/>
    </row>
    <row r="438" spans="4:15">
      <c r="D438" s="92">
        <f>D437+'Control Panel'!$B$29</f>
        <v>2.1799999999999757</v>
      </c>
      <c r="E438" s="31">
        <f t="shared" si="49"/>
        <v>28.630863759740631</v>
      </c>
      <c r="F438" s="31">
        <f t="shared" si="55"/>
        <v>13.64852438411928</v>
      </c>
      <c r="G438" s="31">
        <f t="shared" si="56"/>
        <v>6.3997520030367765</v>
      </c>
      <c r="H438" s="31">
        <f t="shared" si="56"/>
        <v>-6.3191434153967743</v>
      </c>
      <c r="I438" s="31">
        <f t="shared" si="50"/>
        <v>8.9937978187596386</v>
      </c>
      <c r="J438" s="31">
        <f t="shared" si="51"/>
        <v>-0.77906054477888198</v>
      </c>
      <c r="K438" s="31">
        <f t="shared" si="52"/>
        <v>0.12224558616891219</v>
      </c>
      <c r="L438" s="32">
        <f t="shared" si="53"/>
        <v>-2.8995590469210542</v>
      </c>
      <c r="M438" s="33">
        <f t="shared" si="54"/>
        <v>-6.8369625807045455</v>
      </c>
      <c r="O438" s="35"/>
    </row>
    <row r="439" spans="4:15">
      <c r="D439" s="92">
        <f>D438+'Control Panel'!$B$29</f>
        <v>2.1849999999999756</v>
      </c>
      <c r="E439" s="31">
        <f t="shared" si="49"/>
        <v>28.662826275267729</v>
      </c>
      <c r="F439" s="31">
        <f t="shared" si="55"/>
        <v>13.616843205010039</v>
      </c>
      <c r="G439" s="31">
        <f t="shared" si="56"/>
        <v>6.3852542078021708</v>
      </c>
      <c r="H439" s="31">
        <f t="shared" si="56"/>
        <v>-6.3533282283002972</v>
      </c>
      <c r="I439" s="31">
        <f t="shared" si="50"/>
        <v>9.0075663125381826</v>
      </c>
      <c r="J439" s="31">
        <f t="shared" si="51"/>
        <v>-0.78289192592422707</v>
      </c>
      <c r="K439" s="31">
        <f t="shared" si="52"/>
        <v>0.12262016117578263</v>
      </c>
      <c r="L439" s="32">
        <f t="shared" si="53"/>
        <v>-2.8974193211293011</v>
      </c>
      <c r="M439" s="33">
        <f t="shared" si="54"/>
        <v>-6.8170676431863368</v>
      </c>
      <c r="O439" s="35"/>
    </row>
    <row r="440" spans="4:15">
      <c r="D440" s="92">
        <f>D439+'Control Panel'!$B$29</f>
        <v>2.1899999999999755</v>
      </c>
      <c r="E440" s="31">
        <f t="shared" si="49"/>
        <v>28.694716328565228</v>
      </c>
      <c r="F440" s="31">
        <f t="shared" si="55"/>
        <v>13.584991350522996</v>
      </c>
      <c r="G440" s="31">
        <f t="shared" si="56"/>
        <v>6.3707671111965247</v>
      </c>
      <c r="H440" s="31">
        <f t="shared" si="56"/>
        <v>-6.387413566516229</v>
      </c>
      <c r="I440" s="31">
        <f t="shared" si="50"/>
        <v>9.0214037519013015</v>
      </c>
      <c r="J440" s="31">
        <f t="shared" si="51"/>
        <v>-0.78670292982879297</v>
      </c>
      <c r="K440" s="31">
        <f t="shared" si="52"/>
        <v>0.12299718916769427</v>
      </c>
      <c r="L440" s="32">
        <f t="shared" si="53"/>
        <v>-2.8952864730318706</v>
      </c>
      <c r="M440" s="33">
        <f t="shared" si="54"/>
        <v>-6.7971483066312626</v>
      </c>
      <c r="O440" s="35"/>
    </row>
    <row r="441" spans="4:15">
      <c r="D441" s="92">
        <f>D440+'Control Panel'!$B$29</f>
        <v>2.1949999999999754</v>
      </c>
      <c r="E441" s="31">
        <f t="shared" si="49"/>
        <v>28.726533973040297</v>
      </c>
      <c r="F441" s="31">
        <f t="shared" si="55"/>
        <v>13.552969318336581</v>
      </c>
      <c r="G441" s="31">
        <f t="shared" si="56"/>
        <v>6.3562906788313658</v>
      </c>
      <c r="H441" s="31">
        <f t="shared" si="56"/>
        <v>-6.4213993080493852</v>
      </c>
      <c r="I441" s="31">
        <f t="shared" si="50"/>
        <v>9.0353085319326869</v>
      </c>
      <c r="J441" s="31">
        <f t="shared" si="51"/>
        <v>-0.79049361224611447</v>
      </c>
      <c r="K441" s="31">
        <f t="shared" si="52"/>
        <v>0.12337663496543948</v>
      </c>
      <c r="L441" s="32">
        <f t="shared" si="53"/>
        <v>-2.8931598444953002</v>
      </c>
      <c r="M441" s="33">
        <f t="shared" si="54"/>
        <v>-6.7772049986024134</v>
      </c>
      <c r="O441" s="35"/>
    </row>
    <row r="442" spans="4:15">
      <c r="D442" s="92">
        <f>D441+'Control Panel'!$B$29</f>
        <v>2.1999999999999753</v>
      </c>
      <c r="E442" s="31">
        <f t="shared" si="49"/>
        <v>28.758279261936398</v>
      </c>
      <c r="F442" s="31">
        <f t="shared" si="55"/>
        <v>13.520777606733851</v>
      </c>
      <c r="G442" s="31">
        <f t="shared" si="56"/>
        <v>6.3418248796088896</v>
      </c>
      <c r="H442" s="31">
        <f t="shared" si="56"/>
        <v>-6.4552853330423972</v>
      </c>
      <c r="I442" s="31">
        <f t="shared" si="50"/>
        <v>9.0492790615948291</v>
      </c>
      <c r="J442" s="31">
        <f t="shared" si="51"/>
        <v>-0.79426403067001727</v>
      </c>
      <c r="K442" s="31">
        <f t="shared" si="52"/>
        <v>0.12375846354139912</v>
      </c>
      <c r="L442" s="32">
        <f t="shared" si="53"/>
        <v>-2.8910387881245319</v>
      </c>
      <c r="M442" s="33">
        <f t="shared" si="54"/>
        <v>-6.7572381545502553</v>
      </c>
      <c r="O442" s="35"/>
    </row>
    <row r="443" spans="4:15">
      <c r="D443" s="92">
        <f>D442+'Control Panel'!$B$29</f>
        <v>2.2049999999999752</v>
      </c>
      <c r="E443" s="31">
        <f t="shared" si="49"/>
        <v>28.789952248349593</v>
      </c>
      <c r="F443" s="31">
        <f t="shared" si="55"/>
        <v>13.488416714591708</v>
      </c>
      <c r="G443" s="31">
        <f t="shared" si="56"/>
        <v>6.3273696856682671</v>
      </c>
      <c r="H443" s="31">
        <f t="shared" si="56"/>
        <v>-6.4890715238151486</v>
      </c>
      <c r="I443" s="31">
        <f t="shared" si="50"/>
        <v>9.0633137637567405</v>
      </c>
      <c r="J443" s="31">
        <f t="shared" si="51"/>
        <v>-0.79801424428099343</v>
      </c>
      <c r="K443" s="31">
        <f t="shared" si="52"/>
        <v>0.12414264002001804</v>
      </c>
      <c r="L443" s="32">
        <f t="shared" si="53"/>
        <v>-2.8889226671985746</v>
      </c>
      <c r="M443" s="33">
        <f t="shared" si="54"/>
        <v>-6.7372482175834065</v>
      </c>
      <c r="O443" s="35"/>
    </row>
    <row r="444" spans="4:15">
      <c r="D444" s="92">
        <f>D443+'Control Panel'!$B$29</f>
        <v>2.2099999999999751</v>
      </c>
      <c r="E444" s="31">
        <f t="shared" si="49"/>
        <v>28.821552985244594</v>
      </c>
      <c r="F444" s="31">
        <f t="shared" si="55"/>
        <v>13.455887141369914</v>
      </c>
      <c r="G444" s="31">
        <f t="shared" si="56"/>
        <v>6.3129250723322743</v>
      </c>
      <c r="H444" s="31">
        <f t="shared" si="56"/>
        <v>-6.5227577649030657</v>
      </c>
      <c r="I444" s="31">
        <f t="shared" si="50"/>
        <v>9.0774110752176842</v>
      </c>
      <c r="J444" s="31">
        <f t="shared" si="51"/>
        <v>-0.80174431389331657</v>
      </c>
      <c r="K444" s="31">
        <f t="shared" si="52"/>
        <v>0.12452912967829512</v>
      </c>
      <c r="L444" s="32">
        <f t="shared" si="53"/>
        <v>-2.8868108556050087</v>
      </c>
      <c r="M444" s="33">
        <f t="shared" si="54"/>
        <v>-6.7172356382415588</v>
      </c>
      <c r="O444" s="35"/>
    </row>
    <row r="445" spans="4:15">
      <c r="D445" s="92">
        <f>D444+'Control Panel'!$B$29</f>
        <v>2.214999999999975</v>
      </c>
      <c r="E445" s="31">
        <f t="shared" si="49"/>
        <v>28.853081525470561</v>
      </c>
      <c r="F445" s="31">
        <f t="shared" si="55"/>
        <v>13.423189387099921</v>
      </c>
      <c r="G445" s="31">
        <f t="shared" si="56"/>
        <v>6.298491018054249</v>
      </c>
      <c r="H445" s="31">
        <f t="shared" si="56"/>
        <v>-6.5563439430942738</v>
      </c>
      <c r="I445" s="31">
        <f t="shared" si="50"/>
        <v>9.0915694467269521</v>
      </c>
      <c r="J445" s="31">
        <f t="shared" si="51"/>
        <v>-0.80545430190290546</v>
      </c>
      <c r="K445" s="31">
        <f t="shared" si="52"/>
        <v>0.12491789794628612</v>
      </c>
      <c r="L445" s="32">
        <f t="shared" si="53"/>
        <v>-2.884702737773376</v>
      </c>
      <c r="M445" s="33">
        <f t="shared" si="54"/>
        <v>-6.6972008742705738</v>
      </c>
      <c r="O445" s="35"/>
    </row>
    <row r="446" spans="4:15">
      <c r="D446" s="92">
        <f>D445+'Control Panel'!$B$29</f>
        <v>2.2199999999999749</v>
      </c>
      <c r="E446" s="31">
        <f t="shared" si="49"/>
        <v>28.884537921776609</v>
      </c>
      <c r="F446" s="31">
        <f t="shared" si="55"/>
        <v>13.390323952373521</v>
      </c>
      <c r="G446" s="31">
        <f t="shared" si="56"/>
        <v>6.2840675043653818</v>
      </c>
      <c r="H446" s="31">
        <f t="shared" si="56"/>
        <v>-6.5898299474656268</v>
      </c>
      <c r="I446" s="31">
        <f t="shared" si="50"/>
        <v>9.1057873429998235</v>
      </c>
      <c r="J446" s="31">
        <f t="shared" si="51"/>
        <v>-0.80914427223594598</v>
      </c>
      <c r="K446" s="31">
        <f t="shared" si="52"/>
        <v>0.12530891040761899</v>
      </c>
      <c r="L446" s="32">
        <f t="shared" si="53"/>
        <v>-2.882597708607491</v>
      </c>
      <c r="M446" s="33">
        <f t="shared" si="54"/>
        <v>-6.677144390399766</v>
      </c>
      <c r="O446" s="35"/>
    </row>
    <row r="447" spans="4:15">
      <c r="D447" s="92">
        <f>D446+'Control Panel'!$B$29</f>
        <v>2.2249999999999748</v>
      </c>
      <c r="E447" s="31">
        <f t="shared" si="49"/>
        <v>28.915922226827078</v>
      </c>
      <c r="F447" s="31">
        <f t="shared" si="55"/>
        <v>13.357291338331311</v>
      </c>
      <c r="G447" s="31">
        <f t="shared" si="56"/>
        <v>6.269654515822344</v>
      </c>
      <c r="H447" s="31">
        <f t="shared" si="56"/>
        <v>-6.6232156694176254</v>
      </c>
      <c r="I447" s="31">
        <f t="shared" si="50"/>
        <v>9.1200632427297723</v>
      </c>
      <c r="J447" s="31">
        <f t="shared" si="51"/>
        <v>-0.81281429029827801</v>
      </c>
      <c r="K447" s="31">
        <f t="shared" si="52"/>
        <v>0.1257021328000206</v>
      </c>
      <c r="L447" s="32">
        <f t="shared" si="53"/>
        <v>-2.8804951734167159</v>
      </c>
      <c r="M447" s="33">
        <f t="shared" si="54"/>
        <v>-6.6570666581214173</v>
      </c>
      <c r="O447" s="35"/>
    </row>
    <row r="448" spans="4:15">
      <c r="D448" s="92">
        <f>D447+'Control Panel'!$B$29</f>
        <v>2.2299999999999747</v>
      </c>
      <c r="E448" s="31">
        <f t="shared" si="49"/>
        <v>28.947234493216524</v>
      </c>
      <c r="F448" s="31">
        <f t="shared" si="55"/>
        <v>13.324092046650996</v>
      </c>
      <c r="G448" s="31">
        <f t="shared" si="56"/>
        <v>6.25525203995526</v>
      </c>
      <c r="H448" s="31">
        <f t="shared" si="56"/>
        <v>-6.6565010027082323</v>
      </c>
      <c r="I448" s="31">
        <f t="shared" si="50"/>
        <v>9.1343956385970131</v>
      </c>
      <c r="J448" s="31">
        <f t="shared" si="51"/>
        <v>-0.81646442292555577</v>
      </c>
      <c r="K448" s="31">
        <f t="shared" si="52"/>
        <v>0.12609753101585369</v>
      </c>
      <c r="L448" s="32">
        <f t="shared" si="53"/>
        <v>-2.8783945478462289</v>
      </c>
      <c r="M448" s="33">
        <f t="shared" si="54"/>
        <v>-6.6369681554725375</v>
      </c>
      <c r="O448" s="35"/>
    </row>
    <row r="449" spans="4:15">
      <c r="D449" s="92">
        <f>D448+'Control Panel'!$B$29</f>
        <v>2.2349999999999746</v>
      </c>
      <c r="E449" s="31">
        <f t="shared" si="49"/>
        <v>28.97847477348445</v>
      </c>
      <c r="F449" s="31">
        <f t="shared" si="55"/>
        <v>13.290726579535511</v>
      </c>
      <c r="G449" s="31">
        <f t="shared" si="56"/>
        <v>6.2408600672160288</v>
      </c>
      <c r="H449" s="31">
        <f t="shared" si="56"/>
        <v>-6.689685843485595</v>
      </c>
      <c r="I449" s="31">
        <f t="shared" si="50"/>
        <v>9.1487830372734962</v>
      </c>
      <c r="J449" s="31">
        <f t="shared" si="51"/>
        <v>-0.82009473833418611</v>
      </c>
      <c r="K449" s="31">
        <f t="shared" si="52"/>
        <v>0.12649507110266414</v>
      </c>
      <c r="L449" s="32">
        <f t="shared" si="53"/>
        <v>-2.8762952578063543</v>
      </c>
      <c r="M449" s="33">
        <f t="shared" si="54"/>
        <v>-6.6168493668188724</v>
      </c>
      <c r="O449" s="35"/>
    </row>
    <row r="450" spans="4:15">
      <c r="D450" s="92">
        <f>D449+'Control Panel'!$B$29</f>
        <v>2.2399999999999745</v>
      </c>
      <c r="E450" s="31">
        <f t="shared" si="49"/>
        <v>29.009643120129805</v>
      </c>
      <c r="F450" s="31">
        <f t="shared" si="55"/>
        <v>13.257195439700997</v>
      </c>
      <c r="G450" s="31">
        <f t="shared" si="56"/>
        <v>6.2264785909269973</v>
      </c>
      <c r="H450" s="31">
        <f t="shared" si="56"/>
        <v>-6.7227700903196892</v>
      </c>
      <c r="I450" s="31">
        <f t="shared" si="50"/>
        <v>9.1632239594243927</v>
      </c>
      <c r="J450" s="31">
        <f t="shared" si="51"/>
        <v>-0.82370530607305092</v>
      </c>
      <c r="K450" s="31">
        <f t="shared" si="52"/>
        <v>0.12689471926373599</v>
      </c>
      <c r="L450" s="32">
        <f t="shared" si="53"/>
        <v>-2.8741967394009365</v>
      </c>
      <c r="M450" s="33">
        <f t="shared" si="54"/>
        <v>-6.5967107826412281</v>
      </c>
      <c r="O450" s="35"/>
    </row>
    <row r="451" spans="4:15">
      <c r="D451" s="92">
        <f>D450+'Control Panel'!$B$29</f>
        <v>2.2449999999999743</v>
      </c>
      <c r="E451" s="31">
        <f t="shared" ref="E451:E514" si="57">IF(F450=0,E450,E450+G450*$D$3+0.5*L450*$D$3^2)</f>
        <v>29.040739585625197</v>
      </c>
      <c r="F451" s="31">
        <f t="shared" si="55"/>
        <v>13.223499130364615</v>
      </c>
      <c r="G451" s="31">
        <f t="shared" si="56"/>
        <v>6.212107607229993</v>
      </c>
      <c r="H451" s="31">
        <f t="shared" si="56"/>
        <v>-6.7557536442328949</v>
      </c>
      <c r="I451" s="31">
        <f t="shared" ref="I451:I514" si="58">(G451^2+H451^2)^0.5</f>
        <v>9.1777169397062348</v>
      </c>
      <c r="J451" s="31">
        <f t="shared" ref="J451:J514" si="59">ATAN2(G451,H451)</f>
        <v>-0.82729619697601664</v>
      </c>
      <c r="K451" s="31">
        <f t="shared" ref="K451:K514" si="60">$B$4*I451^2</f>
        <v>0.12729644185865593</v>
      </c>
      <c r="L451" s="32">
        <f t="shared" ref="L451:L514" si="61">-K451*COS(J451)/$B$13</f>
        <v>-2.8720984388548767</v>
      </c>
      <c r="M451" s="33">
        <f t="shared" ref="M451:M514" si="62">(-$B$13*$B$3-K451*SIN(J451))/$B$13</f>
        <v>-6.5765528993240645</v>
      </c>
      <c r="O451" s="35"/>
    </row>
    <row r="452" spans="4:15">
      <c r="D452" s="92">
        <f>D451+'Control Panel'!$B$29</f>
        <v>2.2499999999999742</v>
      </c>
      <c r="E452" s="31">
        <f t="shared" si="57"/>
        <v>29.071764222430861</v>
      </c>
      <c r="F452" s="31">
        <f t="shared" ref="F452:F515" si="63">IF(F451+H451*$D$3+0.5*M451*$D$3^2&lt;=0,0,F451+H451*$D$3+0.5*M451*$D$3^2)</f>
        <v>13.18963815523221</v>
      </c>
      <c r="G452" s="31">
        <f t="shared" ref="G452:H515" si="64">G451+L451*$D$3</f>
        <v>6.1977471150357184</v>
      </c>
      <c r="H452" s="31">
        <f t="shared" si="64"/>
        <v>-6.7886364087295155</v>
      </c>
      <c r="I452" s="31">
        <f t="shared" si="58"/>
        <v>9.1922605267617143</v>
      </c>
      <c r="J452" s="31">
        <f t="shared" si="59"/>
        <v>-0.83086748311523528</v>
      </c>
      <c r="K452" s="31">
        <f t="shared" si="60"/>
        <v>0.12770020540388366</v>
      </c>
      <c r="L452" s="32">
        <f t="shared" si="61"/>
        <v>-2.8699998124407857</v>
      </c>
      <c r="M452" s="33">
        <f t="shared" si="62"/>
        <v>-6.5563762189464372</v>
      </c>
      <c r="O452" s="35"/>
    </row>
    <row r="453" spans="4:15">
      <c r="D453" s="92">
        <f>D452+'Control Panel'!$B$29</f>
        <v>2.2549999999999741</v>
      </c>
      <c r="E453" s="31">
        <f t="shared" si="57"/>
        <v>29.102717083008383</v>
      </c>
      <c r="F453" s="31">
        <f t="shared" si="63"/>
        <v>13.155613018485825</v>
      </c>
      <c r="G453" s="31">
        <f t="shared" si="64"/>
        <v>6.1833971159735146</v>
      </c>
      <c r="H453" s="31">
        <f t="shared" si="64"/>
        <v>-6.8214182898242477</v>
      </c>
      <c r="I453" s="31">
        <f t="shared" si="58"/>
        <v>9.2068532832112808</v>
      </c>
      <c r="J453" s="31">
        <f t="shared" si="59"/>
        <v>-0.83441923775523907</v>
      </c>
      <c r="K453" s="31">
        <f t="shared" si="60"/>
        <v>0.12810597657332953</v>
      </c>
      <c r="L453" s="32">
        <f t="shared" si="61"/>
        <v>-2.8679003264048522</v>
      </c>
      <c r="M453" s="33">
        <f t="shared" si="62"/>
        <v>-6.5361812490752556</v>
      </c>
      <c r="O453" s="35"/>
    </row>
    <row r="454" spans="4:15">
      <c r="D454" s="92">
        <f>D453+'Control Panel'!$B$29</f>
        <v>2.259999999999974</v>
      </c>
      <c r="E454" s="31">
        <f t="shared" si="57"/>
        <v>29.13359821983417</v>
      </c>
      <c r="F454" s="31">
        <f t="shared" si="63"/>
        <v>13.12142422477109</v>
      </c>
      <c r="G454" s="31">
        <f t="shared" si="64"/>
        <v>6.1690576143414901</v>
      </c>
      <c r="H454" s="31">
        <f t="shared" si="64"/>
        <v>-6.8540991960696243</v>
      </c>
      <c r="I454" s="31">
        <f t="shared" si="58"/>
        <v>9.2214937856416181</v>
      </c>
      <c r="J454" s="31">
        <f t="shared" si="59"/>
        <v>-0.83795153530782973</v>
      </c>
      <c r="K454" s="31">
        <f t="shared" si="60"/>
        <v>0.12851372219893767</v>
      </c>
      <c r="L454" s="32">
        <f t="shared" si="61"/>
        <v>-2.8657994568919363</v>
      </c>
      <c r="M454" s="33">
        <f t="shared" si="62"/>
        <v>-6.515968502560904</v>
      </c>
      <c r="O454" s="35"/>
    </row>
    <row r="455" spans="4:15">
      <c r="D455" s="92">
        <f>D454+'Control Panel'!$B$29</f>
        <v>2.2649999999999739</v>
      </c>
      <c r="E455" s="31">
        <f t="shared" si="57"/>
        <v>29.164407685412666</v>
      </c>
      <c r="F455" s="31">
        <f t="shared" si="63"/>
        <v>13.08707227918446</v>
      </c>
      <c r="G455" s="31">
        <f t="shared" si="64"/>
        <v>6.1547286170570308</v>
      </c>
      <c r="H455" s="31">
        <f t="shared" si="64"/>
        <v>-6.8866790385824288</v>
      </c>
      <c r="I455" s="31">
        <f t="shared" si="58"/>
        <v>9.2361806245910625</v>
      </c>
      <c r="J455" s="31">
        <f t="shared" si="59"/>
        <v>-0.84146445128776481</v>
      </c>
      <c r="K455" s="31">
        <f t="shared" si="60"/>
        <v>0.12892340927127394</v>
      </c>
      <c r="L455" s="32">
        <f t="shared" si="61"/>
        <v>-2.863696689869927</v>
      </c>
      <c r="M455" s="33">
        <f t="shared" si="62"/>
        <v>-6.495738497335215</v>
      </c>
      <c r="O455" s="35"/>
    </row>
    <row r="456" spans="4:15">
      <c r="D456" s="92">
        <f>D455+'Control Panel'!$B$29</f>
        <v>2.2699999999999738</v>
      </c>
      <c r="E456" s="31">
        <f t="shared" si="57"/>
        <v>29.195145532289327</v>
      </c>
      <c r="F456" s="31">
        <f t="shared" si="63"/>
        <v>13.052557687260331</v>
      </c>
      <c r="G456" s="31">
        <f t="shared" si="64"/>
        <v>6.1404101336076815</v>
      </c>
      <c r="H456" s="31">
        <f t="shared" si="64"/>
        <v>-6.919157731069105</v>
      </c>
      <c r="I456" s="31">
        <f t="shared" si="58"/>
        <v>9.2509124045320679</v>
      </c>
      <c r="J456" s="31">
        <f t="shared" si="59"/>
        <v>-0.84495806226924042</v>
      </c>
      <c r="K456" s="31">
        <f t="shared" si="60"/>
        <v>0.12933500494011829</v>
      </c>
      <c r="L456" s="32">
        <f t="shared" si="61"/>
        <v>-2.8615915210534051</v>
      </c>
      <c r="M456" s="33">
        <f t="shared" si="62"/>
        <v>-6.4754917562118166</v>
      </c>
      <c r="O456" s="35"/>
    </row>
    <row r="457" spans="4:15">
      <c r="D457" s="92">
        <f>D456+'Control Panel'!$B$29</f>
        <v>2.2749999999999737</v>
      </c>
      <c r="E457" s="31">
        <f t="shared" si="57"/>
        <v>29.225811813063352</v>
      </c>
      <c r="F457" s="31">
        <f t="shared" si="63"/>
        <v>13.017880954958033</v>
      </c>
      <c r="G457" s="31">
        <f t="shared" si="64"/>
        <v>6.1261021760024148</v>
      </c>
      <c r="H457" s="31">
        <f t="shared" si="64"/>
        <v>-6.9515351898501638</v>
      </c>
      <c r="I457" s="31">
        <f t="shared" si="58"/>
        <v>9.265687743850787</v>
      </c>
      <c r="J457" s="31">
        <f t="shared" si="59"/>
        <v>-0.84843244584316901</v>
      </c>
      <c r="K457" s="31">
        <f t="shared" si="60"/>
        <v>0.12974847651506025</v>
      </c>
      <c r="L457" s="32">
        <f t="shared" si="61"/>
        <v>-2.8594834558266369</v>
      </c>
      <c r="M457" s="33">
        <f t="shared" si="62"/>
        <v>-6.4552288066888766</v>
      </c>
      <c r="O457" s="35"/>
    </row>
    <row r="458" spans="4:15">
      <c r="D458" s="92">
        <f>D457+'Control Panel'!$B$29</f>
        <v>2.2799999999999736</v>
      </c>
      <c r="E458" s="31">
        <f t="shared" si="57"/>
        <v>29.256406580400167</v>
      </c>
      <c r="F458" s="31">
        <f t="shared" si="63"/>
        <v>12.983042588648697</v>
      </c>
      <c r="G458" s="31">
        <f t="shared" si="64"/>
        <v>6.1118047587232818</v>
      </c>
      <c r="H458" s="31">
        <f t="shared" si="64"/>
        <v>-6.9838113338836081</v>
      </c>
      <c r="I458" s="31">
        <f t="shared" si="58"/>
        <v>9.2805052748238701</v>
      </c>
      <c r="J458" s="31">
        <f t="shared" si="59"/>
        <v>-0.85188768057525455</v>
      </c>
      <c r="K458" s="31">
        <f t="shared" si="60"/>
        <v>0.13016379146609766</v>
      </c>
      <c r="L458" s="32">
        <f t="shared" si="61"/>
        <v>-2.8573720091659505</v>
      </c>
      <c r="M458" s="33">
        <f t="shared" si="62"/>
        <v>-6.4349501807542202</v>
      </c>
      <c r="O458" s="35"/>
    </row>
    <row r="459" spans="4:15">
      <c r="D459" s="92">
        <f>D458+'Control Panel'!$B$29</f>
        <v>2.2849999999999735</v>
      </c>
      <c r="E459" s="31">
        <f t="shared" si="57"/>
        <v>29.286929887043669</v>
      </c>
      <c r="F459" s="31">
        <f t="shared" si="63"/>
        <v>12.948043095102019</v>
      </c>
      <c r="G459" s="31">
        <f t="shared" si="64"/>
        <v>6.0975178986774523</v>
      </c>
      <c r="H459" s="31">
        <f t="shared" si="64"/>
        <v>-7.0159860847873796</v>
      </c>
      <c r="I459" s="31">
        <f t="shared" si="58"/>
        <v>9.2953636435925429</v>
      </c>
      <c r="J459" s="31">
        <f t="shared" si="59"/>
        <v>-0.85532384596485811</v>
      </c>
      <c r="K459" s="31">
        <f t="shared" si="60"/>
        <v>0.13058091742423741</v>
      </c>
      <c r="L459" s="32">
        <f t="shared" si="61"/>
        <v>-2.8552567055615157</v>
      </c>
      <c r="M459" s="33">
        <f t="shared" si="62"/>
        <v>-6.4146564146928569</v>
      </c>
      <c r="O459" s="35"/>
    </row>
    <row r="460" spans="4:15">
      <c r="D460" s="92">
        <f>D459+'Control Panel'!$B$29</f>
        <v>2.2899999999999734</v>
      </c>
      <c r="E460" s="31">
        <f t="shared" si="57"/>
        <v>29.317381785828236</v>
      </c>
      <c r="F460" s="31">
        <f t="shared" si="63"/>
        <v>12.912882981472899</v>
      </c>
      <c r="G460" s="31">
        <f t="shared" si="64"/>
        <v>6.0832416151496451</v>
      </c>
      <c r="H460" s="31">
        <f t="shared" si="64"/>
        <v>-7.0480593668608442</v>
      </c>
      <c r="I460" s="31">
        <f t="shared" si="58"/>
        <v>9.3102615101340387</v>
      </c>
      <c r="J460" s="31">
        <f t="shared" si="59"/>
        <v>-0.85874102240465677</v>
      </c>
      <c r="K460" s="31">
        <f t="shared" si="60"/>
        <v>0.13099982218209705</v>
      </c>
      <c r="L460" s="32">
        <f t="shared" si="61"/>
        <v>-2.8531370789385537</v>
      </c>
      <c r="M460" s="33">
        <f t="shared" si="62"/>
        <v>-6.394348048896922</v>
      </c>
      <c r="O460" s="35"/>
    </row>
    <row r="461" spans="4:15">
      <c r="D461" s="92">
        <f>D460+'Control Panel'!$B$29</f>
        <v>2.2949999999999733</v>
      </c>
      <c r="E461" s="31">
        <f t="shared" si="57"/>
        <v>29.347762329690497</v>
      </c>
      <c r="F461" s="31">
        <f t="shared" si="63"/>
        <v>12.877562755287983</v>
      </c>
      <c r="G461" s="31">
        <f t="shared" si="64"/>
        <v>6.0689759297549521</v>
      </c>
      <c r="H461" s="31">
        <f t="shared" si="64"/>
        <v>-7.080031107105329</v>
      </c>
      <c r="I461" s="31">
        <f t="shared" si="58"/>
        <v>9.3251975482304985</v>
      </c>
      <c r="J461" s="31">
        <f t="shared" si="59"/>
        <v>-0.86213929114109034</v>
      </c>
      <c r="K461" s="31">
        <f t="shared" si="60"/>
        <v>0.13142047369450791</v>
      </c>
      <c r="L461" s="32">
        <f t="shared" si="61"/>
        <v>-2.8510126725780323</v>
      </c>
      <c r="M461" s="33">
        <f t="shared" si="62"/>
        <v>-6.3740256276780132</v>
      </c>
      <c r="O461" s="35"/>
    </row>
    <row r="462" spans="4:15">
      <c r="D462" s="92">
        <f>D461+'Control Panel'!$B$29</f>
        <v>2.2999999999999732</v>
      </c>
      <c r="E462" s="31">
        <f t="shared" si="57"/>
        <v>29.378071571680866</v>
      </c>
      <c r="F462" s="31">
        <f t="shared" si="63"/>
        <v>12.842082924432109</v>
      </c>
      <c r="G462" s="31">
        <f t="shared" si="64"/>
        <v>6.0547208663920618</v>
      </c>
      <c r="H462" s="31">
        <f t="shared" si="64"/>
        <v>-7.1119012352437192</v>
      </c>
      <c r="I462" s="31">
        <f t="shared" si="58"/>
        <v>9.3401704454353816</v>
      </c>
      <c r="J462" s="31">
        <f t="shared" si="59"/>
        <v>-0.86551873423559211</v>
      </c>
      <c r="K462" s="31">
        <f t="shared" si="60"/>
        <v>0.13184284007911809</v>
      </c>
      <c r="L462" s="32">
        <f t="shared" si="61"/>
        <v>-2.8488830390368656</v>
      </c>
      <c r="M462" s="33">
        <f t="shared" si="62"/>
        <v>-6.3536896990819587</v>
      </c>
      <c r="O462" s="35"/>
    </row>
    <row r="463" spans="4:15">
      <c r="D463" s="92">
        <f>D462+'Control Panel'!$B$29</f>
        <v>2.3049999999999731</v>
      </c>
      <c r="E463" s="31">
        <f t="shared" si="57"/>
        <v>29.408309564974839</v>
      </c>
      <c r="F463" s="31">
        <f t="shared" si="63"/>
        <v>12.806443997134652</v>
      </c>
      <c r="G463" s="31">
        <f t="shared" si="64"/>
        <v>6.0404764511968772</v>
      </c>
      <c r="H463" s="31">
        <f t="shared" si="64"/>
        <v>-7.1436696837391294</v>
      </c>
      <c r="I463" s="31">
        <f t="shared" si="58"/>
        <v>9.3551789030374781</v>
      </c>
      <c r="J463" s="31">
        <f t="shared" si="59"/>
        <v>-0.86887943452660166</v>
      </c>
      <c r="K463" s="31">
        <f t="shared" si="60"/>
        <v>0.13226688961699484</v>
      </c>
      <c r="L463" s="32">
        <f t="shared" si="61"/>
        <v>-2.8467477400676469</v>
      </c>
      <c r="M463" s="33">
        <f t="shared" si="62"/>
        <v>-6.3333408147059904</v>
      </c>
      <c r="O463" s="35"/>
    </row>
    <row r="464" spans="4:15">
      <c r="D464" s="92">
        <f>D463+'Control Panel'!$B$29</f>
        <v>2.309999999999973</v>
      </c>
      <c r="E464" s="31">
        <f t="shared" si="57"/>
        <v>29.438476362884074</v>
      </c>
      <c r="F464" s="31">
        <f t="shared" si="63"/>
        <v>12.770646481955772</v>
      </c>
      <c r="G464" s="31">
        <f t="shared" si="64"/>
        <v>6.026242712496539</v>
      </c>
      <c r="H464" s="31">
        <f t="shared" si="64"/>
        <v>-7.175336387812659</v>
      </c>
      <c r="I464" s="31">
        <f t="shared" si="58"/>
        <v>9.3702216360226007</v>
      </c>
      <c r="J464" s="31">
        <f t="shared" si="59"/>
        <v>-0.87222147559235352</v>
      </c>
      <c r="K464" s="31">
        <f t="shared" si="60"/>
        <v>0.13269259075322598</v>
      </c>
      <c r="L464" s="32">
        <f t="shared" si="61"/>
        <v>-2.8446063465379523</v>
      </c>
      <c r="M464" s="33">
        <f t="shared" si="62"/>
        <v>-6.3129795295183575</v>
      </c>
      <c r="O464" s="35"/>
    </row>
    <row r="465" spans="4:15">
      <c r="D465" s="92">
        <f>D464+'Control Panel'!$B$29</f>
        <v>2.3149999999999729</v>
      </c>
      <c r="E465" s="31">
        <f t="shared" si="57"/>
        <v>29.468572018867228</v>
      </c>
      <c r="F465" s="31">
        <f t="shared" si="63"/>
        <v>12.73469088777259</v>
      </c>
      <c r="G465" s="31">
        <f t="shared" si="64"/>
        <v>6.0120196807638493</v>
      </c>
      <c r="H465" s="31">
        <f t="shared" si="64"/>
        <v>-7.2069012854602512</v>
      </c>
      <c r="I465" s="31">
        <f t="shared" si="58"/>
        <v>9.3852973730330191</v>
      </c>
      <c r="J465" s="31">
        <f t="shared" si="59"/>
        <v>-0.87554494171443853</v>
      </c>
      <c r="K465" s="31">
        <f t="shared" si="60"/>
        <v>0.13311991209751953</v>
      </c>
      <c r="L465" s="32">
        <f t="shared" si="61"/>
        <v>-2.8424584383492446</v>
      </c>
      <c r="M465" s="33">
        <f t="shared" si="62"/>
        <v>-6.2926064016803451</v>
      </c>
      <c r="O465" s="35"/>
    </row>
    <row r="466" spans="4:15">
      <c r="D466" s="92">
        <f>D465+'Control Panel'!$B$29</f>
        <v>2.3199999999999728</v>
      </c>
      <c r="E466" s="31">
        <f t="shared" si="57"/>
        <v>29.498596586540568</v>
      </c>
      <c r="F466" s="31">
        <f t="shared" si="63"/>
        <v>12.698577723765268</v>
      </c>
      <c r="G466" s="31">
        <f t="shared" si="64"/>
        <v>5.9978073885721033</v>
      </c>
      <c r="H466" s="31">
        <f t="shared" si="64"/>
        <v>-7.2383643174686529</v>
      </c>
      <c r="I466" s="31">
        <f t="shared" si="58"/>
        <v>9.4004048563247302</v>
      </c>
      <c r="J466" s="31">
        <f t="shared" si="59"/>
        <v>-0.87884991784213062</v>
      </c>
      <c r="K466" s="31">
        <f t="shared" si="60"/>
        <v>0.13354882242480115</v>
      </c>
      <c r="L466" s="32">
        <f t="shared" si="61"/>
        <v>-2.8403036043554075</v>
      </c>
      <c r="M466" s="33">
        <f t="shared" si="62"/>
        <v>-6.2722219923707323</v>
      </c>
      <c r="O466" s="35"/>
    </row>
    <row r="467" spans="4:15">
      <c r="D467" s="92">
        <f>D466+'Control Panel'!$B$29</f>
        <v>2.3249999999999726</v>
      </c>
      <c r="E467" s="31">
        <f t="shared" si="57"/>
        <v>29.528550119688376</v>
      </c>
      <c r="F467" s="31">
        <f t="shared" si="63"/>
        <v>12.66230749940302</v>
      </c>
      <c r="G467" s="31">
        <f t="shared" si="64"/>
        <v>5.9836058705503259</v>
      </c>
      <c r="H467" s="31">
        <f t="shared" si="64"/>
        <v>-7.2697254274305063</v>
      </c>
      <c r="I467" s="31">
        <f t="shared" si="58"/>
        <v>9.4155428417226155</v>
      </c>
      <c r="J467" s="31">
        <f t="shared" si="59"/>
        <v>-0.88213648955747581</v>
      </c>
      <c r="K467" s="31">
        <f t="shared" si="60"/>
        <v>0.13397929067580866</v>
      </c>
      <c r="L467" s="32">
        <f t="shared" si="61"/>
        <v>-2.838141442280937</v>
      </c>
      <c r="M467" s="33">
        <f t="shared" si="62"/>
        <v>-6.2518268656126565</v>
      </c>
      <c r="O467" s="35"/>
    </row>
    <row r="468" spans="4:15">
      <c r="D468" s="92">
        <f>D467+'Control Panel'!$B$29</f>
        <v>2.3299999999999725</v>
      </c>
      <c r="E468" s="31">
        <f t="shared" si="57"/>
        <v>29.558432672273096</v>
      </c>
      <c r="F468" s="31">
        <f t="shared" si="63"/>
        <v>12.625880724430047</v>
      </c>
      <c r="G468" s="31">
        <f t="shared" si="64"/>
        <v>5.9694151633389216</v>
      </c>
      <c r="H468" s="31">
        <f t="shared" si="64"/>
        <v>-7.30098456175857</v>
      </c>
      <c r="I468" s="31">
        <f t="shared" si="58"/>
        <v>9.4307100985735755</v>
      </c>
      <c r="J468" s="31">
        <f t="shared" si="59"/>
        <v>-0.88540474304113503</v>
      </c>
      <c r="K468" s="31">
        <f t="shared" si="60"/>
        <v>0.13441128595768362</v>
      </c>
      <c r="L468" s="32">
        <f t="shared" si="61"/>
        <v>-2.8359715586388328</v>
      </c>
      <c r="M468" s="33">
        <f t="shared" si="62"/>
        <v>-6.2314215881029131</v>
      </c>
      <c r="O468" s="35"/>
    </row>
    <row r="469" spans="4:15">
      <c r="D469" s="92">
        <f>D468+'Control Panel'!$B$29</f>
        <v>2.3349999999999724</v>
      </c>
      <c r="E469" s="31">
        <f t="shared" si="57"/>
        <v>29.588244298445307</v>
      </c>
      <c r="F469" s="31">
        <f t="shared" si="63"/>
        <v>12.589297908851401</v>
      </c>
      <c r="G469" s="31">
        <f t="shared" si="64"/>
        <v>5.9552353055457274</v>
      </c>
      <c r="H469" s="31">
        <f t="shared" si="64"/>
        <v>-7.3321416696990847</v>
      </c>
      <c r="I469" s="31">
        <f t="shared" si="58"/>
        <v>9.4459054096976853</v>
      </c>
      <c r="J469" s="31">
        <f t="shared" si="59"/>
        <v>-0.88865476503897634</v>
      </c>
      <c r="K469" s="31">
        <f t="shared" si="60"/>
        <v>0.13484477754455809</v>
      </c>
      <c r="L469" s="32">
        <f t="shared" si="61"/>
        <v>-2.8337935686481859</v>
      </c>
      <c r="M469" s="33">
        <f t="shared" si="62"/>
        <v>-6.2110067290436648</v>
      </c>
      <c r="O469" s="35"/>
    </row>
    <row r="470" spans="4:15">
      <c r="D470" s="92">
        <f>D469+'Control Panel'!$B$29</f>
        <v>2.3399999999999723</v>
      </c>
      <c r="E470" s="31">
        <f t="shared" si="57"/>
        <v>29.617985052553429</v>
      </c>
      <c r="F470" s="31">
        <f t="shared" si="63"/>
        <v>12.552559562918793</v>
      </c>
      <c r="G470" s="31">
        <f t="shared" si="64"/>
        <v>5.9410663377024866</v>
      </c>
      <c r="H470" s="31">
        <f t="shared" si="64"/>
        <v>-7.3631967033443031</v>
      </c>
      <c r="I470" s="31">
        <f t="shared" si="58"/>
        <v>9.4611275713374692</v>
      </c>
      <c r="J470" s="31">
        <f t="shared" si="59"/>
        <v>-0.89188664282940833</v>
      </c>
      <c r="K470" s="31">
        <f t="shared" si="60"/>
        <v>0.13527973487813777</v>
      </c>
      <c r="L470" s="32">
        <f t="shared" si="61"/>
        <v>-2.8316070961515276</v>
      </c>
      <c r="M470" s="33">
        <f t="shared" si="62"/>
        <v>-6.1905828599765824</v>
      </c>
      <c r="O470" s="35"/>
    </row>
    <row r="471" spans="4:15">
      <c r="D471" s="92">
        <f>D470+'Control Panel'!$B$29</f>
        <v>2.3449999999999722</v>
      </c>
      <c r="E471" s="31">
        <f t="shared" si="57"/>
        <v>29.647654989153239</v>
      </c>
      <c r="F471" s="31">
        <f t="shared" si="63"/>
        <v>12.515666197116323</v>
      </c>
      <c r="G471" s="31">
        <f t="shared" si="64"/>
        <v>5.9269083022217286</v>
      </c>
      <c r="H471" s="31">
        <f t="shared" si="64"/>
        <v>-7.3941496176441861</v>
      </c>
      <c r="I471" s="31">
        <f t="shared" si="58"/>
        <v>9.4763753931053465</v>
      </c>
      <c r="J471" s="31">
        <f t="shared" si="59"/>
        <v>-0.89510046419144862</v>
      </c>
      <c r="K471" s="31">
        <f t="shared" si="60"/>
        <v>0.13571612756827997</v>
      </c>
      <c r="L471" s="32">
        <f t="shared" si="61"/>
        <v>-2.8294117735319499</v>
      </c>
      <c r="M471" s="33">
        <f t="shared" si="62"/>
        <v>-6.1701505546193696</v>
      </c>
      <c r="O471" s="35"/>
    </row>
    <row r="472" spans="4:15">
      <c r="D472" s="92">
        <f>D471+'Control Panel'!$B$29</f>
        <v>2.3499999999999721</v>
      </c>
      <c r="E472" s="31">
        <f t="shared" si="57"/>
        <v>29.677254163017178</v>
      </c>
      <c r="F472" s="31">
        <f t="shared" si="63"/>
        <v>12.478618322146168</v>
      </c>
      <c r="G472" s="31">
        <f t="shared" si="64"/>
        <v>5.9127612433540691</v>
      </c>
      <c r="H472" s="31">
        <f t="shared" si="64"/>
        <v>-7.4250003704172833</v>
      </c>
      <c r="I472" s="31">
        <f t="shared" si="58"/>
        <v>9.4916476979293094</v>
      </c>
      <c r="J472" s="31">
        <f t="shared" si="59"/>
        <v>-0.89829631737351967</v>
      </c>
      <c r="K472" s="31">
        <f t="shared" si="60"/>
        <v>0.13615392539356602</v>
      </c>
      <c r="L472" s="32">
        <f t="shared" si="61"/>
        <v>-2.8272072416300169</v>
      </c>
      <c r="M472" s="33">
        <f t="shared" si="62"/>
        <v>-6.1497103887047215</v>
      </c>
      <c r="O472" s="35"/>
    </row>
    <row r="473" spans="4:15">
      <c r="D473" s="92">
        <f>D472+'Control Panel'!$B$29</f>
        <v>2.354999999999972</v>
      </c>
      <c r="E473" s="31">
        <f t="shared" si="57"/>
        <v>29.706782629143429</v>
      </c>
      <c r="F473" s="31">
        <f t="shared" si="63"/>
        <v>12.441416448914223</v>
      </c>
      <c r="G473" s="31">
        <f t="shared" si="64"/>
        <v>5.8986252071459191</v>
      </c>
      <c r="H473" s="31">
        <f t="shared" si="64"/>
        <v>-7.4557489223608071</v>
      </c>
      <c r="I473" s="31">
        <f t="shared" si="58"/>
        <v>9.5069433219969071</v>
      </c>
      <c r="J473" s="31">
        <f t="shared" si="59"/>
        <v>-0.90147429106296451</v>
      </c>
      <c r="K473" s="31">
        <f t="shared" si="60"/>
        <v>0.13659309830186769</v>
      </c>
      <c r="L473" s="32">
        <f t="shared" si="61"/>
        <v>-2.8249931496605014</v>
      </c>
      <c r="M473" s="33">
        <f t="shared" si="62"/>
        <v>-6.1292629398216816</v>
      </c>
      <c r="O473" s="35"/>
    </row>
    <row r="474" spans="4:15">
      <c r="D474" s="92">
        <f>D473+'Control Panel'!$B$29</f>
        <v>2.3599999999999719</v>
      </c>
      <c r="E474" s="31">
        <f t="shared" si="57"/>
        <v>29.736240442764785</v>
      </c>
      <c r="F474" s="31">
        <f t="shared" si="63"/>
        <v>12.404061088515672</v>
      </c>
      <c r="G474" s="31">
        <f t="shared" si="64"/>
        <v>5.8845002413976166</v>
      </c>
      <c r="H474" s="31">
        <f t="shared" si="64"/>
        <v>-7.4863952370599156</v>
      </c>
      <c r="I474" s="31">
        <f t="shared" si="58"/>
        <v>9.5222611146976011</v>
      </c>
      <c r="J474" s="31">
        <f t="shared" si="59"/>
        <v>-0.9046344743562752</v>
      </c>
      <c r="K474" s="31">
        <f t="shared" si="60"/>
        <v>0.13703361641090767</v>
      </c>
      <c r="L474" s="32">
        <f t="shared" si="61"/>
        <v>-2.82276915512898</v>
      </c>
      <c r="M474" s="33">
        <f t="shared" si="62"/>
        <v>-6.1088087872593695</v>
      </c>
      <c r="O474" s="35"/>
    </row>
    <row r="475" spans="4:15">
      <c r="D475" s="92">
        <f>D474+'Control Panel'!$B$29</f>
        <v>2.3649999999999718</v>
      </c>
      <c r="E475" s="31">
        <f t="shared" si="57"/>
        <v>29.765627659357335</v>
      </c>
      <c r="F475" s="31">
        <f t="shared" si="63"/>
        <v>12.366552752220532</v>
      </c>
      <c r="G475" s="31">
        <f t="shared" si="64"/>
        <v>5.8703863956219715</v>
      </c>
      <c r="H475" s="31">
        <f t="shared" si="64"/>
        <v>-7.5169392809962128</v>
      </c>
      <c r="I475" s="31">
        <f t="shared" si="58"/>
        <v>9.537599938563547</v>
      </c>
      <c r="J475" s="31">
        <f t="shared" si="59"/>
        <v>-0.90777695673002323</v>
      </c>
      <c r="K475" s="31">
        <f t="shared" si="60"/>
        <v>0.13747545000881281</v>
      </c>
      <c r="L475" s="32">
        <f t="shared" si="61"/>
        <v>-2.8205349237482977</v>
      </c>
      <c r="M475" s="33">
        <f t="shared" si="62"/>
        <v>-6.0883485118531286</v>
      </c>
      <c r="O475" s="35"/>
    </row>
    <row r="476" spans="4:15">
      <c r="D476" s="92">
        <f>D475+'Control Panel'!$B$29</f>
        <v>2.3699999999999717</v>
      </c>
      <c r="E476" s="31">
        <f t="shared" si="57"/>
        <v>29.794944334648896</v>
      </c>
      <c r="F476" s="31">
        <f t="shared" si="63"/>
        <v>12.328891951459152</v>
      </c>
      <c r="G476" s="31">
        <f t="shared" si="64"/>
        <v>5.8562837210032299</v>
      </c>
      <c r="H476" s="31">
        <f t="shared" si="64"/>
        <v>-7.5473810235554781</v>
      </c>
      <c r="I476" s="31">
        <f t="shared" si="58"/>
        <v>9.5529586692088628</v>
      </c>
      <c r="J476" s="31">
        <f t="shared" si="59"/>
        <v>-0.91090182801248809</v>
      </c>
      <c r="K476" s="31">
        <f t="shared" si="60"/>
        <v>0.1379185695546602</v>
      </c>
      <c r="L476" s="32">
        <f t="shared" si="61"/>
        <v>-2.8182901293549296</v>
      </c>
      <c r="M476" s="33">
        <f t="shared" si="62"/>
        <v>-6.0678826958330401</v>
      </c>
      <c r="O476" s="35"/>
    </row>
    <row r="477" spans="4:15">
      <c r="D477" s="92">
        <f>D476+'Control Panel'!$B$29</f>
        <v>2.3749999999999716</v>
      </c>
      <c r="E477" s="31">
        <f t="shared" si="57"/>
        <v>29.824190524627294</v>
      </c>
      <c r="F477" s="31">
        <f t="shared" si="63"/>
        <v>12.291079197807678</v>
      </c>
      <c r="G477" s="31">
        <f t="shared" si="64"/>
        <v>5.8421922703564553</v>
      </c>
      <c r="H477" s="31">
        <f t="shared" si="64"/>
        <v>-7.5777204370346434</v>
      </c>
      <c r="I477" s="31">
        <f t="shared" si="58"/>
        <v>9.5683361952674524</v>
      </c>
      <c r="J477" s="31">
        <f t="shared" si="59"/>
        <v>-0.91400917835597151</v>
      </c>
      <c r="K477" s="31">
        <f t="shared" si="60"/>
        <v>0.13836294567901578</v>
      </c>
      <c r="L477" s="32">
        <f t="shared" si="61"/>
        <v>-2.8160344538252695</v>
      </c>
      <c r="M477" s="33">
        <f t="shared" si="62"/>
        <v>-6.0474119226747982</v>
      </c>
      <c r="O477" s="35"/>
    </row>
    <row r="478" spans="4:15">
      <c r="D478" s="92">
        <f>D477+'Control Panel'!$B$29</f>
        <v>2.3799999999999715</v>
      </c>
      <c r="E478" s="31">
        <f t="shared" si="57"/>
        <v>29.853366285548404</v>
      </c>
      <c r="F478" s="31">
        <f t="shared" si="63"/>
        <v>12.253115002973471</v>
      </c>
      <c r="G478" s="31">
        <f t="shared" si="64"/>
        <v>5.8281120980873293</v>
      </c>
      <c r="H478" s="31">
        <f t="shared" si="64"/>
        <v>-7.6079574966480177</v>
      </c>
      <c r="I478" s="31">
        <f t="shared" si="58"/>
        <v>9.5837314183294318</v>
      </c>
      <c r="J478" s="31">
        <f t="shared" si="59"/>
        <v>-0.91709909820979019</v>
      </c>
      <c r="K478" s="31">
        <f t="shared" si="60"/>
        <v>0.13880854918446434</v>
      </c>
      <c r="L478" s="32">
        <f t="shared" si="61"/>
        <v>-2.8137675869918608</v>
      </c>
      <c r="M478" s="33">
        <f t="shared" si="62"/>
        <v>-6.0269367769529874</v>
      </c>
      <c r="O478" s="35"/>
    </row>
    <row r="479" spans="4:15">
      <c r="D479" s="92">
        <f>D478+'Control Panel'!$B$29</f>
        <v>2.3849999999999714</v>
      </c>
      <c r="E479" s="31">
        <f t="shared" si="57"/>
        <v>29.882471673944003</v>
      </c>
      <c r="F479" s="31">
        <f t="shared" si="63"/>
        <v>12.214999878780519</v>
      </c>
      <c r="G479" s="31">
        <f t="shared" si="64"/>
        <v>5.8140432601523697</v>
      </c>
      <c r="H479" s="31">
        <f t="shared" si="64"/>
        <v>-7.6380921805327828</v>
      </c>
      <c r="I479" s="31">
        <f t="shared" si="58"/>
        <v>9.5991432528762299</v>
      </c>
      <c r="J479" s="31">
        <f t="shared" si="59"/>
        <v>-0.92017167829393942</v>
      </c>
      <c r="K479" s="31">
        <f t="shared" si="60"/>
        <v>0.13925535104613182</v>
      </c>
      <c r="L479" s="32">
        <f t="shared" si="61"/>
        <v>-2.8114892265596043</v>
      </c>
      <c r="M479" s="33">
        <f t="shared" si="62"/>
        <v>-6.0064578441966576</v>
      </c>
      <c r="O479" s="35"/>
    </row>
    <row r="480" spans="4:15">
      <c r="D480" s="92">
        <f>D479+'Control Panel'!$B$29</f>
        <v>2.3899999999999713</v>
      </c>
      <c r="E480" s="31">
        <f t="shared" si="57"/>
        <v>29.911506746629435</v>
      </c>
      <c r="F480" s="31">
        <f t="shared" si="63"/>
        <v>12.176734337154803</v>
      </c>
      <c r="G480" s="31">
        <f t="shared" si="64"/>
        <v>5.7999858140195721</v>
      </c>
      <c r="H480" s="31">
        <f t="shared" si="64"/>
        <v>-7.6681244697537663</v>
      </c>
      <c r="I480" s="31">
        <f t="shared" si="58"/>
        <v>9.6145706262144</v>
      </c>
      <c r="J480" s="31">
        <f t="shared" si="59"/>
        <v>-0.92322700957341564</v>
      </c>
      <c r="K480" s="31">
        <f t="shared" si="60"/>
        <v>0.13970332241219796</v>
      </c>
      <c r="L480" s="32">
        <f t="shared" si="61"/>
        <v>-2.8091990780219445</v>
      </c>
      <c r="M480" s="33">
        <f t="shared" si="62"/>
        <v>-5.9859757107472991</v>
      </c>
      <c r="O480" s="35"/>
    </row>
    <row r="481" spans="4:15">
      <c r="D481" s="92">
        <f>D480+'Control Panel'!$B$29</f>
        <v>2.3949999999999712</v>
      </c>
      <c r="E481" s="31">
        <f t="shared" si="57"/>
        <v>29.940471560711057</v>
      </c>
      <c r="F481" s="31">
        <f t="shared" si="63"/>
        <v>12.13831889010965</v>
      </c>
      <c r="G481" s="31">
        <f t="shared" si="64"/>
        <v>5.7859398186294628</v>
      </c>
      <c r="H481" s="31">
        <f t="shared" si="64"/>
        <v>-7.6980543483075028</v>
      </c>
      <c r="I481" s="31">
        <f t="shared" si="58"/>
        <v>9.6300124784082186</v>
      </c>
      <c r="J481" s="31">
        <f t="shared" si="59"/>
        <v>-0.92626518323319262</v>
      </c>
      <c r="K481" s="31">
        <f t="shared" si="60"/>
        <v>0.14015243460440024</v>
      </c>
      <c r="L481" s="32">
        <f t="shared" si="61"/>
        <v>-2.806896854577078</v>
      </c>
      <c r="M481" s="33">
        <f t="shared" si="62"/>
        <v>-5.9654909636191116</v>
      </c>
      <c r="O481" s="35"/>
    </row>
    <row r="482" spans="4:15">
      <c r="D482" s="92">
        <f>D481+'Control Panel'!$B$29</f>
        <v>2.399999999999971</v>
      </c>
      <c r="E482" s="31">
        <f t="shared" si="57"/>
        <v>29.969366173593521</v>
      </c>
      <c r="F482" s="31">
        <f t="shared" si="63"/>
        <v>12.099754049731068</v>
      </c>
      <c r="G482" s="31">
        <f t="shared" si="64"/>
        <v>5.7719053343565774</v>
      </c>
      <c r="H482" s="31">
        <f t="shared" si="64"/>
        <v>-7.727881803125598</v>
      </c>
      <c r="I482" s="31">
        <f t="shared" si="58"/>
        <v>9.6454677622111031</v>
      </c>
      <c r="J482" s="31">
        <f t="shared" si="59"/>
        <v>-0.9292862906538385</v>
      </c>
      <c r="K482" s="31">
        <f t="shared" si="60"/>
        <v>0.14060265911852787</v>
      </c>
      <c r="L482" s="32">
        <f t="shared" si="61"/>
        <v>-2.8045822770441911</v>
      </c>
      <c r="M482" s="33">
        <f t="shared" si="62"/>
        <v>-5.9450041903616215</v>
      </c>
      <c r="O482" s="35"/>
    </row>
    <row r="483" spans="4:15">
      <c r="D483" s="92">
        <f>D482+'Control Panel'!$B$29</f>
        <v>2.4049999999999709</v>
      </c>
      <c r="E483" s="31">
        <f t="shared" si="57"/>
        <v>29.998190642986842</v>
      </c>
      <c r="F483" s="31">
        <f t="shared" si="63"/>
        <v>12.06104032816306</v>
      </c>
      <c r="G483" s="31">
        <f t="shared" si="64"/>
        <v>5.7578824229713561</v>
      </c>
      <c r="H483" s="31">
        <f t="shared" si="64"/>
        <v>-7.7576068240774063</v>
      </c>
      <c r="I483" s="31">
        <f t="shared" si="58"/>
        <v>9.6609354429959229</v>
      </c>
      <c r="J483" s="31">
        <f t="shared" si="59"/>
        <v>-0.93229042338776691</v>
      </c>
      <c r="K483" s="31">
        <f t="shared" si="60"/>
        <v>0.14105396762490621</v>
      </c>
      <c r="L483" s="32">
        <f t="shared" si="61"/>
        <v>-2.8022550737797505</v>
      </c>
      <c r="M483" s="33">
        <f t="shared" si="62"/>
        <v>-5.9245159789245898</v>
      </c>
      <c r="O483" s="35"/>
    </row>
    <row r="484" spans="4:15">
      <c r="D484" s="92">
        <f>D483+'Control Panel'!$B$29</f>
        <v>2.4099999999999708</v>
      </c>
      <c r="E484" s="31">
        <f t="shared" si="57"/>
        <v>30.026945026913278</v>
      </c>
      <c r="F484" s="31">
        <f t="shared" si="63"/>
        <v>12.022178237592936</v>
      </c>
      <c r="G484" s="31">
        <f t="shared" si="64"/>
        <v>5.7438711476024578</v>
      </c>
      <c r="H484" s="31">
        <f t="shared" si="64"/>
        <v>-7.7872294039720291</v>
      </c>
      <c r="I484" s="31">
        <f t="shared" si="58"/>
        <v>9.6764144986842382</v>
      </c>
      <c r="J484" s="31">
        <f t="shared" si="59"/>
        <v>-0.93527767313611132</v>
      </c>
      <c r="K484" s="31">
        <f t="shared" si="60"/>
        <v>0.14150633196887055</v>
      </c>
      <c r="L484" s="32">
        <f t="shared" si="61"/>
        <v>-2.7999149805938672</v>
      </c>
      <c r="M484" s="33">
        <f t="shared" si="62"/>
        <v>-5.9040269175252407</v>
      </c>
      <c r="O484" s="35"/>
    </row>
    <row r="485" spans="4:15">
      <c r="D485" s="92">
        <f>D484+'Control Panel'!$B$29</f>
        <v>2.4149999999999707</v>
      </c>
      <c r="E485" s="31">
        <f t="shared" si="57"/>
        <v>30.055629383714034</v>
      </c>
      <c r="F485" s="31">
        <f t="shared" si="63"/>
        <v>11.983168290236605</v>
      </c>
      <c r="G485" s="31">
        <f t="shared" si="64"/>
        <v>5.729871572699488</v>
      </c>
      <c r="H485" s="31">
        <f t="shared" si="64"/>
        <v>-7.8167495385596553</v>
      </c>
      <c r="I485" s="31">
        <f t="shared" si="58"/>
        <v>9.6919039196745178</v>
      </c>
      <c r="J485" s="31">
        <f t="shared" si="59"/>
        <v>-0.9382481317262138</v>
      </c>
      <c r="K485" s="31">
        <f t="shared" si="60"/>
        <v>0.14195972417122948</v>
      </c>
      <c r="L485" s="32">
        <f t="shared" si="61"/>
        <v>-2.7975617406667568</v>
      </c>
      <c r="M485" s="33">
        <f t="shared" si="62"/>
        <v>-5.8835375945177555</v>
      </c>
      <c r="O485" s="35"/>
    </row>
    <row r="486" spans="4:15">
      <c r="D486" s="92">
        <f>D485+'Control Panel'!$B$29</f>
        <v>2.4199999999999706</v>
      </c>
      <c r="E486" s="31">
        <f t="shared" si="57"/>
        <v>30.084243772055771</v>
      </c>
      <c r="F486" s="31">
        <f t="shared" si="63"/>
        <v>11.944010998323876</v>
      </c>
      <c r="G486" s="31">
        <f t="shared" si="64"/>
        <v>5.7158837639961542</v>
      </c>
      <c r="H486" s="31">
        <f t="shared" si="64"/>
        <v>-7.846167226532244</v>
      </c>
      <c r="I486" s="31">
        <f t="shared" si="58"/>
        <v>9.7074027087694024</v>
      </c>
      <c r="J486" s="31">
        <f t="shared" si="59"/>
        <v>-0.94120189108971886</v>
      </c>
      <c r="K486" s="31">
        <f t="shared" si="60"/>
        <v>0.14241411642871726</v>
      </c>
      <c r="L486" s="32">
        <f t="shared" si="61"/>
        <v>-2.7951951044653005</v>
      </c>
      <c r="M486" s="33">
        <f t="shared" si="62"/>
        <v>-5.8630485982650624</v>
      </c>
      <c r="O486" s="35"/>
    </row>
    <row r="487" spans="4:15">
      <c r="D487" s="92">
        <f>D486+'Control Panel'!$B$29</f>
        <v>2.4249999999999705</v>
      </c>
      <c r="E487" s="31">
        <f t="shared" si="57"/>
        <v>30.112788250936944</v>
      </c>
      <c r="F487" s="31">
        <f t="shared" si="63"/>
        <v>11.904706874083736</v>
      </c>
      <c r="G487" s="31">
        <f t="shared" si="64"/>
        <v>5.7019077884738278</v>
      </c>
      <c r="H487" s="31">
        <f t="shared" si="64"/>
        <v>-7.8754824695235692</v>
      </c>
      <c r="I487" s="31">
        <f t="shared" si="58"/>
        <v>9.7229098811020336</v>
      </c>
      <c r="J487" s="31">
        <f t="shared" si="59"/>
        <v>-0.94413904324126185</v>
      </c>
      <c r="K487" s="31">
        <f t="shared" si="60"/>
        <v>0.14286948111443529</v>
      </c>
      <c r="L487" s="32">
        <f t="shared" si="61"/>
        <v>-2.7928148296597528</v>
      </c>
      <c r="M487" s="33">
        <f t="shared" si="62"/>
        <v>-5.8425605170128589</v>
      </c>
      <c r="O487" s="35"/>
    </row>
    <row r="488" spans="4:15">
      <c r="D488" s="92">
        <f>D487+'Control Panel'!$B$29</f>
        <v>2.4299999999999704</v>
      </c>
      <c r="E488" s="31">
        <f t="shared" si="57"/>
        <v>30.141262879693944</v>
      </c>
      <c r="F488" s="31">
        <f t="shared" si="63"/>
        <v>11.865256429729657</v>
      </c>
      <c r="G488" s="31">
        <f t="shared" si="64"/>
        <v>5.6879437143255291</v>
      </c>
      <c r="H488" s="31">
        <f t="shared" si="64"/>
        <v>-7.9046952721086337</v>
      </c>
      <c r="I488" s="31">
        <f t="shared" si="58"/>
        <v>9.7384244640615201</v>
      </c>
      <c r="J488" s="31">
        <f t="shared" si="59"/>
        <v>-0.94705968025774323</v>
      </c>
      <c r="K488" s="31">
        <f t="shared" si="60"/>
        <v>0.14332579077828153</v>
      </c>
      <c r="L488" s="32">
        <f t="shared" si="61"/>
        <v>-2.7904206810405756</v>
      </c>
      <c r="M488" s="33">
        <f t="shared" si="62"/>
        <v>-5.8220739387659117</v>
      </c>
      <c r="O488" s="35"/>
    </row>
    <row r="489" spans="4:15">
      <c r="D489" s="92">
        <f>D488+'Control Panel'!$B$29</f>
        <v>2.4349999999999703</v>
      </c>
      <c r="E489" s="31">
        <f t="shared" si="57"/>
        <v>30.169667718007059</v>
      </c>
      <c r="F489" s="31">
        <f t="shared" si="63"/>
        <v>11.825660177444879</v>
      </c>
      <c r="G489" s="31">
        <f t="shared" si="64"/>
        <v>5.6739916109203259</v>
      </c>
      <c r="H489" s="31">
        <f t="shared" si="64"/>
        <v>-7.9338056418024632</v>
      </c>
      <c r="I489" s="31">
        <f t="shared" si="58"/>
        <v>9.7539454972175665</v>
      </c>
      <c r="J489" s="31">
        <f t="shared" si="59"/>
        <v>-0.94996389425817895</v>
      </c>
      <c r="K489" s="31">
        <f t="shared" si="60"/>
        <v>0.14378301814736874</v>
      </c>
      <c r="L489" s="32">
        <f t="shared" si="61"/>
        <v>-2.788012430435455</v>
      </c>
      <c r="M489" s="33">
        <f t="shared" si="62"/>
        <v>-5.8015894511665653</v>
      </c>
      <c r="O489" s="35"/>
    </row>
    <row r="490" spans="4:15">
      <c r="D490" s="92">
        <f>D489+'Control Panel'!$B$29</f>
        <v>2.4399999999999702</v>
      </c>
      <c r="E490" s="31">
        <f t="shared" si="57"/>
        <v>30.198002825906279</v>
      </c>
      <c r="F490" s="31">
        <f t="shared" si="63"/>
        <v>11.785918629367728</v>
      </c>
      <c r="G490" s="31">
        <f t="shared" si="64"/>
        <v>5.6600515487681484</v>
      </c>
      <c r="H490" s="31">
        <f t="shared" si="64"/>
        <v>-7.9628135890582961</v>
      </c>
      <c r="I490" s="31">
        <f t="shared" si="58"/>
        <v>9.7694720322443303</v>
      </c>
      <c r="J490" s="31">
        <f t="shared" si="59"/>
        <v>-0.95285177738411586</v>
      </c>
      <c r="K490" s="31">
        <f t="shared" si="60"/>
        <v>0.14424113612643047</v>
      </c>
      <c r="L490" s="32">
        <f t="shared" si="61"/>
        <v>-2.7855898566264918</v>
      </c>
      <c r="M490" s="33">
        <f t="shared" si="62"/>
        <v>-5.7811076413754794</v>
      </c>
      <c r="O490" s="35"/>
    </row>
    <row r="491" spans="4:15">
      <c r="D491" s="92">
        <f>D490+'Control Panel'!$B$29</f>
        <v>2.4449999999999701</v>
      </c>
      <c r="E491" s="31">
        <f t="shared" si="57"/>
        <v>30.226268263776912</v>
      </c>
      <c r="F491" s="31">
        <f t="shared" si="63"/>
        <v>11.746032297576919</v>
      </c>
      <c r="G491" s="31">
        <f t="shared" si="64"/>
        <v>5.6461235994850156</v>
      </c>
      <c r="H491" s="31">
        <f t="shared" si="64"/>
        <v>-7.9917191272651733</v>
      </c>
      <c r="I491" s="31">
        <f t="shared" si="58"/>
        <v>9.7850031328435279</v>
      </c>
      <c r="J491" s="31">
        <f t="shared" si="59"/>
        <v>-0.95572342178060599</v>
      </c>
      <c r="K491" s="31">
        <f t="shared" si="60"/>
        <v>0.14470011779821471</v>
      </c>
      <c r="L491" s="32">
        <f t="shared" si="61"/>
        <v>-2.7831527452675862</v>
      </c>
      <c r="M491" s="33">
        <f t="shared" si="62"/>
        <v>-5.7606290959545658</v>
      </c>
      <c r="O491" s="35"/>
    </row>
    <row r="492" spans="4:15">
      <c r="D492" s="92">
        <f>D491+'Control Panel'!$B$29</f>
        <v>2.44999999999997</v>
      </c>
      <c r="E492" s="31">
        <f t="shared" si="57"/>
        <v>30.254464092365023</v>
      </c>
      <c r="F492" s="31">
        <f t="shared" si="63"/>
        <v>11.706001694076893</v>
      </c>
      <c r="G492" s="31">
        <f t="shared" si="64"/>
        <v>5.6322078357586776</v>
      </c>
      <c r="H492" s="31">
        <f t="shared" si="64"/>
        <v>-8.0205222727449463</v>
      </c>
      <c r="I492" s="31">
        <f t="shared" si="58"/>
        <v>9.8005378746668388</v>
      </c>
      <c r="J492" s="31">
        <f t="shared" si="59"/>
        <v>-0.95857891957772479</v>
      </c>
      <c r="K492" s="31">
        <f t="shared" si="60"/>
        <v>0.14515993642386499</v>
      </c>
      <c r="L492" s="32">
        <f t="shared" si="61"/>
        <v>-2.7807008888020395</v>
      </c>
      <c r="M492" s="33">
        <f t="shared" si="62"/>
        <v>-5.7401544007521199</v>
      </c>
      <c r="O492" s="35"/>
    </row>
    <row r="493" spans="4:15">
      <c r="D493" s="92">
        <f>D492+'Control Panel'!$B$29</f>
        <v>2.4549999999999699</v>
      </c>
      <c r="E493" s="31">
        <f t="shared" si="57"/>
        <v>30.282590372782707</v>
      </c>
      <c r="F493" s="31">
        <f t="shared" si="63"/>
        <v>11.665827330783157</v>
      </c>
      <c r="G493" s="31">
        <f t="shared" si="64"/>
        <v>5.6183043313146674</v>
      </c>
      <c r="H493" s="31">
        <f t="shared" si="64"/>
        <v>-8.0492230447487074</v>
      </c>
      <c r="I493" s="31">
        <f t="shared" si="58"/>
        <v>9.8160753452376674</v>
      </c>
      <c r="J493" s="31">
        <f t="shared" si="59"/>
        <v>-0.96141836287262894</v>
      </c>
      <c r="K493" s="31">
        <f t="shared" si="60"/>
        <v>0.14562056544328902</v>
      </c>
      <c r="L493" s="32">
        <f t="shared" si="61"/>
        <v>-2.7782340863803845</v>
      </c>
      <c r="M493" s="33">
        <f t="shared" si="62"/>
        <v>-5.7196841407901138</v>
      </c>
      <c r="O493" s="35"/>
    </row>
    <row r="494" spans="4:15">
      <c r="D494" s="92">
        <f>D493+'Control Panel'!$B$29</f>
        <v>2.4599999999999698</v>
      </c>
      <c r="E494" s="31">
        <f t="shared" si="57"/>
        <v>30.310647166513199</v>
      </c>
      <c r="F494" s="31">
        <f t="shared" si="63"/>
        <v>11.625509719507654</v>
      </c>
      <c r="G494" s="31">
        <f t="shared" si="64"/>
        <v>5.6044131608827659</v>
      </c>
      <c r="H494" s="31">
        <f t="shared" si="64"/>
        <v>-8.0778214654526579</v>
      </c>
      <c r="I494" s="31">
        <f t="shared" si="58"/>
        <v>9.8316146438722711</v>
      </c>
      <c r="J494" s="31">
        <f t="shared" si="59"/>
        <v>-0.9642418437121405</v>
      </c>
      <c r="K494" s="31">
        <f t="shared" si="60"/>
        <v>0.14608197847551427</v>
      </c>
      <c r="L494" s="32">
        <f t="shared" si="61"/>
        <v>-2.7757521437784614</v>
      </c>
      <c r="M494" s="33">
        <f t="shared" si="62"/>
        <v>-5.699218900153654</v>
      </c>
      <c r="O494" s="35"/>
    </row>
    <row r="495" spans="4:15">
      <c r="D495" s="92">
        <f>D494+'Control Panel'!$B$29</f>
        <v>2.4649999999999697</v>
      </c>
      <c r="E495" s="31">
        <f t="shared" si="57"/>
        <v>30.338634535415817</v>
      </c>
      <c r="F495" s="31">
        <f t="shared" si="63"/>
        <v>11.585049371944139</v>
      </c>
      <c r="G495" s="31">
        <f t="shared" si="64"/>
        <v>5.5905344001638735</v>
      </c>
      <c r="H495" s="31">
        <f t="shared" si="64"/>
        <v>-8.1063175599534265</v>
      </c>
      <c r="I495" s="31">
        <f t="shared" si="58"/>
        <v>9.8471548816003143</v>
      </c>
      <c r="J495" s="31">
        <f t="shared" si="59"/>
        <v>-0.96704945407584919</v>
      </c>
      <c r="K495" s="31">
        <f t="shared" si="60"/>
        <v>0.14654414931903009</v>
      </c>
      <c r="L495" s="32">
        <f t="shared" si="61"/>
        <v>-2.7732548733157416</v>
      </c>
      <c r="M495" s="33">
        <f t="shared" si="62"/>
        <v>-5.6787592618825791</v>
      </c>
      <c r="O495" s="35"/>
    </row>
    <row r="496" spans="4:15">
      <c r="D496" s="92">
        <f>D495+'Control Panel'!$B$29</f>
        <v>2.4699999999999696</v>
      </c>
      <c r="E496" s="31">
        <f t="shared" si="57"/>
        <v>30.366552541730719</v>
      </c>
      <c r="F496" s="31">
        <f t="shared" si="63"/>
        <v>11.544446799653597</v>
      </c>
      <c r="G496" s="31">
        <f t="shared" si="64"/>
        <v>5.576668125797295</v>
      </c>
      <c r="H496" s="31">
        <f t="shared" si="64"/>
        <v>-8.134711356262839</v>
      </c>
      <c r="I496" s="31">
        <f t="shared" si="58"/>
        <v>9.8626951810848897</v>
      </c>
      <c r="J496" s="31">
        <f t="shared" si="59"/>
        <v>-0.96984128585972318</v>
      </c>
      <c r="K496" s="31">
        <f t="shared" si="60"/>
        <v>0.14700705195211705</v>
      </c>
      <c r="L496" s="32">
        <f t="shared" si="61"/>
        <v>-2.7707420937739378</v>
      </c>
      <c r="M496" s="33">
        <f t="shared" si="62"/>
        <v>-5.6583058078651751</v>
      </c>
      <c r="O496" s="35"/>
    </row>
    <row r="497" spans="4:15">
      <c r="D497" s="92">
        <f>D496+'Control Panel'!$B$29</f>
        <v>2.4749999999999694</v>
      </c>
      <c r="E497" s="31">
        <f t="shared" si="57"/>
        <v>30.394401248083533</v>
      </c>
      <c r="F497" s="31">
        <f t="shared" si="63"/>
        <v>11.503702514049685</v>
      </c>
      <c r="G497" s="31">
        <f t="shared" si="64"/>
        <v>5.5628144153284254</v>
      </c>
      <c r="H497" s="31">
        <f t="shared" si="64"/>
        <v>-8.1630028853021646</v>
      </c>
      <c r="I497" s="31">
        <f t="shared" si="58"/>
        <v>9.8782346765420179</v>
      </c>
      <c r="J497" s="31">
        <f t="shared" si="59"/>
        <v>-0.97261743086021868</v>
      </c>
      <c r="K497" s="31">
        <f t="shared" si="60"/>
        <v>0.14747066053316224</v>
      </c>
      <c r="L497" s="32">
        <f t="shared" si="61"/>
        <v>-2.768213630315886</v>
      </c>
      <c r="M497" s="33">
        <f t="shared" si="62"/>
        <v>-5.6378591187340108</v>
      </c>
      <c r="O497" s="35"/>
    </row>
    <row r="498" spans="4:15">
      <c r="D498" s="92">
        <f>D497+'Control Panel'!$B$29</f>
        <v>2.4799999999999693</v>
      </c>
      <c r="E498" s="31">
        <f t="shared" si="57"/>
        <v>30.422180717489795</v>
      </c>
      <c r="F498" s="31">
        <f t="shared" si="63"/>
        <v>11.46281702638419</v>
      </c>
      <c r="G498" s="31">
        <f t="shared" si="64"/>
        <v>5.5489733471768456</v>
      </c>
      <c r="H498" s="31">
        <f t="shared" si="64"/>
        <v>-8.1911921808958343</v>
      </c>
      <c r="I498" s="31">
        <f t="shared" si="58"/>
        <v>9.8937725136596946</v>
      </c>
      <c r="J498" s="31">
        <f t="shared" si="59"/>
        <v>-0.97537798075887849</v>
      </c>
      <c r="K498" s="31">
        <f t="shared" si="60"/>
        <v>0.14793494940096108</v>
      </c>
      <c r="L498" s="32">
        <f t="shared" si="61"/>
        <v>-2.7656693144047351</v>
      </c>
      <c r="M498" s="33">
        <f t="shared" si="62"/>
        <v>-5.617419773763852</v>
      </c>
      <c r="O498" s="35"/>
    </row>
    <row r="499" spans="4:15">
      <c r="D499" s="92">
        <f>D498+'Control Panel'!$B$29</f>
        <v>2.4849999999999692</v>
      </c>
      <c r="E499" s="31">
        <f t="shared" si="57"/>
        <v>30.449891013359249</v>
      </c>
      <c r="F499" s="31">
        <f t="shared" si="63"/>
        <v>11.421790847732538</v>
      </c>
      <c r="G499" s="31">
        <f t="shared" si="64"/>
        <v>5.535145000604822</v>
      </c>
      <c r="H499" s="31">
        <f t="shared" si="64"/>
        <v>-8.2192792797646543</v>
      </c>
      <c r="I499" s="31">
        <f t="shared" si="58"/>
        <v>9.909307849516491</v>
      </c>
      <c r="J499" s="31">
        <f t="shared" si="59"/>
        <v>-0.97812302710741084</v>
      </c>
      <c r="K499" s="31">
        <f t="shared" si="60"/>
        <v>0.14839989307500531</v>
      </c>
      <c r="L499" s="32">
        <f t="shared" si="61"/>
        <v>-2.7631089837234382</v>
      </c>
      <c r="M499" s="33">
        <f t="shared" si="62"/>
        <v>-5.5969883507716531</v>
      </c>
      <c r="O499" s="35"/>
    </row>
    <row r="500" spans="4:15">
      <c r="D500" s="92">
        <f>D499+'Control Panel'!$B$29</f>
        <v>2.4899999999999691</v>
      </c>
      <c r="E500" s="31">
        <f t="shared" si="57"/>
        <v>30.477532199499976</v>
      </c>
      <c r="F500" s="31">
        <f t="shared" si="63"/>
        <v>11.380624488979331</v>
      </c>
      <c r="G500" s="31">
        <f t="shared" si="64"/>
        <v>5.5213294556862049</v>
      </c>
      <c r="H500" s="31">
        <f t="shared" si="64"/>
        <v>-8.2472642215185132</v>
      </c>
      <c r="I500" s="31">
        <f t="shared" si="58"/>
        <v>9.9248398524997619</v>
      </c>
      <c r="J500" s="31">
        <f t="shared" si="59"/>
        <v>-0.98085266131323823</v>
      </c>
      <c r="K500" s="31">
        <f t="shared" si="60"/>
        <v>0.14886546625575675</v>
      </c>
      <c r="L500" s="32">
        <f t="shared" si="61"/>
        <v>-2.7605324820945776</v>
      </c>
      <c r="M500" s="33">
        <f t="shared" si="62"/>
        <v>-5.5765654260186173</v>
      </c>
      <c r="O500" s="35"/>
    </row>
    <row r="501" spans="4:15">
      <c r="D501" s="92">
        <f>D500+'Control Panel'!$B$29</f>
        <v>2.494999999999969</v>
      </c>
      <c r="E501" s="31">
        <f t="shared" si="57"/>
        <v>30.505104340122383</v>
      </c>
      <c r="F501" s="31">
        <f t="shared" si="63"/>
        <v>11.339318460803915</v>
      </c>
      <c r="G501" s="31">
        <f t="shared" si="64"/>
        <v>5.5075267932757317</v>
      </c>
      <c r="H501" s="31">
        <f t="shared" si="64"/>
        <v>-8.2751470486486056</v>
      </c>
      <c r="I501" s="31">
        <f t="shared" si="58"/>
        <v>9.9403677022234849</v>
      </c>
      <c r="J501" s="31">
        <f t="shared" si="59"/>
        <v>-0.98356697462550768</v>
      </c>
      <c r="K501" s="31">
        <f t="shared" si="60"/>
        <v>0.1493316438249071</v>
      </c>
      <c r="L501" s="32">
        <f t="shared" si="61"/>
        <v>-2.7579396594005181</v>
      </c>
      <c r="M501" s="33">
        <f t="shared" si="62"/>
        <v>-5.5561515741142671</v>
      </c>
      <c r="O501" s="35"/>
    </row>
    <row r="502" spans="4:15">
      <c r="D502" s="92">
        <f>D501+'Control Panel'!$B$29</f>
        <v>2.4999999999999689</v>
      </c>
      <c r="E502" s="31">
        <f t="shared" si="57"/>
        <v>30.532607499843021</v>
      </c>
      <c r="F502" s="31">
        <f t="shared" si="63"/>
        <v>11.297873273665996</v>
      </c>
      <c r="G502" s="31">
        <f t="shared" si="64"/>
        <v>5.4937370949787292</v>
      </c>
      <c r="H502" s="31">
        <f t="shared" si="64"/>
        <v>-8.3029278065191772</v>
      </c>
      <c r="I502" s="31">
        <f t="shared" si="58"/>
        <v>9.9558905894457617</v>
      </c>
      <c r="J502" s="31">
        <f t="shared" si="59"/>
        <v>-0.98626605812155344</v>
      </c>
      <c r="K502" s="31">
        <f t="shared" si="60"/>
        <v>0.14979840084562329</v>
      </c>
      <c r="L502" s="32">
        <f t="shared" si="61"/>
        <v>-2.7553303715039017</v>
      </c>
      <c r="M502" s="33">
        <f t="shared" si="62"/>
        <v>-5.5357473679225739</v>
      </c>
      <c r="O502" s="35"/>
    </row>
    <row r="503" spans="4:15">
      <c r="D503" s="92">
        <f>D502+'Control Panel'!$B$29</f>
        <v>2.5049999999999688</v>
      </c>
      <c r="E503" s="31">
        <f t="shared" si="57"/>
        <v>30.56004174368827</v>
      </c>
      <c r="F503" s="31">
        <f t="shared" si="63"/>
        <v>11.256289437791301</v>
      </c>
      <c r="G503" s="31">
        <f t="shared" si="64"/>
        <v>5.4799604431212101</v>
      </c>
      <c r="H503" s="31">
        <f t="shared" si="64"/>
        <v>-8.3306065433587904</v>
      </c>
      <c r="I503" s="31">
        <f t="shared" si="58"/>
        <v>9.9714077159860182</v>
      </c>
      <c r="J503" s="31">
        <f t="shared" si="59"/>
        <v>-0.98895000269380084</v>
      </c>
      <c r="K503" s="31">
        <f t="shared" si="60"/>
        <v>0.15026571256277857</v>
      </c>
      <c r="L503" s="32">
        <f t="shared" si="61"/>
        <v>-2.7527044801685152</v>
      </c>
      <c r="M503" s="33">
        <f t="shared" si="62"/>
        <v>-5.5153533784700581</v>
      </c>
      <c r="O503" s="35"/>
    </row>
    <row r="504" spans="4:15">
      <c r="D504" s="92">
        <f>D503+'Control Panel'!$B$29</f>
        <v>2.5099999999999687</v>
      </c>
      <c r="E504" s="31">
        <f t="shared" si="57"/>
        <v>30.587407137097873</v>
      </c>
      <c r="F504" s="31">
        <f t="shared" si="63"/>
        <v>11.214567463157275</v>
      </c>
      <c r="G504" s="31">
        <f t="shared" si="64"/>
        <v>5.4661969207203676</v>
      </c>
      <c r="H504" s="31">
        <f t="shared" si="64"/>
        <v>-8.3581833102511407</v>
      </c>
      <c r="I504" s="31">
        <f t="shared" si="58"/>
        <v>9.9869182946419226</v>
      </c>
      <c r="J504" s="31">
        <f t="shared" si="59"/>
        <v>-0.99161889903710532</v>
      </c>
      <c r="K504" s="31">
        <f t="shared" si="60"/>
        <v>0.15073355440316852</v>
      </c>
      <c r="L504" s="32">
        <f t="shared" si="61"/>
        <v>-2.7500618529805032</v>
      </c>
      <c r="M504" s="33">
        <f t="shared" si="62"/>
        <v>-5.4949701748559026</v>
      </c>
      <c r="O504" s="35"/>
    </row>
    <row r="505" spans="4:15">
      <c r="D505" s="92">
        <f>D504+'Control Panel'!$B$29</f>
        <v>2.5149999999999686</v>
      </c>
      <c r="E505" s="31">
        <f t="shared" si="57"/>
        <v>30.614703745928313</v>
      </c>
      <c r="F505" s="31">
        <f t="shared" si="63"/>
        <v>11.172707859478834</v>
      </c>
      <c r="G505" s="31">
        <f t="shared" si="64"/>
        <v>5.4524466114554651</v>
      </c>
      <c r="H505" s="31">
        <f t="shared" si="64"/>
        <v>-8.38565816112542</v>
      </c>
      <c r="I505" s="31">
        <f t="shared" si="58"/>
        <v>10.002421549106074</v>
      </c>
      <c r="J505" s="31">
        <f t="shared" si="59"/>
        <v>-0.99427283763651531</v>
      </c>
      <c r="K505" s="31">
        <f t="shared" si="60"/>
        <v>0.1512019019757134</v>
      </c>
      <c r="L505" s="32">
        <f t="shared" si="61"/>
        <v>-2.7474023632699862</v>
      </c>
      <c r="M505" s="33">
        <f t="shared" si="62"/>
        <v>-5.4745983241640026</v>
      </c>
      <c r="O505" s="35"/>
    </row>
    <row r="506" spans="4:15">
      <c r="D506" s="92">
        <f>D505+'Control Panel'!$B$29</f>
        <v>2.5199999999999685</v>
      </c>
      <c r="E506" s="31">
        <f t="shared" si="57"/>
        <v>30.64193163645605</v>
      </c>
      <c r="F506" s="31">
        <f t="shared" si="63"/>
        <v>11.130711136194154</v>
      </c>
      <c r="G506" s="31">
        <f t="shared" si="64"/>
        <v>5.4387095996391155</v>
      </c>
      <c r="H506" s="31">
        <f t="shared" si="64"/>
        <v>-8.4130311527462407</v>
      </c>
      <c r="I506" s="31">
        <f t="shared" si="58"/>
        <v>10.017916713882453</v>
      </c>
      <c r="J506" s="31">
        <f t="shared" si="59"/>
        <v>-0.9969119087554511</v>
      </c>
      <c r="K506" s="31">
        <f t="shared" si="60"/>
        <v>0.15167073107164442</v>
      </c>
      <c r="L506" s="32">
        <f t="shared" si="61"/>
        <v>-2.7447258900330356</v>
      </c>
      <c r="M506" s="33">
        <f t="shared" si="62"/>
        <v>-5.4542383913770074</v>
      </c>
      <c r="O506" s="35"/>
    </row>
    <row r="507" spans="4:15">
      <c r="D507" s="92">
        <f>D506+'Control Panel'!$B$29</f>
        <v>2.5249999999999684</v>
      </c>
      <c r="E507" s="31">
        <f t="shared" si="57"/>
        <v>30.669090875380618</v>
      </c>
      <c r="F507" s="31">
        <f t="shared" si="63"/>
        <v>11.08857780245053</v>
      </c>
      <c r="G507" s="31">
        <f t="shared" si="64"/>
        <v>5.42498597018895</v>
      </c>
      <c r="H507" s="31">
        <f t="shared" si="64"/>
        <v>-8.4403023447031256</v>
      </c>
      <c r="I507" s="31">
        <f t="shared" si="58"/>
        <v>10.033403034202703</v>
      </c>
      <c r="J507" s="31">
        <f t="shared" si="59"/>
        <v>-0.99953620242428987</v>
      </c>
      <c r="K507" s="31">
        <f t="shared" si="60"/>
        <v>0.15214001766467644</v>
      </c>
      <c r="L507" s="32">
        <f t="shared" si="61"/>
        <v>-2.742032317854076</v>
      </c>
      <c r="M507" s="33">
        <f t="shared" si="62"/>
        <v>-5.4338909392922492</v>
      </c>
      <c r="O507" s="35"/>
    </row>
    <row r="508" spans="4:15">
      <c r="D508" s="92">
        <f>D507+'Control Panel'!$B$29</f>
        <v>2.5299999999999683</v>
      </c>
      <c r="E508" s="31">
        <f t="shared" si="57"/>
        <v>30.696181529827591</v>
      </c>
      <c r="F508" s="31">
        <f t="shared" si="63"/>
        <v>11.046308367090273</v>
      </c>
      <c r="G508" s="31">
        <f t="shared" si="64"/>
        <v>5.4112758085996795</v>
      </c>
      <c r="H508" s="31">
        <f t="shared" si="64"/>
        <v>-8.4674717993995863</v>
      </c>
      <c r="I508" s="31">
        <f t="shared" si="58"/>
        <v>10.048879765942241</v>
      </c>
      <c r="J508" s="31">
        <f t="shared" si="59"/>
        <v>-1.0021458084293497</v>
      </c>
      <c r="K508" s="31">
        <f t="shared" si="60"/>
        <v>0.15260973791116503</v>
      </c>
      <c r="L508" s="32">
        <f t="shared" si="61"/>
        <v>-2.7393215368286761</v>
      </c>
      <c r="M508" s="33">
        <f t="shared" si="62"/>
        <v>-5.4135565284396128</v>
      </c>
      <c r="O508" s="35"/>
    </row>
    <row r="509" spans="4:15">
      <c r="D509" s="92">
        <f>D508+'Control Panel'!$B$29</f>
        <v>2.5349999999999682</v>
      </c>
      <c r="E509" s="31">
        <f t="shared" si="57"/>
        <v>30.723203667351381</v>
      </c>
      <c r="F509" s="31">
        <f t="shared" si="63"/>
        <v>11.00390333863667</v>
      </c>
      <c r="G509" s="31">
        <f t="shared" si="64"/>
        <v>5.3975792009155361</v>
      </c>
      <c r="H509" s="31">
        <f t="shared" si="64"/>
        <v>-8.4945395820417851</v>
      </c>
      <c r="I509" s="31">
        <f t="shared" si="58"/>
        <v>10.064346175536224</v>
      </c>
      <c r="J509" s="31">
        <f t="shared" si="59"/>
        <v>-1.0047408163022629</v>
      </c>
      <c r="K509" s="31">
        <f t="shared" si="60"/>
        <v>0.15307986815024835</v>
      </c>
      <c r="L509" s="32">
        <f t="shared" si="61"/>
        <v>-2.7365934424867566</v>
      </c>
      <c r="M509" s="33">
        <f t="shared" si="62"/>
        <v>-5.3932357170012901</v>
      </c>
      <c r="O509" s="35"/>
    </row>
    <row r="510" spans="4:15">
      <c r="D510" s="92">
        <f>D509+'Control Panel'!$B$29</f>
        <v>2.5399999999999681</v>
      </c>
      <c r="E510" s="31">
        <f t="shared" si="57"/>
        <v>30.750157355937926</v>
      </c>
      <c r="F510" s="31">
        <f t="shared" si="63"/>
        <v>10.961363225279998</v>
      </c>
      <c r="G510" s="31">
        <f t="shared" si="64"/>
        <v>5.3838962337031022</v>
      </c>
      <c r="H510" s="31">
        <f t="shared" si="64"/>
        <v>-8.5215057606267912</v>
      </c>
      <c r="I510" s="31">
        <f t="shared" si="58"/>
        <v>10.079801539895417</v>
      </c>
      <c r="J510" s="31">
        <f t="shared" si="59"/>
        <v>-1.0073213153097287</v>
      </c>
      <c r="K510" s="31">
        <f t="shared" si="60"/>
        <v>0.15355038490397452</v>
      </c>
      <c r="L510" s="32">
        <f t="shared" si="61"/>
        <v>-2.7338479357162266</v>
      </c>
      <c r="M510" s="33">
        <f t="shared" si="62"/>
        <v>-5.3729290607334184</v>
      </c>
      <c r="O510" s="35"/>
    </row>
    <row r="511" spans="4:15">
      <c r="D511" s="92">
        <f>D510+'Control Panel'!$B$29</f>
        <v>2.544999999999968</v>
      </c>
      <c r="E511" s="31">
        <f t="shared" si="57"/>
        <v>30.777042664007247</v>
      </c>
      <c r="F511" s="31">
        <f t="shared" si="63"/>
        <v>10.918688534863605</v>
      </c>
      <c r="G511" s="31">
        <f t="shared" si="64"/>
        <v>5.3702269940245211</v>
      </c>
      <c r="H511" s="31">
        <f t="shared" si="64"/>
        <v>-8.5483704059304575</v>
      </c>
      <c r="I511" s="31">
        <f t="shared" si="58"/>
        <v>10.09524514632197</v>
      </c>
      <c r="J511" s="31">
        <f t="shared" si="59"/>
        <v>-1.0098873944436411</v>
      </c>
      <c r="K511" s="31">
        <f t="shared" si="60"/>
        <v>0.15402126487741363</v>
      </c>
      <c r="L511" s="32">
        <f t="shared" si="61"/>
        <v>-2.7310849226870531</v>
      </c>
      <c r="M511" s="33">
        <f t="shared" si="62"/>
        <v>-5.3526371128895569</v>
      </c>
      <c r="O511" s="35"/>
    </row>
    <row r="512" spans="4:15">
      <c r="D512" s="92">
        <f>D511+'Control Panel'!$B$29</f>
        <v>2.5499999999999678</v>
      </c>
      <c r="E512" s="31">
        <f t="shared" si="57"/>
        <v>30.803859660415835</v>
      </c>
      <c r="F512" s="31">
        <f t="shared" si="63"/>
        <v>10.875879774870043</v>
      </c>
      <c r="G512" s="31">
        <f t="shared" si="64"/>
        <v>5.356571569411086</v>
      </c>
      <c r="H512" s="31">
        <f t="shared" si="64"/>
        <v>-8.5751335914949056</v>
      </c>
      <c r="I512" s="31">
        <f t="shared" si="58"/>
        <v>10.110676292425124</v>
      </c>
      <c r="J512" s="31">
        <f t="shared" si="59"/>
        <v>-1.0124391424115791</v>
      </c>
      <c r="K512" s="31">
        <f t="shared" si="60"/>
        <v>0.15449248495875434</v>
      </c>
      <c r="L512" s="32">
        <f t="shared" si="61"/>
        <v>-2.7283043147757589</v>
      </c>
      <c r="M512" s="33">
        <f t="shared" si="62"/>
        <v>-5.3323604241460227</v>
      </c>
      <c r="O512" s="35"/>
    </row>
    <row r="513" spans="4:15">
      <c r="D513" s="92">
        <f>D512+'Control Panel'!$B$29</f>
        <v>2.5549999999999677</v>
      </c>
      <c r="E513" s="31">
        <f t="shared" si="57"/>
        <v>30.830608414458958</v>
      </c>
      <c r="F513" s="31">
        <f t="shared" si="63"/>
        <v>10.832937452407267</v>
      </c>
      <c r="G513" s="31">
        <f t="shared" si="64"/>
        <v>5.342930047837207</v>
      </c>
      <c r="H513" s="31">
        <f t="shared" si="64"/>
        <v>-8.6017953936156353</v>
      </c>
      <c r="I513" s="31">
        <f t="shared" si="58"/>
        <v>10.126094286036885</v>
      </c>
      <c r="J513" s="31">
        <f t="shared" si="59"/>
        <v>-1.0149766476276521</v>
      </c>
      <c r="K513" s="31">
        <f t="shared" si="60"/>
        <v>0.15496402221938563</v>
      </c>
      <c r="L513" s="32">
        <f t="shared" si="61"/>
        <v>-2.725506028490388</v>
      </c>
      <c r="M513" s="33">
        <f t="shared" si="62"/>
        <v>-5.3120995425290305</v>
      </c>
      <c r="O513" s="35"/>
    </row>
    <row r="514" spans="4:15">
      <c r="D514" s="92">
        <f>D513+'Control Panel'!$B$29</f>
        <v>2.5599999999999676</v>
      </c>
      <c r="E514" s="31">
        <f t="shared" si="57"/>
        <v>30.857288995872786</v>
      </c>
      <c r="F514" s="31">
        <f t="shared" si="63"/>
        <v>10.789862074194907</v>
      </c>
      <c r="G514" s="31">
        <f t="shared" si="64"/>
        <v>5.3293025176947548</v>
      </c>
      <c r="H514" s="31">
        <f t="shared" si="64"/>
        <v>-8.6283558913282796</v>
      </c>
      <c r="I514" s="31">
        <f t="shared" si="58"/>
        <v>10.141498445127677</v>
      </c>
      <c r="J514" s="31">
        <f t="shared" si="59"/>
        <v>-1.0174999982036956</v>
      </c>
      <c r="K514" s="31">
        <f t="shared" si="60"/>
        <v>0.15543585391396295</v>
      </c>
      <c r="L514" s="32">
        <f t="shared" si="61"/>
        <v>-2.7226899853959008</v>
      </c>
      <c r="M514" s="33">
        <f t="shared" si="62"/>
        <v>-5.2918550133436426</v>
      </c>
      <c r="O514" s="35"/>
    </row>
    <row r="515" spans="4:15">
      <c r="D515" s="92">
        <f>D514+'Control Panel'!$B$29</f>
        <v>2.5649999999999675</v>
      </c>
      <c r="E515" s="31">
        <f t="shared" ref="E515:E578" si="65">IF(F514=0,E514,E514+G514*$D$3+0.5*L514*$D$3^2)</f>
        <v>30.883901474836442</v>
      </c>
      <c r="F515" s="31">
        <f t="shared" si="63"/>
        <v>10.746654146550599</v>
      </c>
      <c r="G515" s="31">
        <f t="shared" si="64"/>
        <v>5.3156890677677753</v>
      </c>
      <c r="H515" s="31">
        <f t="shared" si="64"/>
        <v>-8.6548151663949984</v>
      </c>
      <c r="I515" s="31">
        <f t="shared" ref="I515:I578" si="66">(G515^2+H515^2)^0.5</f>
        <v>10.156888097721994</v>
      </c>
      <c r="J515" s="31">
        <f t="shared" ref="J515:J578" si="67">ATAN2(G515,H515)</f>
        <v>-1.0200092819408035</v>
      </c>
      <c r="K515" s="31">
        <f t="shared" ref="K515:K578" si="68">$B$4*I515^2</f>
        <v>0.1559079574804593</v>
      </c>
      <c r="L515" s="32">
        <f t="shared" ref="L515:L578" si="69">-K515*COS(J515)/$B$13</f>
        <v>-2.719856112040052</v>
      </c>
      <c r="M515" s="33">
        <f t="shared" ref="M515:M578" si="70">(-$B$13*$B$3-K515*SIN(J515))/$B$13</f>
        <v>-5.2716273791044932</v>
      </c>
      <c r="O515" s="35"/>
    </row>
    <row r="516" spans="4:15">
      <c r="D516" s="92">
        <f>D515+'Control Panel'!$B$29</f>
        <v>2.5699999999999674</v>
      </c>
      <c r="E516" s="31">
        <f t="shared" si="65"/>
        <v>30.910445921973881</v>
      </c>
      <c r="F516" s="31">
        <f t="shared" ref="F516:F579" si="71">IF(F515+H515*$D$3+0.5*M515*$D$3^2&lt;=0,0,F515+H515*$D$3+0.5*M515*$D$3^2)</f>
        <v>10.703314175376384</v>
      </c>
      <c r="G516" s="31">
        <f t="shared" ref="G516:H579" si="72">G515+L515*$D$3</f>
        <v>5.3020897872075752</v>
      </c>
      <c r="H516" s="31">
        <f t="shared" si="72"/>
        <v>-8.6811733032905209</v>
      </c>
      <c r="I516" s="31">
        <f t="shared" si="66"/>
        <v>10.172262581814083</v>
      </c>
      <c r="J516" s="31">
        <f t="shared" si="67"/>
        <v>-1.0225045863211957</v>
      </c>
      <c r="K516" s="31">
        <f t="shared" si="68"/>
        <v>0.15638031054020107</v>
      </c>
      <c r="L516" s="32">
        <f t="shared" si="69"/>
        <v>-2.7170043398797219</v>
      </c>
      <c r="M516" s="33">
        <f t="shared" si="70"/>
        <v>-5.251417179468274</v>
      </c>
      <c r="O516" s="35"/>
    </row>
    <row r="517" spans="4:15">
      <c r="D517" s="92">
        <f>D516+'Control Panel'!$B$29</f>
        <v>2.5749999999999673</v>
      </c>
      <c r="E517" s="31">
        <f t="shared" si="65"/>
        <v>30.93692240835567</v>
      </c>
      <c r="F517" s="31">
        <f t="shared" si="71"/>
        <v>10.659842666145188</v>
      </c>
      <c r="G517" s="31">
        <f t="shared" si="72"/>
        <v>5.2885047655081765</v>
      </c>
      <c r="H517" s="31">
        <f t="shared" si="72"/>
        <v>-8.7074303891878628</v>
      </c>
      <c r="I517" s="31">
        <f t="shared" si="66"/>
        <v>10.18762124528366</v>
      </c>
      <c r="J517" s="31">
        <f t="shared" si="67"/>
        <v>-1.0249859985004057</v>
      </c>
      <c r="K517" s="31">
        <f t="shared" si="68"/>
        <v>0.15685289089788831</v>
      </c>
      <c r="L517" s="32">
        <f t="shared" si="69"/>
        <v>-2.7141346052077338</v>
      </c>
      <c r="M517" s="33">
        <f t="shared" si="70"/>
        <v>-5.2312249511679711</v>
      </c>
      <c r="O517" s="35"/>
    </row>
    <row r="518" spans="4:15">
      <c r="D518" s="92">
        <f>D517+'Control Panel'!$B$29</f>
        <v>2.5799999999999672</v>
      </c>
      <c r="E518" s="31">
        <f t="shared" si="65"/>
        <v>30.963331005500645</v>
      </c>
      <c r="F518" s="31">
        <f t="shared" si="71"/>
        <v>10.61624012388736</v>
      </c>
      <c r="G518" s="31">
        <f t="shared" si="72"/>
        <v>5.2749340924821375</v>
      </c>
      <c r="H518" s="31">
        <f t="shared" si="72"/>
        <v>-8.7335865139437026</v>
      </c>
      <c r="I518" s="31">
        <f t="shared" si="66"/>
        <v>10.202963445811696</v>
      </c>
      <c r="J518" s="31">
        <f t="shared" si="67"/>
        <v>-1.0274536052997898</v>
      </c>
      <c r="K518" s="31">
        <f t="shared" si="68"/>
        <v>0.15732567654159973</v>
      </c>
      <c r="L518" s="32">
        <f t="shared" si="69"/>
        <v>-2.7112468490801316</v>
      </c>
      <c r="M518" s="33">
        <f t="shared" si="70"/>
        <v>-5.2110512279488193</v>
      </c>
      <c r="O518" s="35"/>
    </row>
    <row r="519" spans="4:15">
      <c r="D519" s="92">
        <f>D518+'Control Panel'!$B$29</f>
        <v>2.5849999999999671</v>
      </c>
      <c r="E519" s="31">
        <f t="shared" si="65"/>
        <v>30.989671785377443</v>
      </c>
      <c r="F519" s="31">
        <f t="shared" si="71"/>
        <v>10.572507053177292</v>
      </c>
      <c r="G519" s="31">
        <f t="shared" si="72"/>
        <v>5.2613778582367372</v>
      </c>
      <c r="H519" s="31">
        <f t="shared" si="72"/>
        <v>-8.7596417700834461</v>
      </c>
      <c r="I519" s="31">
        <f t="shared" si="66"/>
        <v>10.218288550796284</v>
      </c>
      <c r="J519" s="31">
        <f t="shared" si="67"/>
        <v>-1.0299074931993388</v>
      </c>
      <c r="K519" s="31">
        <f t="shared" si="68"/>
        <v>0.15779864564278273</v>
      </c>
      <c r="L519" s="32">
        <f t="shared" si="69"/>
        <v>-2.7083410172439746</v>
      </c>
      <c r="M519" s="33">
        <f t="shared" si="70"/>
        <v>-5.1908965405059613</v>
      </c>
      <c r="O519" s="35"/>
    </row>
    <row r="520" spans="4:15">
      <c r="D520" s="92">
        <f>D519+'Control Panel'!$B$29</f>
        <v>2.589999999999967</v>
      </c>
      <c r="E520" s="31">
        <f t="shared" si="65"/>
        <v>31.015944820405913</v>
      </c>
      <c r="F520" s="31">
        <f t="shared" si="71"/>
        <v>10.528643958120119</v>
      </c>
      <c r="G520" s="31">
        <f t="shared" si="72"/>
        <v>5.2478361531505175</v>
      </c>
      <c r="H520" s="31">
        <f t="shared" si="72"/>
        <v>-8.7855962527859752</v>
      </c>
      <c r="I520" s="31">
        <f t="shared" si="66"/>
        <v>10.233595937268609</v>
      </c>
      <c r="J520" s="31">
        <f t="shared" si="67"/>
        <v>-1.0323477483307975</v>
      </c>
      <c r="K520" s="31">
        <f t="shared" si="68"/>
        <v>0.15827177655622762</v>
      </c>
      <c r="L520" s="32">
        <f t="shared" si="69"/>
        <v>-2.7054170600655891</v>
      </c>
      <c r="M520" s="33">
        <f t="shared" si="70"/>
        <v>-5.1707614164237876</v>
      </c>
      <c r="O520" s="35"/>
    </row>
    <row r="521" spans="4:15">
      <c r="D521" s="92">
        <f>D520+'Control Panel'!$B$29</f>
        <v>2.5949999999999669</v>
      </c>
      <c r="E521" s="31">
        <f t="shared" si="65"/>
        <v>31.042150183458414</v>
      </c>
      <c r="F521" s="31">
        <f t="shared" si="71"/>
        <v>10.484651342338482</v>
      </c>
      <c r="G521" s="31">
        <f t="shared" si="72"/>
        <v>5.23430906785019</v>
      </c>
      <c r="H521" s="31">
        <f t="shared" si="72"/>
        <v>-8.8114500598680934</v>
      </c>
      <c r="I521" s="31">
        <f t="shared" si="66"/>
        <v>10.248884991809019</v>
      </c>
      <c r="J521" s="31">
        <f t="shared" si="67"/>
        <v>-1.0347744564710737</v>
      </c>
      <c r="K521" s="31">
        <f t="shared" si="68"/>
        <v>0.15874504782002696</v>
      </c>
      <c r="L521" s="32">
        <f t="shared" si="69"/>
        <v>-2.7024749324593418</v>
      </c>
      <c r="M521" s="33">
        <f t="shared" si="70"/>
        <v>-5.1506463801169593</v>
      </c>
      <c r="O521" s="35"/>
    </row>
    <row r="522" spans="4:15">
      <c r="D522" s="92">
        <f>D521+'Control Panel'!$B$29</f>
        <v>2.5999999999999668</v>
      </c>
      <c r="E522" s="31">
        <f t="shared" si="65"/>
        <v>31.068287947861013</v>
      </c>
      <c r="F522" s="31">
        <f t="shared" si="71"/>
        <v>10.44052970895939</v>
      </c>
      <c r="G522" s="31">
        <f t="shared" si="72"/>
        <v>5.2207966931878937</v>
      </c>
      <c r="H522" s="31">
        <f t="shared" si="72"/>
        <v>-8.8372032917686774</v>
      </c>
      <c r="I522" s="31">
        <f t="shared" si="66"/>
        <v>10.264155110463246</v>
      </c>
      <c r="J522" s="31">
        <f t="shared" si="67"/>
        <v>-1.0371877030359353</v>
      </c>
      <c r="K522" s="31">
        <f t="shared" si="68"/>
        <v>0.15921843815551909</v>
      </c>
      <c r="L522" s="32">
        <f t="shared" si="69"/>
        <v>-2.6995145938168998</v>
      </c>
      <c r="M522" s="33">
        <f t="shared" si="70"/>
        <v>-5.1305519527730601</v>
      </c>
      <c r="O522" s="35"/>
    </row>
    <row r="523" spans="4:15">
      <c r="D523" s="92">
        <f>D522+'Control Panel'!$B$29</f>
        <v>2.6049999999999667</v>
      </c>
      <c r="E523" s="31">
        <f t="shared" si="65"/>
        <v>31.09435818739453</v>
      </c>
      <c r="F523" s="31">
        <f t="shared" si="71"/>
        <v>10.396279560601139</v>
      </c>
      <c r="G523" s="31">
        <f t="shared" si="72"/>
        <v>5.207299120218809</v>
      </c>
      <c r="H523" s="31">
        <f t="shared" si="72"/>
        <v>-8.8628560515325425</v>
      </c>
      <c r="I523" s="31">
        <f t="shared" si="66"/>
        <v>10.279405698658779</v>
      </c>
      <c r="J523" s="31">
        <f t="shared" si="67"/>
        <v>-1.0395875730739892</v>
      </c>
      <c r="K523" s="31">
        <f t="shared" si="68"/>
        <v>0.15969192646721725</v>
      </c>
      <c r="L523" s="32">
        <f t="shared" si="69"/>
        <v>-2.6965360079370049</v>
      </c>
      <c r="M523" s="33">
        <f t="shared" si="70"/>
        <v>-5.1104786522968828</v>
      </c>
      <c r="O523" s="35"/>
    </row>
    <row r="524" spans="4:15">
      <c r="D524" s="92">
        <f>D523+'Control Panel'!$B$29</f>
        <v>2.6099999999999666</v>
      </c>
      <c r="E524" s="31">
        <f t="shared" si="65"/>
        <v>31.120360976295526</v>
      </c>
      <c r="F524" s="31">
        <f t="shared" si="71"/>
        <v>10.351901399360322</v>
      </c>
      <c r="G524" s="31">
        <f t="shared" si="72"/>
        <v>5.1938164401791242</v>
      </c>
      <c r="H524" s="31">
        <f t="shared" si="72"/>
        <v>-8.8884084447940275</v>
      </c>
      <c r="I524" s="31">
        <f t="shared" si="66"/>
        <v>10.294636171121383</v>
      </c>
      <c r="J524" s="31">
        <f t="shared" si="67"/>
        <v>-1.0419741512609295</v>
      </c>
      <c r="K524" s="31">
        <f t="shared" si="68"/>
        <v>0.16016549184272255</v>
      </c>
      <c r="L524" s="32">
        <f t="shared" si="69"/>
        <v>-2.6935391429557538</v>
      </c>
      <c r="M524" s="33">
        <f t="shared" si="70"/>
        <v>-5.0904269932563295</v>
      </c>
      <c r="O524" s="35"/>
    </row>
    <row r="525" spans="4:15">
      <c r="D525" s="92">
        <f>D524+'Control Panel'!$B$29</f>
        <v>2.6149999999999665</v>
      </c>
      <c r="E525" s="31">
        <f t="shared" si="65"/>
        <v>31.146296389257135</v>
      </c>
      <c r="F525" s="31">
        <f t="shared" si="71"/>
        <v>10.307395726798937</v>
      </c>
      <c r="G525" s="31">
        <f t="shared" si="72"/>
        <v>5.1803487444643457</v>
      </c>
      <c r="H525" s="31">
        <f t="shared" si="72"/>
        <v>-8.9138605797603088</v>
      </c>
      <c r="I525" s="31">
        <f t="shared" si="66"/>
        <v>10.309845951791816</v>
      </c>
      <c r="J525" s="31">
        <f t="shared" si="67"/>
        <v>-1.0443475218940539</v>
      </c>
      <c r="K525" s="31">
        <f t="shared" si="68"/>
        <v>0.16063911355262236</v>
      </c>
      <c r="L525" s="32">
        <f t="shared" si="69"/>
        <v>-2.6905239712773947</v>
      </c>
      <c r="M525" s="33">
        <f t="shared" si="70"/>
        <v>-5.0703974868298953</v>
      </c>
      <c r="O525" s="35"/>
    </row>
    <row r="526" spans="4:15">
      <c r="D526" s="92">
        <f>D525+'Control Panel'!$B$29</f>
        <v>2.6199999999999664</v>
      </c>
      <c r="E526" s="31">
        <f t="shared" si="65"/>
        <v>31.172164501429815</v>
      </c>
      <c r="F526" s="31">
        <f t="shared" si="71"/>
        <v>10.26276304393155</v>
      </c>
      <c r="G526" s="31">
        <f t="shared" si="72"/>
        <v>5.166896124607959</v>
      </c>
      <c r="H526" s="31">
        <f t="shared" si="72"/>
        <v>-8.939212567194458</v>
      </c>
      <c r="I526" s="31">
        <f t="shared" si="66"/>
        <v>10.325034473742743</v>
      </c>
      <c r="J526" s="31">
        <f t="shared" si="67"/>
        <v>-1.0467077688870399</v>
      </c>
      <c r="K526" s="31">
        <f t="shared" si="68"/>
        <v>0.16111277105037358</v>
      </c>
      <c r="L526" s="32">
        <f t="shared" si="69"/>
        <v>-2.6874904695056419</v>
      </c>
      <c r="M526" s="33">
        <f t="shared" si="70"/>
        <v>-5.0503906407557189</v>
      </c>
      <c r="O526" s="35"/>
    </row>
    <row r="527" spans="4:15">
      <c r="D527" s="92">
        <f>D526+'Control Panel'!$B$29</f>
        <v>2.6249999999999662</v>
      </c>
      <c r="E527" s="31">
        <f t="shared" si="65"/>
        <v>31.197965388421988</v>
      </c>
      <c r="F527" s="31">
        <f t="shared" si="71"/>
        <v>10.218003851212567</v>
      </c>
      <c r="G527" s="31">
        <f t="shared" si="72"/>
        <v>5.153458672260431</v>
      </c>
      <c r="H527" s="31">
        <f t="shared" si="72"/>
        <v>-8.964464520398236</v>
      </c>
      <c r="I527" s="31">
        <f t="shared" si="66"/>
        <v>10.340201179095841</v>
      </c>
      <c r="J527" s="31">
        <f t="shared" si="67"/>
        <v>-1.049054975764971</v>
      </c>
      <c r="K527" s="31">
        <f t="shared" si="68"/>
        <v>0.16158644397217017</v>
      </c>
      <c r="L527" s="32">
        <f t="shared" si="69"/>
        <v>-2.6844386183755069</v>
      </c>
      <c r="M527" s="33">
        <f t="shared" si="70"/>
        <v>-5.0304069592822023</v>
      </c>
      <c r="O527" s="35"/>
    </row>
    <row r="528" spans="4:15">
      <c r="D528" s="92">
        <f>D527+'Control Panel'!$B$29</f>
        <v>2.6299999999999661</v>
      </c>
      <c r="E528" s="31">
        <f t="shared" si="65"/>
        <v>31.223699126300559</v>
      </c>
      <c r="F528" s="31">
        <f t="shared" si="71"/>
        <v>10.173118648523584</v>
      </c>
      <c r="G528" s="31">
        <f t="shared" si="72"/>
        <v>5.1400364791685531</v>
      </c>
      <c r="H528" s="31">
        <f t="shared" si="72"/>
        <v>-8.9896165551946474</v>
      </c>
      <c r="I528" s="31">
        <f t="shared" si="66"/>
        <v>10.355345518939149</v>
      </c>
      <c r="J528" s="31">
        <f t="shared" si="67"/>
        <v>-1.0513892256596122</v>
      </c>
      <c r="K528" s="31">
        <f t="shared" si="68"/>
        <v>0.16206011213679677</v>
      </c>
      <c r="L528" s="32">
        <f t="shared" si="69"/>
        <v>-2.6813684026856679</v>
      </c>
      <c r="M528" s="33">
        <f t="shared" si="70"/>
        <v>-5.0104469431201339</v>
      </c>
      <c r="O528" s="35"/>
    </row>
    <row r="529" spans="4:15">
      <c r="D529" s="92">
        <f>D528+'Control Panel'!$B$29</f>
        <v>2.634999999999966</v>
      </c>
      <c r="E529" s="31">
        <f t="shared" si="65"/>
        <v>31.249365791591366</v>
      </c>
      <c r="F529" s="31">
        <f t="shared" si="71"/>
        <v>10.128107935160822</v>
      </c>
      <c r="G529" s="31">
        <f t="shared" si="72"/>
        <v>5.1266296371551245</v>
      </c>
      <c r="H529" s="31">
        <f t="shared" si="72"/>
        <v>-9.0146687899102478</v>
      </c>
      <c r="I529" s="31">
        <f t="shared" si="66"/>
        <v>10.370466953244641</v>
      </c>
      <c r="J529" s="31">
        <f t="shared" si="67"/>
        <v>-1.0537106013049216</v>
      </c>
      <c r="K529" s="31">
        <f t="shared" si="68"/>
        <v>0.16253375554546626</v>
      </c>
      <c r="L529" s="32">
        <f t="shared" si="69"/>
        <v>-2.6782798112313606</v>
      </c>
      <c r="M529" s="33">
        <f t="shared" si="70"/>
        <v>-4.9905110893963549</v>
      </c>
      <c r="O529" s="35"/>
    </row>
    <row r="530" spans="4:15">
      <c r="D530" s="92">
        <f>D529+'Control Panel'!$B$29</f>
        <v>2.6399999999999659</v>
      </c>
      <c r="E530" s="31">
        <f t="shared" si="65"/>
        <v>31.2749654612795</v>
      </c>
      <c r="F530" s="31">
        <f t="shared" si="71"/>
        <v>10.082972209822652</v>
      </c>
      <c r="G530" s="31">
        <f t="shared" si="72"/>
        <v>5.113238238098968</v>
      </c>
      <c r="H530" s="31">
        <f t="shared" si="72"/>
        <v>-9.0396213453572294</v>
      </c>
      <c r="I530" s="31">
        <f t="shared" si="66"/>
        <v>10.385564950786042</v>
      </c>
      <c r="J530" s="31">
        <f t="shared" si="67"/>
        <v>-1.0560191850327989</v>
      </c>
      <c r="K530" s="31">
        <f t="shared" si="68"/>
        <v>0.16300735438164279</v>
      </c>
      <c r="L530" s="32">
        <f t="shared" si="69"/>
        <v>-2.6751728367377883</v>
      </c>
      <c r="M530" s="33">
        <f t="shared" si="70"/>
        <v>-4.9705998916089031</v>
      </c>
      <c r="O530" s="35"/>
    </row>
    <row r="531" spans="4:15">
      <c r="D531" s="92">
        <f>D530+'Control Panel'!$B$29</f>
        <v>2.6449999999999658</v>
      </c>
      <c r="E531" s="31">
        <f t="shared" si="65"/>
        <v>31.300498212809536</v>
      </c>
      <c r="F531" s="31">
        <f t="shared" si="71"/>
        <v>10.03771197059722</v>
      </c>
      <c r="G531" s="31">
        <f t="shared" si="72"/>
        <v>5.0998623739152791</v>
      </c>
      <c r="H531" s="31">
        <f t="shared" si="72"/>
        <v>-9.0644743448152738</v>
      </c>
      <c r="I531" s="31">
        <f t="shared" si="66"/>
        <v>10.400638989056926</v>
      </c>
      <c r="J531" s="31">
        <f t="shared" si="67"/>
        <v>-1.0583150587690588</v>
      </c>
      <c r="K531" s="31">
        <f t="shared" si="68"/>
        <v>0.16348088901085048</v>
      </c>
      <c r="L531" s="32">
        <f t="shared" si="69"/>
        <v>-2.6720474757940949</v>
      </c>
      <c r="M531" s="33">
        <f t="shared" si="70"/>
        <v>-4.9507138395836341</v>
      </c>
      <c r="O531" s="35"/>
    </row>
    <row r="532" spans="4:15">
      <c r="D532" s="92">
        <f>D531+'Control Panel'!$B$29</f>
        <v>2.6499999999999657</v>
      </c>
      <c r="E532" s="31">
        <f t="shared" si="65"/>
        <v>31.325964124085665</v>
      </c>
      <c r="F532" s="31">
        <f t="shared" si="71"/>
        <v>9.9923277149501502</v>
      </c>
      <c r="G532" s="31">
        <f t="shared" si="72"/>
        <v>5.0865021365363088</v>
      </c>
      <c r="H532" s="31">
        <f t="shared" si="72"/>
        <v>-9.0892279140131915</v>
      </c>
      <c r="I532" s="31">
        <f t="shared" si="66"/>
        <v>10.41568855418906</v>
      </c>
      <c r="J532" s="31">
        <f t="shared" si="67"/>
        <v>-1.0605983040296267</v>
      </c>
      <c r="K532" s="31">
        <f t="shared" si="68"/>
        <v>0.16395433998046663</v>
      </c>
      <c r="L532" s="32">
        <f t="shared" si="69"/>
        <v>-2.6689037287878512</v>
      </c>
      <c r="M532" s="33">
        <f t="shared" si="70"/>
        <v>-4.9308534194323013</v>
      </c>
      <c r="O532" s="35"/>
    </row>
    <row r="533" spans="4:15">
      <c r="D533" s="92">
        <f>D532+'Control Panel'!$B$29</f>
        <v>2.6549999999999656</v>
      </c>
      <c r="E533" s="31">
        <f t="shared" si="65"/>
        <v>31.351363273471737</v>
      </c>
      <c r="F533" s="31">
        <f t="shared" si="71"/>
        <v>9.9468199397123414</v>
      </c>
      <c r="G533" s="31">
        <f t="shared" si="72"/>
        <v>5.0731576178923694</v>
      </c>
      <c r="H533" s="31">
        <f t="shared" si="72"/>
        <v>-9.1138821811103536</v>
      </c>
      <c r="I533" s="31">
        <f t="shared" si="66"/>
        <v>10.43071314087106</v>
      </c>
      <c r="J533" s="31">
        <f t="shared" si="67"/>
        <v>-1.0628690019169493</v>
      </c>
      <c r="K533" s="31">
        <f t="shared" si="68"/>
        <v>0.16442768801950083</v>
      </c>
      <c r="L533" s="32">
        <f t="shared" si="69"/>
        <v>-2.665741599840092</v>
      </c>
      <c r="M533" s="33">
        <f t="shared" si="70"/>
        <v>-4.9110191135120642</v>
      </c>
      <c r="O533" s="35"/>
    </row>
    <row r="534" spans="4:15">
      <c r="D534" s="92">
        <f>D533+'Control Panel'!$B$29</f>
        <v>2.6599999999999655</v>
      </c>
      <c r="E534" s="31">
        <f t="shared" si="65"/>
        <v>31.376695739791202</v>
      </c>
      <c r="F534" s="31">
        <f t="shared" si="71"/>
        <v>9.9011891410678707</v>
      </c>
      <c r="G534" s="31">
        <f t="shared" si="72"/>
        <v>5.0598289098931692</v>
      </c>
      <c r="H534" s="31">
        <f t="shared" si="72"/>
        <v>-9.1384372766779141</v>
      </c>
      <c r="I534" s="31">
        <f t="shared" si="66"/>
        <v>10.445712252267299</v>
      </c>
      <c r="J534" s="31">
        <f t="shared" si="67"/>
        <v>-1.0651272331166148</v>
      </c>
      <c r="K534" s="31">
        <f t="shared" si="68"/>
        <v>0.1649009140383588</v>
      </c>
      <c r="L534" s="32">
        <f t="shared" si="69"/>
        <v>-2.662561096740887</v>
      </c>
      <c r="M534" s="33">
        <f t="shared" si="70"/>
        <v>-4.8912114003864442</v>
      </c>
      <c r="O534" s="35"/>
    </row>
    <row r="535" spans="4:15">
      <c r="D535" s="92">
        <f>D534+'Control Panel'!$B$29</f>
        <v>2.6649999999999654</v>
      </c>
      <c r="E535" s="31">
        <f t="shared" si="65"/>
        <v>31.401961602326956</v>
      </c>
      <c r="F535" s="31">
        <f t="shared" si="71"/>
        <v>9.8554358145419769</v>
      </c>
      <c r="G535" s="31">
        <f t="shared" si="72"/>
        <v>5.0465161044094646</v>
      </c>
      <c r="H535" s="31">
        <f t="shared" si="72"/>
        <v>-9.1628933336798468</v>
      </c>
      <c r="I535" s="31">
        <f t="shared" si="66"/>
        <v>10.460685399937169</v>
      </c>
      <c r="J535" s="31">
        <f t="shared" si="67"/>
        <v>-1.067373077894177</v>
      </c>
      <c r="K535" s="31">
        <f t="shared" si="68"/>
        <v>0.16537399912859249</v>
      </c>
      <c r="L535" s="32">
        <f t="shared" si="69"/>
        <v>-2.6593622308854687</v>
      </c>
      <c r="M535" s="33">
        <f t="shared" si="70"/>
        <v>-4.8714307547876405</v>
      </c>
      <c r="O535" s="35"/>
    </row>
    <row r="536" spans="4:15">
      <c r="D536" s="92">
        <f>D535+'Control Panel'!$B$29</f>
        <v>2.6699999999999653</v>
      </c>
      <c r="E536" s="31">
        <f t="shared" si="65"/>
        <v>31.427160940821118</v>
      </c>
      <c r="F536" s="31">
        <f t="shared" si="71"/>
        <v>9.8095604549891426</v>
      </c>
      <c r="G536" s="31">
        <f t="shared" si="72"/>
        <v>5.033219293255037</v>
      </c>
      <c r="H536" s="31">
        <f t="shared" si="72"/>
        <v>-9.1872504874537846</v>
      </c>
      <c r="I536" s="31">
        <f t="shared" si="66"/>
        <v>10.475632103754624</v>
      </c>
      <c r="J536" s="31">
        <f t="shared" si="67"/>
        <v>-1.0696066160921771</v>
      </c>
      <c r="K536" s="31">
        <f t="shared" si="68"/>
        <v>0.16584692456263547</v>
      </c>
      <c r="L536" s="32">
        <f t="shared" si="69"/>
        <v>-2.6561450172108945</v>
      </c>
      <c r="M536" s="33">
        <f t="shared" si="70"/>
        <v>-4.8516776475802512</v>
      </c>
      <c r="O536" s="35"/>
    </row>
    <row r="537" spans="4:15">
      <c r="D537" s="92">
        <f>D536+'Control Panel'!$B$29</f>
        <v>2.6749999999999652</v>
      </c>
      <c r="E537" s="31">
        <f t="shared" si="65"/>
        <v>31.452293835474677</v>
      </c>
      <c r="F537" s="31">
        <f t="shared" si="71"/>
        <v>9.7635635565812784</v>
      </c>
      <c r="G537" s="31">
        <f t="shared" si="72"/>
        <v>5.0199385681689828</v>
      </c>
      <c r="H537" s="31">
        <f t="shared" si="72"/>
        <v>-9.2115088756916865</v>
      </c>
      <c r="I537" s="31">
        <f t="shared" si="66"/>
        <v>10.490551891828055</v>
      </c>
      <c r="J537" s="31">
        <f t="shared" si="67"/>
        <v>-1.0718279271273594</v>
      </c>
      <c r="K537" s="31">
        <f t="shared" si="68"/>
        <v>0.16631967179352389</v>
      </c>
      <c r="L537" s="32">
        <f t="shared" si="69"/>
        <v>-2.6529094741332617</v>
      </c>
      <c r="M537" s="33">
        <f t="shared" si="70"/>
        <v>-4.8319525457263559</v>
      </c>
      <c r="O537" s="35"/>
    </row>
    <row r="538" spans="4:15">
      <c r="D538" s="92">
        <f>D537+'Control Panel'!$B$29</f>
        <v>2.6799999999999651</v>
      </c>
      <c r="E538" s="31">
        <f t="shared" si="65"/>
        <v>31.477360366947092</v>
      </c>
      <c r="F538" s="31">
        <f t="shared" si="71"/>
        <v>9.7174456127959985</v>
      </c>
      <c r="G538" s="31">
        <f t="shared" si="72"/>
        <v>5.0066740207983162</v>
      </c>
      <c r="H538" s="31">
        <f t="shared" si="72"/>
        <v>-9.2356686384203179</v>
      </c>
      <c r="I538" s="31">
        <f t="shared" si="66"/>
        <v>10.505444300420491</v>
      </c>
      <c r="J538" s="31">
        <f t="shared" si="67"/>
        <v>-1.0740370899880727</v>
      </c>
      <c r="K538" s="31">
        <f t="shared" si="68"/>
        <v>0.16679222245460312</v>
      </c>
      <c r="L538" s="32">
        <f t="shared" si="69"/>
        <v>-2.6496556234854665</v>
      </c>
      <c r="M538" s="33">
        <f t="shared" si="70"/>
        <v>-4.8122559122519428</v>
      </c>
      <c r="O538" s="35"/>
    </row>
    <row r="539" spans="4:15">
      <c r="D539" s="92">
        <f>D538+'Control Panel'!$B$29</f>
        <v>2.684999999999965</v>
      </c>
      <c r="E539" s="31">
        <f t="shared" si="65"/>
        <v>31.502360616355791</v>
      </c>
      <c r="F539" s="31">
        <f t="shared" si="71"/>
        <v>9.6712071164049931</v>
      </c>
      <c r="G539" s="31">
        <f t="shared" si="72"/>
        <v>4.9934257426808886</v>
      </c>
      <c r="H539" s="31">
        <f t="shared" si="72"/>
        <v>-9.2597299179815771</v>
      </c>
      <c r="I539" s="31">
        <f t="shared" si="66"/>
        <v>10.520308873870162</v>
      </c>
      <c r="J539" s="31">
        <f t="shared" si="67"/>
        <v>-1.0762341832318547</v>
      </c>
      <c r="K539" s="31">
        <f t="shared" si="68"/>
        <v>0.16726455835922094</v>
      </c>
      <c r="L539" s="32">
        <f t="shared" si="69"/>
        <v>-2.6463834904555279</v>
      </c>
      <c r="M539" s="33">
        <f t="shared" si="70"/>
        <v>-4.7925882062146483</v>
      </c>
      <c r="O539" s="35"/>
    </row>
    <row r="540" spans="4:15">
      <c r="D540" s="92">
        <f>D539+'Control Panel'!$B$29</f>
        <v>2.6899999999999649</v>
      </c>
      <c r="E540" s="31">
        <f t="shared" si="65"/>
        <v>31.527294665275562</v>
      </c>
      <c r="F540" s="31">
        <f t="shared" si="71"/>
        <v>9.6248485594625084</v>
      </c>
      <c r="G540" s="31">
        <f t="shared" si="72"/>
        <v>4.9801938252286106</v>
      </c>
      <c r="H540" s="31">
        <f t="shared" si="72"/>
        <v>-9.2836928590126497</v>
      </c>
      <c r="I540" s="31">
        <f t="shared" si="66"/>
        <v>10.535145164511386</v>
      </c>
      <c r="J540" s="31">
        <f t="shared" si="67"/>
        <v>-1.0784192849831939</v>
      </c>
      <c r="K540" s="31">
        <f t="shared" si="68"/>
        <v>0.16773666150040598</v>
      </c>
      <c r="L540" s="32">
        <f t="shared" si="69"/>
        <v>-2.6430931035254415</v>
      </c>
      <c r="M540" s="33">
        <f t="shared" si="70"/>
        <v>-4.7729498826728198</v>
      </c>
      <c r="O540" s="35"/>
    </row>
    <row r="541" spans="4:15">
      <c r="D541" s="92">
        <f>D540+'Control Panel'!$B$29</f>
        <v>2.6949999999999648</v>
      </c>
      <c r="E541" s="31">
        <f t="shared" si="65"/>
        <v>31.552162595737911</v>
      </c>
      <c r="F541" s="31">
        <f t="shared" si="71"/>
        <v>9.5783704332939106</v>
      </c>
      <c r="G541" s="31">
        <f t="shared" si="72"/>
        <v>4.9669783597109838</v>
      </c>
      <c r="H541" s="31">
        <f t="shared" si="72"/>
        <v>-9.3075576084260145</v>
      </c>
      <c r="I541" s="31">
        <f t="shared" si="66"/>
        <v>10.549952732595829</v>
      </c>
      <c r="J541" s="31">
        <f t="shared" si="67"/>
        <v>-1.0805924729314624</v>
      </c>
      <c r="K541" s="31">
        <f t="shared" si="68"/>
        <v>0.16820851405053278</v>
      </c>
      <c r="L541" s="32">
        <f t="shared" si="69"/>
        <v>-2.6397844944106033</v>
      </c>
      <c r="M541" s="33">
        <f t="shared" si="70"/>
        <v>-4.753341392655857</v>
      </c>
      <c r="O541" s="35"/>
    </row>
    <row r="542" spans="4:15">
      <c r="D542" s="92">
        <f>D541+'Control Panel'!$B$29</f>
        <v>2.6999999999999647</v>
      </c>
      <c r="E542" s="31">
        <f t="shared" si="65"/>
        <v>31.576964490230285</v>
      </c>
      <c r="F542" s="31">
        <f t="shared" si="71"/>
        <v>9.5317732284843721</v>
      </c>
      <c r="G542" s="31">
        <f t="shared" si="72"/>
        <v>4.9537794372389303</v>
      </c>
      <c r="H542" s="31">
        <f t="shared" si="72"/>
        <v>-9.3313243153892937</v>
      </c>
      <c r="I542" s="31">
        <f t="shared" si="66"/>
        <v>10.56473114621412</v>
      </c>
      <c r="J542" s="31">
        <f t="shared" si="67"/>
        <v>-1.0827538243290158</v>
      </c>
      <c r="K542" s="31">
        <f t="shared" si="68"/>
        <v>0.16868009836097278</v>
      </c>
      <c r="L542" s="32">
        <f t="shared" si="69"/>
        <v>-2.6364576979997785</v>
      </c>
      <c r="M542" s="33">
        <f t="shared" si="70"/>
        <v>-4.733763183135836</v>
      </c>
      <c r="O542" s="35"/>
    </row>
    <row r="543" spans="4:15">
      <c r="D543" s="92">
        <f>D542+'Control Panel'!$B$29</f>
        <v>2.7049999999999645</v>
      </c>
      <c r="E543" s="31">
        <f t="shared" si="65"/>
        <v>31.601700431695257</v>
      </c>
      <c r="F543" s="31">
        <f t="shared" si="71"/>
        <v>9.4850574348676364</v>
      </c>
      <c r="G543" s="31">
        <f t="shared" si="72"/>
        <v>4.9405971487489317</v>
      </c>
      <c r="H543" s="31">
        <f t="shared" si="72"/>
        <v>-9.3549931313049726</v>
      </c>
      <c r="I543" s="31">
        <f t="shared" si="66"/>
        <v>10.579479981217851</v>
      </c>
      <c r="J543" s="31">
        <f t="shared" si="67"/>
        <v>-1.0849034159894553</v>
      </c>
      <c r="K543" s="31">
        <f t="shared" si="68"/>
        <v>0.16915139696173193</v>
      </c>
      <c r="L543" s="32">
        <f t="shared" si="69"/>
        <v>-2.6331127522956295</v>
      </c>
      <c r="M543" s="33">
        <f t="shared" si="70"/>
        <v>-4.7142156970003715</v>
      </c>
      <c r="O543" s="35"/>
    </row>
    <row r="544" spans="4:15">
      <c r="D544" s="92">
        <f>D543+'Control Panel'!$B$29</f>
        <v>2.7099999999999644</v>
      </c>
      <c r="E544" s="31">
        <f t="shared" si="65"/>
        <v>31.626370503529596</v>
      </c>
      <c r="F544" s="31">
        <f t="shared" si="71"/>
        <v>9.4382235415148994</v>
      </c>
      <c r="G544" s="31">
        <f t="shared" si="72"/>
        <v>4.9274315849874535</v>
      </c>
      <c r="H544" s="31">
        <f t="shared" si="72"/>
        <v>-9.3785642097899746</v>
      </c>
      <c r="I544" s="31">
        <f t="shared" si="66"/>
        <v>10.594198821141946</v>
      </c>
      <c r="J544" s="31">
        <f t="shared" si="67"/>
        <v>-1.0870413242860484</v>
      </c>
      <c r="K544" s="31">
        <f t="shared" si="68"/>
        <v>0.16962239256107481</v>
      </c>
      <c r="L544" s="32">
        <f t="shared" si="69"/>
        <v>-2.6297496983557962</v>
      </c>
      <c r="M544" s="33">
        <f t="shared" si="70"/>
        <v>-4.6946993730267179</v>
      </c>
      <c r="O544" s="35"/>
    </row>
    <row r="545" spans="4:15">
      <c r="D545" s="92">
        <f>D544+'Control Panel'!$B$29</f>
        <v>2.7149999999999643</v>
      </c>
      <c r="E545" s="31">
        <f t="shared" si="65"/>
        <v>31.650974789583302</v>
      </c>
      <c r="F545" s="31">
        <f t="shared" si="71"/>
        <v>9.3912720367237874</v>
      </c>
      <c r="G545" s="31">
        <f t="shared" si="72"/>
        <v>4.9142828364956745</v>
      </c>
      <c r="H545" s="31">
        <f t="shared" si="72"/>
        <v>-9.4020377066551077</v>
      </c>
      <c r="I545" s="31">
        <f t="shared" si="66"/>
        <v>10.608887257127414</v>
      </c>
      <c r="J545" s="31">
        <f t="shared" si="67"/>
        <v>-1.0891676251502995</v>
      </c>
      <c r="K545" s="31">
        <f t="shared" si="68"/>
        <v>0.17009306804513497</v>
      </c>
      <c r="L545" s="32">
        <f t="shared" si="69"/>
        <v>-2.6263685802345296</v>
      </c>
      <c r="M545" s="33">
        <f t="shared" si="70"/>
        <v>-4.6752146458570998</v>
      </c>
      <c r="O545" s="35"/>
    </row>
    <row r="546" spans="4:15">
      <c r="D546" s="92">
        <f>D545+'Control Panel'!$B$29</f>
        <v>2.7199999999999642</v>
      </c>
      <c r="E546" s="31">
        <f t="shared" si="65"/>
        <v>31.675513374158527</v>
      </c>
      <c r="F546" s="31">
        <f t="shared" si="71"/>
        <v>9.3442034080074379</v>
      </c>
      <c r="G546" s="31">
        <f t="shared" si="72"/>
        <v>4.9011509935945021</v>
      </c>
      <c r="H546" s="31">
        <f t="shared" si="72"/>
        <v>-9.4254137798843924</v>
      </c>
      <c r="I546" s="31">
        <f t="shared" si="66"/>
        <v>10.623544887844497</v>
      </c>
      <c r="J546" s="31">
        <f t="shared" si="67"/>
        <v>-1.091282394070672</v>
      </c>
      <c r="K546" s="31">
        <f t="shared" si="68"/>
        <v>0.17056340647751236</v>
      </c>
      <c r="L546" s="32">
        <f t="shared" si="69"/>
        <v>-2.6229694449248857</v>
      </c>
      <c r="M546" s="33">
        <f t="shared" si="70"/>
        <v>-4.6557619459752226</v>
      </c>
      <c r="O546" s="35"/>
    </row>
    <row r="547" spans="4:15">
      <c r="D547" s="92">
        <f>D546+'Control Panel'!$B$29</f>
        <v>2.7249999999999641</v>
      </c>
      <c r="E547" s="31">
        <f t="shared" si="65"/>
        <v>31.699986342008437</v>
      </c>
      <c r="F547" s="31">
        <f t="shared" si="71"/>
        <v>9.2970181420836902</v>
      </c>
      <c r="G547" s="31">
        <f t="shared" si="72"/>
        <v>4.8880361463698776</v>
      </c>
      <c r="H547" s="31">
        <f t="shared" si="72"/>
        <v>-9.4486925896142679</v>
      </c>
      <c r="I547" s="31">
        <f t="shared" si="66"/>
        <v>10.63817131941623</v>
      </c>
      <c r="J547" s="31">
        <f t="shared" si="67"/>
        <v>-1.0933857060914518</v>
      </c>
      <c r="K547" s="31">
        <f t="shared" si="68"/>
        <v>0.17103339109885793</v>
      </c>
      <c r="L547" s="32">
        <f t="shared" si="69"/>
        <v>-2.6195523423014722</v>
      </c>
      <c r="M547" s="33">
        <f t="shared" si="70"/>
        <v>-4.6363416996839693</v>
      </c>
      <c r="O547" s="35"/>
    </row>
    <row r="548" spans="4:15">
      <c r="D548" s="92">
        <f>D547+'Control Panel'!$B$29</f>
        <v>2.729999999999964</v>
      </c>
      <c r="E548" s="31">
        <f t="shared" si="65"/>
        <v>31.724393778336008</v>
      </c>
      <c r="F548" s="31">
        <f t="shared" si="71"/>
        <v>9.2497167248643724</v>
      </c>
      <c r="G548" s="31">
        <f t="shared" si="72"/>
        <v>4.8749383846583703</v>
      </c>
      <c r="H548" s="31">
        <f t="shared" si="72"/>
        <v>-9.471874298112688</v>
      </c>
      <c r="I548" s="31">
        <f t="shared" si="66"/>
        <v>10.652766165342374</v>
      </c>
      <c r="J548" s="31">
        <f t="shared" si="67"/>
        <v>-1.0954776358117517</v>
      </c>
      <c r="K548" s="31">
        <f t="shared" si="68"/>
        <v>0.17150300532644439</v>
      </c>
      <c r="L548" s="32">
        <f t="shared" si="69"/>
        <v>-2.6161173250637479</v>
      </c>
      <c r="M548" s="33">
        <f t="shared" si="70"/>
        <v>-4.6169543290842752</v>
      </c>
      <c r="O548" s="35"/>
    </row>
    <row r="549" spans="4:15">
      <c r="D549" s="92">
        <f>D548+'Control Panel'!$B$29</f>
        <v>2.7349999999999639</v>
      </c>
      <c r="E549" s="31">
        <f t="shared" si="65"/>
        <v>31.748735768792738</v>
      </c>
      <c r="F549" s="31">
        <f t="shared" si="71"/>
        <v>9.2022996414446965</v>
      </c>
      <c r="G549" s="31">
        <f t="shared" si="72"/>
        <v>4.8618577980330517</v>
      </c>
      <c r="H549" s="31">
        <f t="shared" si="72"/>
        <v>-9.4949590697581101</v>
      </c>
      <c r="I549" s="31">
        <f t="shared" si="66"/>
        <v>10.667329046423784</v>
      </c>
      <c r="J549" s="31">
        <f t="shared" si="67"/>
        <v>-1.0975582573846496</v>
      </c>
      <c r="K549" s="31">
        <f t="shared" si="68"/>
        <v>0.17197223275372489</v>
      </c>
      <c r="L549" s="32">
        <f t="shared" si="69"/>
        <v>-2.6126644486798876</v>
      </c>
      <c r="M549" s="33">
        <f t="shared" si="70"/>
        <v>-4.5976002520551251</v>
      </c>
      <c r="O549" s="35"/>
    </row>
    <row r="550" spans="4:15">
      <c r="D550" s="92">
        <f>D549+'Control Panel'!$B$29</f>
        <v>2.7399999999999638</v>
      </c>
      <c r="E550" s="31">
        <f t="shared" si="65"/>
        <v>31.773012399477292</v>
      </c>
      <c r="F550" s="31">
        <f t="shared" si="71"/>
        <v>9.1547673760927548</v>
      </c>
      <c r="G550" s="31">
        <f t="shared" si="72"/>
        <v>4.8487944757896519</v>
      </c>
      <c r="H550" s="31">
        <f t="shared" si="72"/>
        <v>-9.5179470710183853</v>
      </c>
      <c r="I550" s="31">
        <f t="shared" si="66"/>
        <v>10.681859590687182</v>
      </c>
      <c r="J550" s="31">
        <f t="shared" si="67"/>
        <v>-1.0996276445164592</v>
      </c>
      <c r="K550" s="31">
        <f t="shared" si="68"/>
        <v>0.17244105714987876</v>
      </c>
      <c r="L550" s="32">
        <f t="shared" si="69"/>
        <v>-2.6091937713311908</v>
      </c>
      <c r="M550" s="33">
        <f t="shared" si="70"/>
        <v>-4.5782798822346988</v>
      </c>
      <c r="O550" s="35"/>
    </row>
    <row r="551" spans="4:15">
      <c r="D551" s="92">
        <f>D550+'Control Panel'!$B$29</f>
        <v>2.7449999999999637</v>
      </c>
      <c r="E551" s="31">
        <f t="shared" si="65"/>
        <v>31.797223756934098</v>
      </c>
      <c r="F551" s="31">
        <f t="shared" si="71"/>
        <v>9.1071204122391336</v>
      </c>
      <c r="G551" s="31">
        <f t="shared" si="72"/>
        <v>4.8357485069329957</v>
      </c>
      <c r="H551" s="31">
        <f t="shared" si="72"/>
        <v>-9.5408384704295592</v>
      </c>
      <c r="I551" s="31">
        <f t="shared" si="66"/>
        <v>10.69635743331034</v>
      </c>
      <c r="J551" s="31">
        <f t="shared" si="67"/>
        <v>-1.1016858704661272</v>
      </c>
      <c r="K551" s="31">
        <f t="shared" si="68"/>
        <v>0.17290946245934441</v>
      </c>
      <c r="L551" s="32">
        <f t="shared" si="69"/>
        <v>-2.605705353857048</v>
      </c>
      <c r="M551" s="33">
        <f t="shared" si="70"/>
        <v>-4.5589936290026207</v>
      </c>
      <c r="O551" s="35"/>
    </row>
    <row r="552" spans="4:15">
      <c r="D552" s="92">
        <f>D551+'Control Panel'!$B$29</f>
        <v>2.7499999999999636</v>
      </c>
      <c r="E552" s="31">
        <f t="shared" si="65"/>
        <v>31.821369928151842</v>
      </c>
      <c r="F552" s="31">
        <f t="shared" si="71"/>
        <v>9.0593592324666226</v>
      </c>
      <c r="G552" s="31">
        <f t="shared" si="72"/>
        <v>4.8227199801637104</v>
      </c>
      <c r="H552" s="31">
        <f t="shared" si="72"/>
        <v>-9.5636334385745716</v>
      </c>
      <c r="I552" s="31">
        <f t="shared" si="66"/>
        <v>10.710822216547708</v>
      </c>
      <c r="J552" s="31">
        <f t="shared" si="67"/>
        <v>-1.1037330080447523</v>
      </c>
      <c r="K552" s="31">
        <f t="shared" si="68"/>
        <v>0.17337743280134049</v>
      </c>
      <c r="L552" s="32">
        <f t="shared" si="69"/>
        <v>-2.6021992597004768</v>
      </c>
      <c r="M552" s="33">
        <f t="shared" si="70"/>
        <v>-4.5397418974632879</v>
      </c>
      <c r="O552" s="35"/>
    </row>
    <row r="553" spans="4:15">
      <c r="D553" s="92">
        <f>D552+'Control Panel'!$B$29</f>
        <v>2.7549999999999635</v>
      </c>
      <c r="E553" s="31">
        <f t="shared" si="65"/>
        <v>31.845451000561916</v>
      </c>
      <c r="F553" s="31">
        <f t="shared" si="71"/>
        <v>9.0114843185000311</v>
      </c>
      <c r="G553" s="31">
        <f t="shared" si="72"/>
        <v>4.8097089838652076</v>
      </c>
      <c r="H553" s="31">
        <f t="shared" si="72"/>
        <v>-9.5863321480618886</v>
      </c>
      <c r="I553" s="31">
        <f t="shared" si="66"/>
        <v>10.725253589656448</v>
      </c>
      <c r="J553" s="31">
        <f t="shared" si="67"/>
        <v>-1.1057691296152263</v>
      </c>
      <c r="K553" s="31">
        <f t="shared" si="68"/>
        <v>0.17384495246937404</v>
      </c>
      <c r="L553" s="32">
        <f t="shared" si="69"/>
        <v>-2.5986755548541818</v>
      </c>
      <c r="M553" s="33">
        <f t="shared" si="70"/>
        <v>-4.5205250884303059</v>
      </c>
      <c r="O553" s="35"/>
    </row>
    <row r="554" spans="4:15">
      <c r="D554" s="92">
        <f>D553+'Control Panel'!$B$29</f>
        <v>2.7599999999999634</v>
      </c>
      <c r="E554" s="31">
        <f t="shared" si="65"/>
        <v>31.869467062036804</v>
      </c>
      <c r="F554" s="31">
        <f t="shared" si="71"/>
        <v>8.9634961511961162</v>
      </c>
      <c r="G554" s="31">
        <f t="shared" si="72"/>
        <v>4.7967156060909364</v>
      </c>
      <c r="H554" s="31">
        <f t="shared" si="72"/>
        <v>-9.6089347735040409</v>
      </c>
      <c r="I554" s="31">
        <f t="shared" si="66"/>
        <v>10.739651208822915</v>
      </c>
      <c r="J554" s="31">
        <f t="shared" si="67"/>
        <v>-1.1077943070919878</v>
      </c>
      <c r="K554" s="31">
        <f t="shared" si="68"/>
        <v>0.17431200593073717</v>
      </c>
      <c r="L554" s="32">
        <f t="shared" si="69"/>
        <v>-2.5951343078072009</v>
      </c>
      <c r="M554" s="33">
        <f t="shared" si="70"/>
        <v>-4.5013435984119479</v>
      </c>
      <c r="O554" s="35"/>
    </row>
    <row r="555" spans="4:15">
      <c r="D555" s="92">
        <f>D554+'Control Panel'!$B$29</f>
        <v>2.7649999999999633</v>
      </c>
      <c r="E555" s="31">
        <f t="shared" si="65"/>
        <v>31.893418200888409</v>
      </c>
      <c r="F555" s="31">
        <f t="shared" si="71"/>
        <v>8.9153952105336156</v>
      </c>
      <c r="G555" s="31">
        <f t="shared" si="72"/>
        <v>4.7837399345519005</v>
      </c>
      <c r="H555" s="31">
        <f t="shared" si="72"/>
        <v>-9.6314414914961013</v>
      </c>
      <c r="I555" s="31">
        <f t="shared" si="66"/>
        <v>10.754014737089552</v>
      </c>
      <c r="J555" s="31">
        <f t="shared" si="67"/>
        <v>-1.1098086119408879</v>
      </c>
      <c r="K555" s="31">
        <f t="shared" si="68"/>
        <v>0.17477857782599093</v>
      </c>
      <c r="L555" s="32">
        <f t="shared" si="69"/>
        <v>-2.5915755894920762</v>
      </c>
      <c r="M555" s="33">
        <f t="shared" si="70"/>
        <v>-4.482197819597701</v>
      </c>
      <c r="O555" s="35"/>
    </row>
    <row r="556" spans="4:15">
      <c r="D556" s="92">
        <f>D555+'Control Panel'!$B$29</f>
        <v>2.7699999999999632</v>
      </c>
      <c r="E556" s="31">
        <f t="shared" si="65"/>
        <v>31.917304505866298</v>
      </c>
      <c r="F556" s="31">
        <f t="shared" si="71"/>
        <v>8.8671819756033905</v>
      </c>
      <c r="G556" s="31">
        <f t="shared" si="72"/>
        <v>4.7707820566044399</v>
      </c>
      <c r="H556" s="31">
        <f t="shared" si="72"/>
        <v>-9.6538524805940895</v>
      </c>
      <c r="I556" s="31">
        <f t="shared" si="66"/>
        <v>10.768343844282255</v>
      </c>
      <c r="J556" s="31">
        <f t="shared" si="67"/>
        <v>-1.1118121151791662</v>
      </c>
      <c r="K556" s="31">
        <f t="shared" si="68"/>
        <v>0.17524465296843858</v>
      </c>
      <c r="L556" s="32">
        <f t="shared" si="69"/>
        <v>-2.5879994732325979</v>
      </c>
      <c r="M556" s="33">
        <f t="shared" si="70"/>
        <v>-4.4630881398457856</v>
      </c>
      <c r="O556" s="35"/>
    </row>
    <row r="557" spans="4:15">
      <c r="D557" s="92">
        <f>D556+'Control Panel'!$B$29</f>
        <v>2.7749999999999631</v>
      </c>
      <c r="E557" s="31">
        <f t="shared" si="65"/>
        <v>31.941126066155906</v>
      </c>
      <c r="F557" s="31">
        <f t="shared" si="71"/>
        <v>8.8188569245986717</v>
      </c>
      <c r="G557" s="31">
        <f t="shared" si="72"/>
        <v>4.7578420592382766</v>
      </c>
      <c r="H557" s="31">
        <f t="shared" si="72"/>
        <v>-9.6761679212933185</v>
      </c>
      <c r="I557" s="31">
        <f t="shared" si="66"/>
        <v>10.782638206938159</v>
      </c>
      <c r="J557" s="31">
        <f t="shared" si="67"/>
        <v>-1.1138048873755297</v>
      </c>
      <c r="K557" s="31">
        <f t="shared" si="68"/>
        <v>0.17571021634358622</v>
      </c>
      <c r="L557" s="32">
        <f t="shared" si="69"/>
        <v>-2.5844060346920812</v>
      </c>
      <c r="M557" s="33">
        <f t="shared" si="70"/>
        <v>-4.444014942671723</v>
      </c>
      <c r="O557" s="35"/>
    </row>
    <row r="558" spans="4:15">
      <c r="D558" s="92">
        <f>D557+'Control Panel'!$B$29</f>
        <v>2.7799999999999629</v>
      </c>
      <c r="E558" s="31">
        <f t="shared" si="65"/>
        <v>31.964882971376664</v>
      </c>
      <c r="F558" s="31">
        <f t="shared" si="71"/>
        <v>8.7704205348054227</v>
      </c>
      <c r="G558" s="31">
        <f t="shared" si="72"/>
        <v>4.7449200290648159</v>
      </c>
      <c r="H558" s="31">
        <f t="shared" si="72"/>
        <v>-9.6983879960066766</v>
      </c>
      <c r="I558" s="31">
        <f t="shared" si="66"/>
        <v>10.796897508233874</v>
      </c>
      <c r="J558" s="31">
        <f t="shared" si="67"/>
        <v>-1.1157869986503322</v>
      </c>
      <c r="K558" s="31">
        <f t="shared" si="68"/>
        <v>0.17617525310859219</v>
      </c>
      <c r="L558" s="32">
        <f t="shared" si="69"/>
        <v>-2.5807953518222071</v>
      </c>
      <c r="M558" s="33">
        <f t="shared" si="70"/>
        <v>-4.4249786072378887</v>
      </c>
      <c r="O558" s="35"/>
    </row>
    <row r="559" spans="4:15">
      <c r="D559" s="92">
        <f>D558+'Control Panel'!$B$29</f>
        <v>2.7849999999999628</v>
      </c>
      <c r="E559" s="31">
        <f t="shared" si="65"/>
        <v>31.988575311580092</v>
      </c>
      <c r="F559" s="31">
        <f t="shared" si="71"/>
        <v>8.7218732825927994</v>
      </c>
      <c r="G559" s="31">
        <f t="shared" si="72"/>
        <v>4.7320160523057044</v>
      </c>
      <c r="H559" s="31">
        <f t="shared" si="72"/>
        <v>-9.7205128890428654</v>
      </c>
      <c r="I559" s="31">
        <f t="shared" si="66"/>
        <v>10.811121437914169</v>
      </c>
      <c r="J559" s="31">
        <f t="shared" si="67"/>
        <v>-1.1177585186758527</v>
      </c>
      <c r="K559" s="31">
        <f t="shared" si="68"/>
        <v>0.1766397485917055</v>
      </c>
      <c r="L559" s="32">
        <f t="shared" si="69"/>
        <v>-2.5771675048124036</v>
      </c>
      <c r="M559" s="33">
        <f t="shared" si="70"/>
        <v>-4.4059795083440241</v>
      </c>
      <c r="O559" s="35"/>
    </row>
    <row r="560" spans="4:15">
      <c r="D560" s="92">
        <f>D559+'Control Panel'!$B$29</f>
        <v>2.7899999999999627</v>
      </c>
      <c r="E560" s="31">
        <f t="shared" si="65"/>
        <v>32.012203177247812</v>
      </c>
      <c r="F560" s="31">
        <f t="shared" si="71"/>
        <v>8.6732156434037311</v>
      </c>
      <c r="G560" s="31">
        <f t="shared" si="72"/>
        <v>4.7191302147816421</v>
      </c>
      <c r="H560" s="31">
        <f t="shared" si="72"/>
        <v>-9.7425427865845862</v>
      </c>
      <c r="I560" s="31">
        <f t="shared" si="66"/>
        <v>10.825309692221113</v>
      </c>
      <c r="J560" s="31">
        <f t="shared" si="67"/>
        <v>-1.1197195166766687</v>
      </c>
      <c r="K560" s="31">
        <f t="shared" si="68"/>
        <v>0.17710368829169265</v>
      </c>
      <c r="L560" s="32">
        <f t="shared" si="69"/>
        <v>-2.5735225760397746</v>
      </c>
      <c r="M560" s="33">
        <f t="shared" si="70"/>
        <v>-4.3870180164187262</v>
      </c>
      <c r="O560" s="35"/>
    </row>
    <row r="561" spans="4:15">
      <c r="D561" s="92">
        <f>D560+'Control Panel'!$B$29</f>
        <v>2.7949999999999626</v>
      </c>
      <c r="E561" s="31">
        <f t="shared" si="65"/>
        <v>32.035766659289521</v>
      </c>
      <c r="F561" s="31">
        <f t="shared" si="71"/>
        <v>8.6244480917456023</v>
      </c>
      <c r="G561" s="31">
        <f t="shared" si="72"/>
        <v>4.7062626019014431</v>
      </c>
      <c r="H561" s="31">
        <f t="shared" si="72"/>
        <v>-9.76447787666668</v>
      </c>
      <c r="I561" s="31">
        <f t="shared" si="66"/>
        <v>10.839461973823663</v>
      </c>
      <c r="J561" s="31">
        <f t="shared" si="67"/>
        <v>-1.1216700614301196</v>
      </c>
      <c r="K561" s="31">
        <f t="shared" si="68"/>
        <v>0.17756705787725358</v>
      </c>
      <c r="L561" s="32">
        <f t="shared" si="69"/>
        <v>-2.5698606500195726</v>
      </c>
      <c r="M561" s="33">
        <f t="shared" si="70"/>
        <v>-4.3680944975118772</v>
      </c>
      <c r="O561" s="35"/>
    </row>
    <row r="562" spans="4:15">
      <c r="D562" s="92">
        <f>D561+'Control Panel'!$B$29</f>
        <v>2.7999999999999625</v>
      </c>
      <c r="E562" s="31">
        <f t="shared" si="65"/>
        <v>32.059265849040905</v>
      </c>
      <c r="F562" s="31">
        <f t="shared" si="71"/>
        <v>8.5755711011810494</v>
      </c>
      <c r="G562" s="31">
        <f t="shared" si="72"/>
        <v>4.693413298651345</v>
      </c>
      <c r="H562" s="31">
        <f t="shared" si="72"/>
        <v>-9.7863183491542394</v>
      </c>
      <c r="I562" s="31">
        <f t="shared" si="66"/>
        <v>10.853577991747709</v>
      </c>
      <c r="J562" s="31">
        <f t="shared" si="67"/>
        <v>-1.1236102212668584</v>
      </c>
      <c r="K562" s="31">
        <f t="shared" si="68"/>
        <v>0.17802984318642681</v>
      </c>
      <c r="L562" s="32">
        <f t="shared" si="69"/>
        <v>-2.5661818133562209</v>
      </c>
      <c r="M562" s="33">
        <f t="shared" si="70"/>
        <v>-4.3492093132879956</v>
      </c>
      <c r="O562" s="35"/>
    </row>
    <row r="563" spans="4:15">
      <c r="D563" s="92">
        <f>D562+'Control Panel'!$B$29</f>
        <v>2.8049999999999624</v>
      </c>
      <c r="E563" s="31">
        <f t="shared" si="65"/>
        <v>32.082700838261495</v>
      </c>
      <c r="F563" s="31">
        <f t="shared" si="71"/>
        <v>8.5265851443188616</v>
      </c>
      <c r="G563" s="31">
        <f t="shared" si="72"/>
        <v>4.680582389584564</v>
      </c>
      <c r="H563" s="31">
        <f t="shared" si="72"/>
        <v>-9.8080643957206792</v>
      </c>
      <c r="I563" s="31">
        <f t="shared" si="66"/>
        <v>10.867657461306591</v>
      </c>
      <c r="J563" s="31">
        <f t="shared" si="67"/>
        <v>-1.1255400640714899</v>
      </c>
      <c r="K563" s="31">
        <f t="shared" si="68"/>
        <v>0.17849203022598428</v>
      </c>
      <c r="L563" s="32">
        <f t="shared" si="69"/>
        <v>-2.5624861546948754</v>
      </c>
      <c r="M563" s="33">
        <f t="shared" si="70"/>
        <v>-4.3303628210204979</v>
      </c>
      <c r="O563" s="35"/>
    </row>
    <row r="564" spans="4:15">
      <c r="D564" s="92">
        <f>D563+'Control Panel'!$B$29</f>
        <v>2.8099999999999623</v>
      </c>
      <c r="E564" s="31">
        <f t="shared" si="65"/>
        <v>32.106071719132487</v>
      </c>
      <c r="F564" s="31">
        <f t="shared" si="71"/>
        <v>8.4774906928049951</v>
      </c>
      <c r="G564" s="31">
        <f t="shared" si="72"/>
        <v>4.6677699588110899</v>
      </c>
      <c r="H564" s="31">
        <f t="shared" si="72"/>
        <v>-9.8297162098257811</v>
      </c>
      <c r="I564" s="31">
        <f t="shared" si="66"/>
        <v>10.881700104032044</v>
      </c>
      <c r="J564" s="31">
        <f t="shared" si="67"/>
        <v>-1.1274596572832898</v>
      </c>
      <c r="K564" s="31">
        <f t="shared" si="68"/>
        <v>0.17895360517081471</v>
      </c>
      <c r="L564" s="32">
        <f t="shared" si="69"/>
        <v>-2.5587737646735218</v>
      </c>
      <c r="M564" s="33">
        <f t="shared" si="70"/>
        <v>-4.3115553735868692</v>
      </c>
      <c r="O564" s="35"/>
    </row>
    <row r="565" spans="4:15">
      <c r="D565" s="92">
        <f>D564+'Control Panel'!$B$29</f>
        <v>2.8149999999999622</v>
      </c>
      <c r="E565" s="31">
        <f t="shared" si="65"/>
        <v>32.129378584254489</v>
      </c>
      <c r="F565" s="31">
        <f t="shared" si="71"/>
        <v>8.4282882173136962</v>
      </c>
      <c r="G565" s="31">
        <f t="shared" si="72"/>
        <v>4.6549760899877226</v>
      </c>
      <c r="H565" s="31">
        <f t="shared" si="72"/>
        <v>-9.851273986693716</v>
      </c>
      <c r="I565" s="31">
        <f t="shared" si="66"/>
        <v>10.895705647605652</v>
      </c>
      <c r="J565" s="31">
        <f t="shared" si="67"/>
        <v>-1.1293690678970032</v>
      </c>
      <c r="K565" s="31">
        <f t="shared" si="68"/>
        <v>0.17941455436329801</v>
      </c>
      <c r="L565" s="32">
        <f t="shared" si="69"/>
        <v>-2.5550447358756267</v>
      </c>
      <c r="M565" s="33">
        <f t="shared" si="70"/>
        <v>-4.2927873194646917</v>
      </c>
      <c r="O565" s="35"/>
    </row>
    <row r="566" spans="4:15">
      <c r="D566" s="92">
        <f>D565+'Control Panel'!$B$29</f>
        <v>2.8199999999999621</v>
      </c>
      <c r="E566" s="31">
        <f t="shared" si="65"/>
        <v>32.152621526645227</v>
      </c>
      <c r="F566" s="31">
        <f t="shared" si="71"/>
        <v>8.3789781875387348</v>
      </c>
      <c r="G566" s="31">
        <f t="shared" si="72"/>
        <v>4.6422008663083441</v>
      </c>
      <c r="H566" s="31">
        <f t="shared" si="72"/>
        <v>-9.8727379232910391</v>
      </c>
      <c r="I566" s="31">
        <f t="shared" si="66"/>
        <v>10.909673825790714</v>
      </c>
      <c r="J566" s="31">
        <f t="shared" si="67"/>
        <v>-1.1312683624637205</v>
      </c>
      <c r="K566" s="31">
        <f t="shared" si="68"/>
        <v>0.1798748643126678</v>
      </c>
      <c r="L566" s="32">
        <f t="shared" si="69"/>
        <v>-2.5512991627833008</v>
      </c>
      <c r="M566" s="33">
        <f t="shared" si="70"/>
        <v>-4.2740590027285723</v>
      </c>
      <c r="O566" s="35"/>
    </row>
    <row r="567" spans="4:15">
      <c r="D567" s="92">
        <f>D566+'Control Panel'!$B$29</f>
        <v>2.824999999999962</v>
      </c>
      <c r="E567" s="31">
        <f t="shared" si="65"/>
        <v>32.175800639737233</v>
      </c>
      <c r="F567" s="31">
        <f t="shared" si="71"/>
        <v>8.3295610721847453</v>
      </c>
      <c r="G567" s="31">
        <f t="shared" si="72"/>
        <v>4.6294443704944275</v>
      </c>
      <c r="H567" s="31">
        <f t="shared" si="72"/>
        <v>-9.894108218304682</v>
      </c>
      <c r="I567" s="31">
        <f t="shared" si="66"/>
        <v>10.923604378364624</v>
      </c>
      <c r="J567" s="31">
        <f t="shared" si="67"/>
        <v>-1.1331576070918257</v>
      </c>
      <c r="K567" s="31">
        <f t="shared" si="68"/>
        <v>0.18033452169436601</v>
      </c>
      <c r="L567" s="32">
        <f t="shared" si="69"/>
        <v>-2.547537141731032</v>
      </c>
      <c r="M567" s="33">
        <f t="shared" si="70"/>
        <v>-4.2553707630478668</v>
      </c>
      <c r="O567" s="35"/>
    </row>
    <row r="568" spans="4:15">
      <c r="D568" s="92">
        <f>D567+'Control Panel'!$B$29</f>
        <v>2.8299999999999619</v>
      </c>
      <c r="E568" s="31">
        <f t="shared" si="65"/>
        <v>32.198916017375431</v>
      </c>
      <c r="F568" s="31">
        <f t="shared" si="71"/>
        <v>8.2800373389586834</v>
      </c>
      <c r="G568" s="31">
        <f t="shared" si="72"/>
        <v>4.6167066847857727</v>
      </c>
      <c r="H568" s="31">
        <f t="shared" si="72"/>
        <v>-9.9153850721199213</v>
      </c>
      <c r="I568" s="31">
        <f t="shared" si="66"/>
        <v>10.937497051051681</v>
      </c>
      <c r="J568" s="31">
        <f t="shared" si="67"/>
        <v>-1.1350368674480171</v>
      </c>
      <c r="K568" s="31">
        <f t="shared" si="68"/>
        <v>0.18079351334938559</v>
      </c>
      <c r="L568" s="32">
        <f t="shared" si="69"/>
        <v>-2.5437587708599132</v>
      </c>
      <c r="M568" s="33">
        <f t="shared" si="70"/>
        <v>-4.2367229356852931</v>
      </c>
      <c r="O568" s="35"/>
    </row>
    <row r="569" spans="4:15">
      <c r="D569" s="92">
        <f>D568+'Control Panel'!$B$29</f>
        <v>2.8349999999999618</v>
      </c>
      <c r="E569" s="31">
        <f t="shared" si="65"/>
        <v>32.221967753814724</v>
      </c>
      <c r="F569" s="31">
        <f t="shared" si="71"/>
        <v>8.230407454561389</v>
      </c>
      <c r="G569" s="31">
        <f t="shared" si="72"/>
        <v>4.6039878909314735</v>
      </c>
      <c r="H569" s="31">
        <f t="shared" si="72"/>
        <v>-9.9365686867983474</v>
      </c>
      <c r="I569" s="31">
        <f t="shared" si="66"/>
        <v>10.951351595456384</v>
      </c>
      <c r="J569" s="31">
        <f t="shared" si="67"/>
        <v>-1.1369062087583961</v>
      </c>
      <c r="K569" s="31">
        <f t="shared" si="68"/>
        <v>0.1812518262836052</v>
      </c>
      <c r="L569" s="32">
        <f t="shared" si="69"/>
        <v>-2.5399641500724348</v>
      </c>
      <c r="M569" s="33">
        <f t="shared" si="70"/>
        <v>-4.2181158514963188</v>
      </c>
      <c r="O569" s="35"/>
    </row>
    <row r="570" spans="4:15">
      <c r="D570" s="92">
        <f>D569+'Control Panel'!$B$29</f>
        <v>2.8399999999999617</v>
      </c>
      <c r="E570" s="31">
        <f t="shared" si="65"/>
        <v>32.244955943717507</v>
      </c>
      <c r="F570" s="31">
        <f t="shared" si="71"/>
        <v>8.1806718846792528</v>
      </c>
      <c r="G570" s="31">
        <f t="shared" si="72"/>
        <v>4.5912880701811112</v>
      </c>
      <c r="H570" s="31">
        <f t="shared" si="72"/>
        <v>-9.9576592660558294</v>
      </c>
      <c r="I570" s="31">
        <f t="shared" si="66"/>
        <v>10.965167768997194</v>
      </c>
      <c r="J570" s="31">
        <f t="shared" si="67"/>
        <v>-1.1387656958096202</v>
      </c>
      <c r="K570" s="31">
        <f t="shared" si="68"/>
        <v>0.18170944766711319</v>
      </c>
      <c r="L570" s="32">
        <f t="shared" si="69"/>
        <v>-2.5361533809877859</v>
      </c>
      <c r="M570" s="33">
        <f t="shared" si="70"/>
        <v>-4.1995498369293891</v>
      </c>
      <c r="O570" s="35"/>
    </row>
    <row r="571" spans="4:15">
      <c r="D571" s="92">
        <f>D570+'Control Panel'!$B$29</f>
        <v>2.8449999999999616</v>
      </c>
      <c r="E571" s="31">
        <f t="shared" si="65"/>
        <v>32.267880682151144</v>
      </c>
      <c r="F571" s="31">
        <f t="shared" si="71"/>
        <v>8.1308310939760116</v>
      </c>
      <c r="G571" s="31">
        <f t="shared" si="72"/>
        <v>4.578607303276172</v>
      </c>
      <c r="H571" s="31">
        <f t="shared" si="72"/>
        <v>-9.9786570152404757</v>
      </c>
      <c r="I571" s="31">
        <f t="shared" si="66"/>
        <v>10.978945334840768</v>
      </c>
      <c r="J571" s="31">
        <f t="shared" si="67"/>
        <v>-1.1406153929501224</v>
      </c>
      <c r="K571" s="31">
        <f t="shared" si="68"/>
        <v>0.18216636483352341</v>
      </c>
      <c r="L571" s="32">
        <f t="shared" si="69"/>
        <v>-2.5323265668976904</v>
      </c>
      <c r="M571" s="33">
        <f t="shared" si="70"/>
        <v>-4.1810252140269037</v>
      </c>
      <c r="O571" s="35"/>
    </row>
    <row r="572" spans="4:15">
      <c r="D572" s="92">
        <f>D571+'Control Panel'!$B$29</f>
        <v>2.8499999999999615</v>
      </c>
      <c r="E572" s="31">
        <f t="shared" si="65"/>
        <v>32.290742064585437</v>
      </c>
      <c r="F572" s="31">
        <f t="shared" si="71"/>
        <v>8.0808855460846338</v>
      </c>
      <c r="G572" s="31">
        <f t="shared" si="72"/>
        <v>4.5659456704416836</v>
      </c>
      <c r="H572" s="31">
        <f t="shared" si="72"/>
        <v>-9.9995621413106104</v>
      </c>
      <c r="I572" s="31">
        <f t="shared" si="66"/>
        <v>10.992684061836654</v>
      </c>
      <c r="J572" s="31">
        <f t="shared" si="67"/>
        <v>-1.1424553640913895</v>
      </c>
      <c r="K572" s="31">
        <f t="shared" si="68"/>
        <v>0.18262256527928086</v>
      </c>
      <c r="L572" s="32">
        <f t="shared" si="69"/>
        <v>-2.5284838127227669</v>
      </c>
      <c r="M572" s="33">
        <f t="shared" si="70"/>
        <v>-4.1625423004270017</v>
      </c>
      <c r="O572" s="35"/>
    </row>
    <row r="573" spans="4:15">
      <c r="D573" s="92">
        <f>D572+'Control Panel'!$B$29</f>
        <v>2.8549999999999613</v>
      </c>
      <c r="E573" s="31">
        <f t="shared" si="65"/>
        <v>32.313540186889988</v>
      </c>
      <c r="F573" s="31">
        <f t="shared" si="71"/>
        <v>8.0308357035993243</v>
      </c>
      <c r="G573" s="31">
        <f t="shared" si="72"/>
        <v>4.55330325137807</v>
      </c>
      <c r="H573" s="31">
        <f t="shared" si="72"/>
        <v>-10.020374852812745</v>
      </c>
      <c r="I573" s="31">
        <f t="shared" si="66"/>
        <v>11.006383724452467</v>
      </c>
      <c r="J573" s="31">
        <f t="shared" si="67"/>
        <v>-1.1442856727092987</v>
      </c>
      <c r="K573" s="31">
        <f t="shared" si="68"/>
        <v>0.18307803666295908</v>
      </c>
      <c r="L573" s="32">
        <f t="shared" si="69"/>
        <v>-2.5246252249694137</v>
      </c>
      <c r="M573" s="33">
        <f t="shared" si="70"/>
        <v>-4.1441014093660868</v>
      </c>
      <c r="O573" s="35"/>
    </row>
    <row r="574" spans="4:15">
      <c r="D574" s="92">
        <f>D573+'Control Panel'!$B$29</f>
        <v>2.8599999999999612</v>
      </c>
      <c r="E574" s="31">
        <f t="shared" si="65"/>
        <v>32.336275145331562</v>
      </c>
      <c r="F574" s="31">
        <f t="shared" si="71"/>
        <v>7.980682028067644</v>
      </c>
      <c r="G574" s="31">
        <f t="shared" si="72"/>
        <v>4.540680125253223</v>
      </c>
      <c r="H574" s="31">
        <f t="shared" si="72"/>
        <v>-10.041095359859575</v>
      </c>
      <c r="I574" s="31">
        <f t="shared" si="66"/>
        <v>11.020044102709532</v>
      </c>
      <c r="J574" s="31">
        <f t="shared" si="67"/>
        <v>-1.1461063818455131</v>
      </c>
      <c r="K574" s="31">
        <f t="shared" si="68"/>
        <v>0.18353276680454836</v>
      </c>
      <c r="L574" s="32">
        <f t="shared" si="69"/>
        <v>-2.520750911687204</v>
      </c>
      <c r="M574" s="33">
        <f t="shared" si="70"/>
        <v>-4.1257028496820984</v>
      </c>
      <c r="O574" s="35"/>
    </row>
    <row r="575" spans="4:15">
      <c r="D575" s="92">
        <f>D574+'Control Panel'!$B$29</f>
        <v>2.8649999999999611</v>
      </c>
      <c r="E575" s="31">
        <f t="shared" si="65"/>
        <v>32.358947036571429</v>
      </c>
      <c r="F575" s="31">
        <f t="shared" si="71"/>
        <v>7.9304249799827256</v>
      </c>
      <c r="G575" s="31">
        <f t="shared" si="72"/>
        <v>4.5280763706947873</v>
      </c>
      <c r="H575" s="31">
        <f t="shared" si="72"/>
        <v>-10.061723874107987</v>
      </c>
      <c r="I575" s="31">
        <f t="shared" si="66"/>
        <v>11.033664982119001</v>
      </c>
      <c r="J575" s="31">
        <f t="shared" si="67"/>
        <v>-1.1479175541089284</v>
      </c>
      <c r="K575" s="31">
        <f t="shared" si="68"/>
        <v>0.18398674368473578</v>
      </c>
      <c r="L575" s="32">
        <f t="shared" si="69"/>
        <v>-2.5168609824268127</v>
      </c>
      <c r="M575" s="33">
        <f t="shared" si="70"/>
        <v>-4.1073469258185149</v>
      </c>
      <c r="O575" s="35"/>
    </row>
    <row r="576" spans="4:15">
      <c r="D576" s="92">
        <f>D575+'Control Panel'!$B$29</f>
        <v>2.869999999999961</v>
      </c>
      <c r="E576" s="31">
        <f t="shared" si="65"/>
        <v>32.38155595766262</v>
      </c>
      <c r="F576" s="31">
        <f t="shared" si="71"/>
        <v>7.8800650187756132</v>
      </c>
      <c r="G576" s="31">
        <f t="shared" si="72"/>
        <v>4.5154920657826532</v>
      </c>
      <c r="H576" s="31">
        <f t="shared" si="72"/>
        <v>-10.08226060873708</v>
      </c>
      <c r="I576" s="31">
        <f t="shared" si="66"/>
        <v>11.047246153618444</v>
      </c>
      <c r="J576" s="31">
        <f t="shared" si="67"/>
        <v>-1.1497192516771733</v>
      </c>
      <c r="K576" s="31">
        <f t="shared" si="68"/>
        <v>0.18443995544417632</v>
      </c>
      <c r="L576" s="32">
        <f t="shared" si="69"/>
        <v>-2.5129555481984527</v>
      </c>
      <c r="M576" s="33">
        <f t="shared" si="70"/>
        <v>-4.0890339378290754</v>
      </c>
      <c r="O576" s="35"/>
    </row>
    <row r="577" spans="4:15">
      <c r="D577" s="92">
        <f>D576+'Control Panel'!$B$29</f>
        <v>2.8749999999999609</v>
      </c>
      <c r="E577" s="31">
        <f t="shared" si="65"/>
        <v>32.404102006047175</v>
      </c>
      <c r="F577" s="31">
        <f t="shared" si="71"/>
        <v>7.8296026028077046</v>
      </c>
      <c r="G577" s="31">
        <f t="shared" si="72"/>
        <v>4.5029272880416613</v>
      </c>
      <c r="H577" s="31">
        <f t="shared" si="72"/>
        <v>-10.102705778426225</v>
      </c>
      <c r="I577" s="31">
        <f t="shared" si="66"/>
        <v>11.060787413508898</v>
      </c>
      <c r="J577" s="31">
        <f t="shared" si="67"/>
        <v>-1.1515115362981589</v>
      </c>
      <c r="K577" s="31">
        <f t="shared" si="68"/>
        <v>0.18489239038275584</v>
      </c>
      <c r="L577" s="32">
        <f t="shared" si="69"/>
        <v>-2.5090347214308149</v>
      </c>
      <c r="M577" s="33">
        <f t="shared" si="70"/>
        <v>-4.0707641813831996</v>
      </c>
      <c r="O577" s="35"/>
    </row>
    <row r="578" spans="4:15">
      <c r="D578" s="92">
        <f>D577+'Control Panel'!$B$29</f>
        <v>2.8799999999999608</v>
      </c>
      <c r="E578" s="31">
        <f t="shared" si="65"/>
        <v>32.426585279553365</v>
      </c>
      <c r="F578" s="31">
        <f t="shared" si="71"/>
        <v>7.7790381893633063</v>
      </c>
      <c r="G578" s="31">
        <f t="shared" si="72"/>
        <v>4.4903821144345075</v>
      </c>
      <c r="H578" s="31">
        <f t="shared" si="72"/>
        <v>-10.123059599333141</v>
      </c>
      <c r="I578" s="31">
        <f t="shared" si="66"/>
        <v>11.074288563392422</v>
      </c>
      <c r="J578" s="31">
        <f t="shared" si="67"/>
        <v>-1.1532944692916767</v>
      </c>
      <c r="K578" s="31">
        <f t="shared" si="68"/>
        <v>0.1853440369588466</v>
      </c>
      <c r="L578" s="32">
        <f t="shared" si="69"/>
        <v>-2.5050986159305406</v>
      </c>
      <c r="M578" s="33">
        <f t="shared" si="70"/>
        <v>-4.0525379477720849</v>
      </c>
      <c r="O578" s="35"/>
    </row>
    <row r="579" spans="4:15">
      <c r="D579" s="92">
        <f>D578+'Control Panel'!$B$29</f>
        <v>2.8849999999999607</v>
      </c>
      <c r="E579" s="31">
        <f t="shared" ref="E579:E642" si="73">IF(F578=0,E578,E578+G578*$D$3+0.5*L578*$D$3^2)</f>
        <v>32.449005876392839</v>
      </c>
      <c r="F579" s="31">
        <f t="shared" si="71"/>
        <v>7.7283722346422934</v>
      </c>
      <c r="G579" s="31">
        <f t="shared" si="72"/>
        <v>4.4778566213548547</v>
      </c>
      <c r="H579" s="31">
        <f t="shared" si="72"/>
        <v>-10.143322289072001</v>
      </c>
      <c r="I579" s="31">
        <f t="shared" ref="I579:I642" si="74">(G579^2+H579^2)^0.5</f>
        <v>11.087749410110078</v>
      </c>
      <c r="J579" s="31">
        <f t="shared" ref="J579:J642" si="75">ATAN2(G579,H579)</f>
        <v>-1.1550681115510413</v>
      </c>
      <c r="K579" s="31">
        <f t="shared" ref="K579:K642" si="76">$B$4*I579^2</f>
        <v>0.18579488378855361</v>
      </c>
      <c r="L579" s="32">
        <f t="shared" ref="L579:L642" si="77">-K579*COS(J579)/$B$13</f>
        <v>-2.5011473468421723</v>
      </c>
      <c r="M579" s="33">
        <f t="shared" ref="M579:M642" si="78">(-$B$13*$B$3-K579*SIN(J579))/$B$13</f>
        <v>-4.0343555239155062</v>
      </c>
      <c r="O579" s="35"/>
    </row>
    <row r="580" spans="4:15">
      <c r="D580" s="92">
        <f>D579+'Control Panel'!$B$29</f>
        <v>2.8899999999999606</v>
      </c>
      <c r="E580" s="31">
        <f t="shared" si="73"/>
        <v>32.471363895157779</v>
      </c>
      <c r="F580" s="31">
        <f t="shared" ref="F580:F586" si="79">IF(F579+H579*$D$3+0.5*M579*$D$3^2&lt;=0,0,F579+H579*$D$3+0.5*M579*$D$3^2)</f>
        <v>7.6776051937528846</v>
      </c>
      <c r="G580" s="31">
        <f t="shared" ref="G580:H643" si="80">G579+L579*$D$3</f>
        <v>4.4653508846206442</v>
      </c>
      <c r="H580" s="31">
        <f t="shared" si="80"/>
        <v>-10.163494066691579</v>
      </c>
      <c r="I580" s="31">
        <f t="shared" si="74"/>
        <v>11.10116976568043</v>
      </c>
      <c r="J580" s="31">
        <f t="shared" si="75"/>
        <v>-1.1568325235447783</v>
      </c>
      <c r="K580" s="31">
        <f t="shared" si="76"/>
        <v>0.18624491964495474</v>
      </c>
      <c r="L580" s="32">
        <f t="shared" si="77"/>
        <v>-2.4971810306086386</v>
      </c>
      <c r="M580" s="33">
        <f t="shared" si="78"/>
        <v>-4.0162171923692318</v>
      </c>
      <c r="O580" s="35"/>
    </row>
    <row r="581" spans="4:15">
      <c r="D581" s="92">
        <f>D580+'Control Panel'!$B$29</f>
        <v>2.8949999999999605</v>
      </c>
      <c r="E581" s="31">
        <f t="shared" si="73"/>
        <v>32.493659434817999</v>
      </c>
      <c r="F581" s="31">
        <f t="shared" si="79"/>
        <v>7.6267375207045225</v>
      </c>
      <c r="G581" s="31">
        <f t="shared" si="80"/>
        <v>4.4528649794676012</v>
      </c>
      <c r="H581" s="31">
        <f t="shared" si="80"/>
        <v>-10.183575152653425</v>
      </c>
      <c r="I581" s="31">
        <f t="shared" si="74"/>
        <v>11.114549447238481</v>
      </c>
      <c r="J581" s="31">
        <f t="shared" si="75"/>
        <v>-1.1585877653183525</v>
      </c>
      <c r="K581" s="31">
        <f t="shared" si="76"/>
        <v>0.18669413345733218</v>
      </c>
      <c r="L581" s="32">
        <f t="shared" si="77"/>
        <v>-2.4931997849322198</v>
      </c>
      <c r="M581" s="33">
        <f t="shared" si="78"/>
        <v>-3.9981232313331247</v>
      </c>
      <c r="O581" s="35"/>
    </row>
    <row r="582" spans="4:15">
      <c r="D582" s="92">
        <f>D581+'Control Panel'!$B$29</f>
        <v>2.8999999999999604</v>
      </c>
      <c r="E582" s="31">
        <f t="shared" si="73"/>
        <v>32.515892594718025</v>
      </c>
      <c r="F582" s="31">
        <f t="shared" si="79"/>
        <v>7.5757696684008637</v>
      </c>
      <c r="G582" s="31">
        <f t="shared" si="80"/>
        <v>4.4403989805429402</v>
      </c>
      <c r="H582" s="31">
        <f t="shared" si="80"/>
        <v>-10.20356576881009</v>
      </c>
      <c r="I582" s="31">
        <f t="shared" si="74"/>
        <v>11.127888276975099</v>
      </c>
      <c r="J582" s="31">
        <f t="shared" si="75"/>
        <v>-1.1603338964959375</v>
      </c>
      <c r="K582" s="31">
        <f t="shared" si="76"/>
        <v>0.18714251431039691</v>
      </c>
      <c r="L582" s="32">
        <f t="shared" si="77"/>
        <v>-2.4892037287360238</v>
      </c>
      <c r="M582" s="33">
        <f t="shared" si="78"/>
        <v>-3.9800739146598598</v>
      </c>
      <c r="O582" s="35"/>
    </row>
    <row r="583" spans="4:15">
      <c r="D583" s="92">
        <f>D582+'Control Panel'!$B$29</f>
        <v>2.9049999999999603</v>
      </c>
      <c r="E583" s="31">
        <f t="shared" si="73"/>
        <v>32.53806347457413</v>
      </c>
      <c r="F583" s="31">
        <f t="shared" si="79"/>
        <v>7.5247020886328801</v>
      </c>
      <c r="G583" s="31">
        <f t="shared" si="80"/>
        <v>4.4279529618992601</v>
      </c>
      <c r="H583" s="31">
        <f t="shared" si="80"/>
        <v>-10.22346613838339</v>
      </c>
      <c r="I583" s="31">
        <f t="shared" si="74"/>
        <v>11.14118608207691</v>
      </c>
      <c r="J583" s="31">
        <f t="shared" si="75"/>
        <v>-1.1620709762822232</v>
      </c>
      <c r="K583" s="31">
        <f t="shared" si="76"/>
        <v>0.18759005144350602</v>
      </c>
      <c r="L583" s="32">
        <f t="shared" si="77"/>
        <v>-2.4851929821259557</v>
      </c>
      <c r="M583" s="33">
        <f t="shared" si="78"/>
        <v>-3.9620695118642533</v>
      </c>
      <c r="O583" s="35"/>
    </row>
    <row r="584" spans="4:15">
      <c r="D584" s="92">
        <f>D583+'Control Panel'!$B$29</f>
        <v>2.9099999999999602</v>
      </c>
      <c r="E584" s="31">
        <f t="shared" si="73"/>
        <v>32.560172174471347</v>
      </c>
      <c r="F584" s="31">
        <f t="shared" si="79"/>
        <v>7.4735352320720647</v>
      </c>
      <c r="G584" s="31">
        <f t="shared" si="80"/>
        <v>4.4155269969886302</v>
      </c>
      <c r="H584" s="31">
        <f t="shared" si="80"/>
        <v>-10.243276485942712</v>
      </c>
      <c r="I584" s="31">
        <f t="shared" si="74"/>
        <v>11.154442694666654</v>
      </c>
      <c r="J584" s="31">
        <f t="shared" si="75"/>
        <v>-1.1637990634642594</v>
      </c>
      <c r="K584" s="31">
        <f t="shared" si="76"/>
        <v>0.18803673424987288</v>
      </c>
      <c r="L584" s="32">
        <f t="shared" si="77"/>
        <v>-2.4811676663531799</v>
      </c>
      <c r="M584" s="33">
        <f t="shared" si="78"/>
        <v>-3.944110288133218</v>
      </c>
      <c r="O584" s="35"/>
    </row>
    <row r="585" spans="4:15">
      <c r="D585" s="92">
        <f>D584+'Control Panel'!$B$29</f>
        <v>2.9149999999999601</v>
      </c>
      <c r="E585" s="31">
        <f t="shared" si="73"/>
        <v>32.582218794860466</v>
      </c>
      <c r="F585" s="31">
        <f t="shared" si="79"/>
        <v>7.4222695482637491</v>
      </c>
      <c r="G585" s="31">
        <f t="shared" si="80"/>
        <v>4.4031211586568642</v>
      </c>
      <c r="H585" s="31">
        <f t="shared" si="80"/>
        <v>-10.262997037383379</v>
      </c>
      <c r="I585" s="31">
        <f t="shared" si="74"/>
        <v>11.167657951744035</v>
      </c>
      <c r="J585" s="31">
        <f t="shared" si="75"/>
        <v>-1.1655182164133346</v>
      </c>
      <c r="K585" s="31">
        <f t="shared" si="76"/>
        <v>0.18848255227577082</v>
      </c>
      <c r="L585" s="32">
        <f t="shared" si="77"/>
        <v>-2.4771279037770824</v>
      </c>
      <c r="M585" s="33">
        <f t="shared" si="78"/>
        <v>-3.9261965043362785</v>
      </c>
      <c r="O585" s="35"/>
    </row>
    <row r="586" spans="4:15">
      <c r="D586" s="92">
        <f>D585+'Control Panel'!$B$29</f>
        <v>2.91999999999996</v>
      </c>
      <c r="E586" s="31">
        <f t="shared" si="73"/>
        <v>32.604203436554954</v>
      </c>
      <c r="F586" s="31">
        <f t="shared" si="79"/>
        <v>7.3709054856205283</v>
      </c>
      <c r="G586" s="31">
        <f t="shared" si="80"/>
        <v>4.3907355191379791</v>
      </c>
      <c r="H586" s="31">
        <f t="shared" si="80"/>
        <v>-10.28262801990506</v>
      </c>
      <c r="I586" s="31">
        <f t="shared" si="74"/>
        <v>11.180831695126999</v>
      </c>
      <c r="J586" s="31">
        <f t="shared" si="75"/>
        <v>-1.1672284930868884</v>
      </c>
      <c r="K586" s="31">
        <f t="shared" si="76"/>
        <v>0.18892749521972935</v>
      </c>
      <c r="L586" s="32">
        <f t="shared" si="77"/>
        <v>-2.4730738178287019</v>
      </c>
      <c r="M586" s="33">
        <f t="shared" si="78"/>
        <v>-3.9083284170367136</v>
      </c>
      <c r="O586" s="35"/>
    </row>
    <row r="587" spans="4:15">
      <c r="D587" s="92">
        <f>D586+'Control Panel'!$B$29</f>
        <v>2.9249999999999599</v>
      </c>
      <c r="E587" s="31">
        <f t="shared" si="73"/>
        <v>32.626126200727924</v>
      </c>
      <c r="F587" s="31">
        <f>IF(F586+H586*$D$3+0.5*M586*$D$3^2&lt;=0,0,F586+H586*$D$3+0.5*M586*$D$3^2)</f>
        <v>7.3194434914157904</v>
      </c>
      <c r="G587" s="31">
        <f t="shared" si="80"/>
        <v>4.3783701500488359</v>
      </c>
      <c r="H587" s="31">
        <f t="shared" si="80"/>
        <v>-10.302169661990243</v>
      </c>
      <c r="I587" s="31">
        <f t="shared" si="74"/>
        <v>11.193963771393529</v>
      </c>
      <c r="J587" s="31">
        <f t="shared" si="75"/>
        <v>-1.1689299510304549</v>
      </c>
      <c r="K587" s="31">
        <f t="shared" si="76"/>
        <v>0.18937155293172492</v>
      </c>
      <c r="L587" s="32">
        <f t="shared" si="77"/>
        <v>-2.4690055329746667</v>
      </c>
      <c r="M587" s="33">
        <f t="shared" si="78"/>
        <v>-3.8905062785032132</v>
      </c>
      <c r="O587" s="35"/>
    </row>
    <row r="588" spans="4:15">
      <c r="D588" s="92">
        <f>D587+'Control Panel'!$B$29</f>
        <v>2.9299999999999597</v>
      </c>
      <c r="E588" s="31">
        <f t="shared" si="73"/>
        <v>32.647987188909006</v>
      </c>
      <c r="F588" s="31">
        <f t="shared" ref="F588:F651" si="81">IF(F587+H587*$D$3+0.5*M587*$D$3^2&lt;=0,0,F587+H587*$D$3+0.5*M587*$D$3^2)</f>
        <v>7.2678840117773573</v>
      </c>
      <c r="G588" s="31">
        <f t="shared" si="80"/>
        <v>4.3660251223839621</v>
      </c>
      <c r="H588" s="31">
        <f t="shared" si="80"/>
        <v>-10.32162219338276</v>
      </c>
      <c r="I588" s="31">
        <f t="shared" si="74"/>
        <v>11.20705403182386</v>
      </c>
      <c r="J588" s="31">
        <f t="shared" si="75"/>
        <v>-1.1706226473796366</v>
      </c>
      <c r="K588" s="31">
        <f t="shared" si="76"/>
        <v>0.1898147154123643</v>
      </c>
      <c r="L588" s="32">
        <f t="shared" si="77"/>
        <v>-2.4649231746816</v>
      </c>
      <c r="M588" s="33">
        <f t="shared" si="78"/>
        <v>-3.8727303367221348</v>
      </c>
      <c r="O588" s="35"/>
    </row>
    <row r="589" spans="4:15">
      <c r="D589" s="92">
        <f>D588+'Control Panel'!$B$29</f>
        <v>2.9349999999999596</v>
      </c>
      <c r="E589" s="31">
        <f t="shared" si="73"/>
        <v>32.669786502981246</v>
      </c>
      <c r="F589" s="31">
        <f t="shared" si="81"/>
        <v>7.2162274916812343</v>
      </c>
      <c r="G589" s="31">
        <f t="shared" si="80"/>
        <v>4.3537005065105543</v>
      </c>
      <c r="H589" s="31">
        <f t="shared" si="80"/>
        <v>-10.340985845066371</v>
      </c>
      <c r="I589" s="31">
        <f t="shared" si="74"/>
        <v>11.220102332343199</v>
      </c>
      <c r="J589" s="31">
        <f t="shared" si="75"/>
        <v>-1.1723066388621057</v>
      </c>
      <c r="K589" s="31">
        <f t="shared" si="76"/>
        <v>0.19025697281206269</v>
      </c>
      <c r="L589" s="32">
        <f t="shared" si="77"/>
        <v>-2.4608268693810147</v>
      </c>
      <c r="M589" s="33">
        <f t="shared" si="78"/>
        <v>-3.8550008354102716</v>
      </c>
      <c r="O589" s="35"/>
    </row>
    <row r="590" spans="4:15">
      <c r="D590" s="92">
        <f>D589+'Control Panel'!$B$29</f>
        <v>2.9399999999999595</v>
      </c>
      <c r="E590" s="31">
        <f t="shared" si="73"/>
        <v>32.691524245177931</v>
      </c>
      <c r="F590" s="31">
        <f t="shared" si="81"/>
        <v>7.1644743749454598</v>
      </c>
      <c r="G590" s="31">
        <f t="shared" si="80"/>
        <v>4.3413963721636488</v>
      </c>
      <c r="H590" s="31">
        <f t="shared" si="80"/>
        <v>-10.360260849243422</v>
      </c>
      <c r="I590" s="31">
        <f t="shared" si="74"/>
        <v>11.23310853346489</v>
      </c>
      <c r="J590" s="31">
        <f t="shared" si="75"/>
        <v>-1.1739819817996344</v>
      </c>
      <c r="K590" s="31">
        <f t="shared" si="76"/>
        <v>0.19069831543021537</v>
      </c>
      <c r="L590" s="32">
        <f t="shared" si="77"/>
        <v>-2.4567167444346736</v>
      </c>
      <c r="M590" s="33">
        <f t="shared" si="78"/>
        <v>-3.8373180140281646</v>
      </c>
      <c r="O590" s="35"/>
    </row>
    <row r="591" spans="4:15">
      <c r="D591" s="92">
        <f>D590+'Control Panel'!$B$29</f>
        <v>2.9449999999999594</v>
      </c>
      <c r="E591" s="31">
        <f t="shared" si="73"/>
        <v>32.713200518079439</v>
      </c>
      <c r="F591" s="31">
        <f t="shared" si="81"/>
        <v>7.112625104224068</v>
      </c>
      <c r="G591" s="31">
        <f t="shared" si="80"/>
        <v>4.3291127884414751</v>
      </c>
      <c r="H591" s="31">
        <f t="shared" si="80"/>
        <v>-10.379447439313564</v>
      </c>
      <c r="I591" s="31">
        <f t="shared" si="74"/>
        <v>11.246072500234046</v>
      </c>
      <c r="J591" s="31">
        <f t="shared" si="75"/>
        <v>-1.1756487321101496</v>
      </c>
      <c r="K591" s="31">
        <f t="shared" si="76"/>
        <v>0.19113873371436371</v>
      </c>
      <c r="L591" s="32">
        <f t="shared" si="77"/>
        <v>-2.4525929281004286</v>
      </c>
      <c r="M591" s="33">
        <f t="shared" si="78"/>
        <v>-3.819682107793922</v>
      </c>
      <c r="O591" s="35"/>
    </row>
    <row r="592" spans="4:15">
      <c r="D592" s="92">
        <f>D591+'Control Panel'!$B$29</f>
        <v>2.9499999999999593</v>
      </c>
      <c r="E592" s="31">
        <f t="shared" si="73"/>
        <v>32.734815424610048</v>
      </c>
      <c r="F592" s="31">
        <f t="shared" si="81"/>
        <v>7.0606801210011527</v>
      </c>
      <c r="G592" s="31">
        <f t="shared" si="80"/>
        <v>4.3168498238009727</v>
      </c>
      <c r="H592" s="31">
        <f t="shared" si="80"/>
        <v>-10.398545849852534</v>
      </c>
      <c r="I592" s="31">
        <f t="shared" si="74"/>
        <v>11.258994102171643</v>
      </c>
      <c r="J592" s="31">
        <f t="shared" si="75"/>
        <v>-1.1773069453098113</v>
      </c>
      <c r="K592" s="31">
        <f t="shared" si="76"/>
        <v>0.19157821825935517</v>
      </c>
      <c r="L592" s="32">
        <f t="shared" si="77"/>
        <v>-2.4484555494985312</v>
      </c>
      <c r="M592" s="33">
        <f t="shared" si="78"/>
        <v>-3.8020933476975642</v>
      </c>
      <c r="O592" s="35"/>
    </row>
    <row r="593" spans="4:15">
      <c r="D593" s="92">
        <f>D592+'Control Panel'!$B$29</f>
        <v>2.9549999999999592</v>
      </c>
      <c r="E593" s="31">
        <f t="shared" si="73"/>
        <v>32.75636906803468</v>
      </c>
      <c r="F593" s="31">
        <f t="shared" si="81"/>
        <v>7.0086398655850433</v>
      </c>
      <c r="G593" s="31">
        <f t="shared" si="80"/>
        <v>4.3046075460534796</v>
      </c>
      <c r="H593" s="31">
        <f t="shared" si="80"/>
        <v>-10.417556316591021</v>
      </c>
      <c r="I593" s="31">
        <f t="shared" si="74"/>
        <v>11.27187321321909</v>
      </c>
      <c r="J593" s="31">
        <f t="shared" si="75"/>
        <v>-1.1789566765151156</v>
      </c>
      <c r="K593" s="31">
        <f t="shared" si="76"/>
        <v>0.19201675980649874</v>
      </c>
      <c r="L593" s="32">
        <f t="shared" si="77"/>
        <v>-2.4443047385784062</v>
      </c>
      <c r="M593" s="33">
        <f t="shared" si="78"/>
        <v>-3.7845519605158233</v>
      </c>
      <c r="O593" s="35"/>
    </row>
    <row r="594" spans="4:15">
      <c r="D594" s="92">
        <f>D593+'Control Panel'!$B$29</f>
        <v>2.9599999999999591</v>
      </c>
      <c r="E594" s="31">
        <f t="shared" si="73"/>
        <v>32.777861551955716</v>
      </c>
      <c r="F594" s="31">
        <f t="shared" si="81"/>
        <v>6.9565047771025821</v>
      </c>
      <c r="G594" s="31">
        <f t="shared" si="80"/>
        <v>4.2923860223605876</v>
      </c>
      <c r="H594" s="31">
        <f t="shared" si="80"/>
        <v>-10.436479076393601</v>
      </c>
      <c r="I594" s="31">
        <f t="shared" si="74"/>
        <v>11.284709711683238</v>
      </c>
      <c r="J594" s="31">
        <f t="shared" si="75"/>
        <v>-1.1805979804450173</v>
      </c>
      <c r="K594" s="31">
        <f t="shared" si="76"/>
        <v>0.19245434924271401</v>
      </c>
      <c r="L594" s="32">
        <f t="shared" si="77"/>
        <v>-2.4401406260858929</v>
      </c>
      <c r="M594" s="33">
        <f t="shared" si="78"/>
        <v>-3.7670581688274698</v>
      </c>
      <c r="O594" s="35"/>
    </row>
    <row r="595" spans="4:15">
      <c r="D595" s="92">
        <f>D594+'Control Panel'!$B$29</f>
        <v>2.964999999999959</v>
      </c>
      <c r="E595" s="31">
        <f t="shared" si="73"/>
        <v>32.799292980309694</v>
      </c>
      <c r="F595" s="31">
        <f t="shared" si="81"/>
        <v>6.9042752934935034</v>
      </c>
      <c r="G595" s="31">
        <f t="shared" si="80"/>
        <v>4.2801853192301582</v>
      </c>
      <c r="H595" s="31">
        <f t="shared" si="80"/>
        <v>-10.455314367237738</v>
      </c>
      <c r="I595" s="31">
        <f t="shared" si="74"/>
        <v>11.297503480181859</v>
      </c>
      <c r="J595" s="31">
        <f t="shared" si="75"/>
        <v>-1.1822309114230751</v>
      </c>
      <c r="K595" s="31">
        <f t="shared" si="76"/>
        <v>0.19289097759967569</v>
      </c>
      <c r="L595" s="32">
        <f t="shared" si="77"/>
        <v>-2.4359633435309349</v>
      </c>
      <c r="M595" s="33">
        <f t="shared" si="78"/>
        <v>-3.7496121910290756</v>
      </c>
      <c r="O595" s="35"/>
    </row>
    <row r="596" spans="4:15">
      <c r="D596" s="92">
        <f>D595+'Control Panel'!$B$29</f>
        <v>2.9699999999999589</v>
      </c>
      <c r="E596" s="31">
        <f t="shared" si="73"/>
        <v>32.820663457364049</v>
      </c>
      <c r="F596" s="31">
        <f t="shared" si="81"/>
        <v>6.8519518515049267</v>
      </c>
      <c r="G596" s="31">
        <f t="shared" si="80"/>
        <v>4.2680055025125032</v>
      </c>
      <c r="H596" s="31">
        <f t="shared" si="80"/>
        <v>-10.474062428192884</v>
      </c>
      <c r="I596" s="31">
        <f t="shared" si="74"/>
        <v>11.310254405589594</v>
      </c>
      <c r="J596" s="31">
        <f t="shared" si="75"/>
        <v>-1.1838555233796142</v>
      </c>
      <c r="K596" s="31">
        <f t="shared" si="76"/>
        <v>0.19332663605295339</v>
      </c>
      <c r="L596" s="32">
        <f t="shared" si="77"/>
        <v>-2.4317730231557486</v>
      </c>
      <c r="M596" s="33">
        <f t="shared" si="78"/>
        <v>-3.7322142413512402</v>
      </c>
      <c r="O596" s="35"/>
    </row>
    <row r="597" spans="4:15">
      <c r="D597" s="92">
        <f>D596+'Control Panel'!$B$29</f>
        <v>2.9749999999999588</v>
      </c>
      <c r="E597" s="31">
        <f t="shared" si="73"/>
        <v>32.841973087713825</v>
      </c>
      <c r="F597" s="31">
        <f t="shared" si="81"/>
        <v>6.7995348866859455</v>
      </c>
      <c r="G597" s="31">
        <f t="shared" si="80"/>
        <v>4.2558466373967248</v>
      </c>
      <c r="H597" s="31">
        <f t="shared" si="80"/>
        <v>-10.49272349939964</v>
      </c>
      <c r="I597" s="31">
        <f t="shared" si="74"/>
        <v>11.322962378984327</v>
      </c>
      <c r="J597" s="31">
        <f t="shared" si="75"/>
        <v>-1.185471869853906</v>
      </c>
      <c r="K597" s="31">
        <f t="shared" si="76"/>
        <v>0.19376131592114579</v>
      </c>
      <c r="L597" s="32">
        <f t="shared" si="77"/>
        <v>-2.427569797903427</v>
      </c>
      <c r="M597" s="33">
        <f t="shared" si="78"/>
        <v>-3.7148645298752876</v>
      </c>
      <c r="O597" s="35"/>
    </row>
    <row r="598" spans="4:15">
      <c r="D598" s="92">
        <f>D597+'Control Panel'!$B$29</f>
        <v>2.9799999999999587</v>
      </c>
      <c r="E598" s="31">
        <f t="shared" si="73"/>
        <v>32.863221976278332</v>
      </c>
      <c r="F598" s="31">
        <f t="shared" si="81"/>
        <v>6.7470248333823246</v>
      </c>
      <c r="G598" s="31">
        <f t="shared" si="80"/>
        <v>4.2437087884072078</v>
      </c>
      <c r="H598" s="31">
        <f t="shared" si="80"/>
        <v>-10.511297822049016</v>
      </c>
      <c r="I598" s="31">
        <f t="shared" si="74"/>
        <v>11.335627295594053</v>
      </c>
      <c r="J598" s="31">
        <f t="shared" si="75"/>
        <v>-1.1870800039963683</v>
      </c>
      <c r="K598" s="31">
        <f t="shared" si="76"/>
        <v>0.19419500866501116</v>
      </c>
      <c r="L598" s="32">
        <f t="shared" si="77"/>
        <v>-2.4233538013869964</v>
      </c>
      <c r="M598" s="33">
        <f t="shared" si="78"/>
        <v>-3.6975632625503536</v>
      </c>
      <c r="O598" s="35"/>
    </row>
    <row r="599" spans="4:15">
      <c r="D599" s="92">
        <f>D598+'Control Panel'!$B$29</f>
        <v>2.9849999999999586</v>
      </c>
      <c r="E599" s="31">
        <f t="shared" si="73"/>
        <v>32.884410228297845</v>
      </c>
      <c r="F599" s="31">
        <f t="shared" si="81"/>
        <v>6.6944221247312976</v>
      </c>
      <c r="G599" s="31">
        <f t="shared" si="80"/>
        <v>4.2315920194002725</v>
      </c>
      <c r="H599" s="31">
        <f t="shared" si="80"/>
        <v>-10.529785638361767</v>
      </c>
      <c r="I599" s="31">
        <f t="shared" si="74"/>
        <v>11.348249054744164</v>
      </c>
      <c r="J599" s="31">
        <f t="shared" si="75"/>
        <v>-1.1886799785707762</v>
      </c>
      <c r="K599" s="31">
        <f t="shared" si="76"/>
        <v>0.19462770588659289</v>
      </c>
      <c r="L599" s="32">
        <f t="shared" si="77"/>
        <v>-2.4191251678589367</v>
      </c>
      <c r="M599" s="33">
        <f t="shared" si="78"/>
        <v>-3.6803106412109385</v>
      </c>
      <c r="O599" s="35"/>
    </row>
    <row r="600" spans="4:15">
      <c r="D600" s="92">
        <f>D599+'Control Panel'!$B$29</f>
        <v>2.9899999999999585</v>
      </c>
      <c r="E600" s="31">
        <f t="shared" si="73"/>
        <v>32.905537949330245</v>
      </c>
      <c r="F600" s="31">
        <f t="shared" si="81"/>
        <v>6.6417271926564734</v>
      </c>
      <c r="G600" s="31">
        <f t="shared" si="80"/>
        <v>4.2194963935609779</v>
      </c>
      <c r="H600" s="31">
        <f t="shared" si="80"/>
        <v>-10.548187191567822</v>
      </c>
      <c r="I600" s="31">
        <f t="shared" si="74"/>
        <v>11.360827559805207</v>
      </c>
      <c r="J600" s="31">
        <f t="shared" si="75"/>
        <v>-1.190271845956492</v>
      </c>
      <c r="K600" s="31">
        <f t="shared" si="76"/>
        <v>0.19505939932834038</v>
      </c>
      <c r="L600" s="32">
        <f t="shared" si="77"/>
        <v>-2.4148840321811171</v>
      </c>
      <c r="M600" s="33">
        <f t="shared" si="78"/>
        <v>-3.6631068635948578</v>
      </c>
      <c r="O600" s="35"/>
    </row>
    <row r="601" spans="4:15">
      <c r="D601" s="92">
        <f>D600+'Control Panel'!$B$29</f>
        <v>2.9949999999999584</v>
      </c>
      <c r="E601" s="31">
        <f t="shared" si="73"/>
        <v>32.92660524524765</v>
      </c>
      <c r="F601" s="31">
        <f t="shared" si="81"/>
        <v>6.5889404678628392</v>
      </c>
      <c r="G601" s="31">
        <f t="shared" si="80"/>
        <v>4.2074219734000726</v>
      </c>
      <c r="H601" s="31">
        <f t="shared" si="80"/>
        <v>-10.566502725885796</v>
      </c>
      <c r="I601" s="31">
        <f t="shared" si="74"/>
        <v>11.373362718141092</v>
      </c>
      <c r="J601" s="31">
        <f t="shared" si="75"/>
        <v>-1.1918556581507054</v>
      </c>
      <c r="K601" s="31">
        <f t="shared" si="76"/>
        <v>0.19549008087222677</v>
      </c>
      <c r="L601" s="32">
        <f t="shared" si="77"/>
        <v>-2.410630529795204</v>
      </c>
      <c r="M601" s="33">
        <f t="shared" si="78"/>
        <v>-3.6459521233615808</v>
      </c>
      <c r="O601" s="35"/>
    </row>
    <row r="602" spans="4:15">
      <c r="D602" s="92">
        <f>D601+'Control Panel'!$B$29</f>
        <v>2.9999999999999583</v>
      </c>
      <c r="E602" s="31">
        <f t="shared" si="73"/>
        <v>32.947612222233033</v>
      </c>
      <c r="F602" s="31">
        <f t="shared" si="81"/>
        <v>6.5360623798318676</v>
      </c>
      <c r="G602" s="31">
        <f t="shared" si="80"/>
        <v>4.1953688207510966</v>
      </c>
      <c r="H602" s="31">
        <f t="shared" si="80"/>
        <v>-10.584732486502604</v>
      </c>
      <c r="I602" s="31">
        <f t="shared" si="74"/>
        <v>11.385854441057731</v>
      </c>
      <c r="J602" s="31">
        <f t="shared" si="75"/>
        <v>-1.1934314667706873</v>
      </c>
      <c r="K602" s="31">
        <f t="shared" si="76"/>
        <v>0.19591974253886188</v>
      </c>
      <c r="L602" s="32">
        <f t="shared" si="77"/>
        <v>-2.4063647966934809</v>
      </c>
      <c r="M602" s="33">
        <f t="shared" si="78"/>
        <v>-3.6288466101109806</v>
      </c>
      <c r="O602" s="35"/>
    </row>
    <row r="603" spans="4:15">
      <c r="D603" s="92">
        <f>D602+'Control Panel'!$B$29</f>
        <v>3.0049999999999581</v>
      </c>
      <c r="E603" s="31">
        <f t="shared" si="73"/>
        <v>32.968558986776834</v>
      </c>
      <c r="F603" s="31">
        <f t="shared" si="81"/>
        <v>6.4830933568167284</v>
      </c>
      <c r="G603" s="31">
        <f t="shared" si="80"/>
        <v>4.183336996767629</v>
      </c>
      <c r="H603" s="31">
        <f t="shared" si="80"/>
        <v>-10.602876719553159</v>
      </c>
      <c r="I603" s="31">
        <f t="shared" si="74"/>
        <v>11.398302643752146</v>
      </c>
      <c r="J603" s="31">
        <f t="shared" si="75"/>
        <v>-1.1949993230560561</v>
      </c>
      <c r="K603" s="31">
        <f t="shared" si="76"/>
        <v>0.1963483764866015</v>
      </c>
      <c r="L603" s="32">
        <f t="shared" si="77"/>
        <v>-2.4020869693901203</v>
      </c>
      <c r="M603" s="33">
        <f t="shared" si="78"/>
        <v>-3.611790509402458</v>
      </c>
      <c r="O603" s="35"/>
    </row>
    <row r="604" spans="4:15">
      <c r="D604" s="92">
        <f>D603+'Control Panel'!$B$29</f>
        <v>3.009999999999958</v>
      </c>
      <c r="E604" s="31">
        <f t="shared" si="73"/>
        <v>32.989445645673555</v>
      </c>
      <c r="F604" s="31">
        <f t="shared" si="81"/>
        <v>6.4300338258375946</v>
      </c>
      <c r="G604" s="31">
        <f t="shared" si="80"/>
        <v>4.1713265619206785</v>
      </c>
      <c r="H604" s="31">
        <f t="shared" si="80"/>
        <v>-10.62093567210017</v>
      </c>
      <c r="I604" s="31">
        <f t="shared" si="74"/>
        <v>11.410707245262008</v>
      </c>
      <c r="J604" s="31">
        <f t="shared" si="75"/>
        <v>-1.1965592778710523</v>
      </c>
      <c r="K604" s="31">
        <f t="shared" si="76"/>
        <v>0.19677597501065339</v>
      </c>
      <c r="L604" s="32">
        <f t="shared" si="77"/>
        <v>-2.3977971848928714</v>
      </c>
      <c r="M604" s="33">
        <f t="shared" si="78"/>
        <v>-3.594784002774428</v>
      </c>
      <c r="O604" s="35"/>
    </row>
    <row r="605" spans="4:15">
      <c r="D605" s="92">
        <f>D604+'Control Panel'!$B$29</f>
        <v>3.0149999999999579</v>
      </c>
      <c r="E605" s="31">
        <f t="shared" si="73"/>
        <v>33.010272306018351</v>
      </c>
      <c r="F605" s="31">
        <f t="shared" si="81"/>
        <v>6.3768842126770595</v>
      </c>
      <c r="G605" s="31">
        <f t="shared" si="80"/>
        <v>4.1593375759962141</v>
      </c>
      <c r="H605" s="31">
        <f t="shared" si="80"/>
        <v>-10.638909592114043</v>
      </c>
      <c r="I605" s="31">
        <f t="shared" si="74"/>
        <v>11.423068168415623</v>
      </c>
      <c r="J605" s="31">
        <f t="shared" si="75"/>
        <v>-1.1981113817068247</v>
      </c>
      <c r="K605" s="31">
        <f t="shared" si="76"/>
        <v>0.19720253054217951</v>
      </c>
      <c r="L605" s="32">
        <f t="shared" si="77"/>
        <v>-2.3934955806751939</v>
      </c>
      <c r="M605" s="33">
        <f t="shared" si="78"/>
        <v>-3.5778272677641696</v>
      </c>
      <c r="O605" s="35"/>
    </row>
    <row r="606" spans="4:15">
      <c r="D606" s="92">
        <f>D605+'Control Panel'!$B$29</f>
        <v>3.0199999999999578</v>
      </c>
      <c r="E606" s="31">
        <f t="shared" si="73"/>
        <v>33.031039075203573</v>
      </c>
      <c r="F606" s="31">
        <f t="shared" si="81"/>
        <v>6.3236449418756431</v>
      </c>
      <c r="G606" s="31">
        <f t="shared" si="80"/>
        <v>4.1473700980928383</v>
      </c>
      <c r="H606" s="31">
        <f t="shared" si="80"/>
        <v>-10.656798728452864</v>
      </c>
      <c r="I606" s="31">
        <f t="shared" si="74"/>
        <v>11.435385339782353</v>
      </c>
      <c r="J606" s="31">
        <f t="shared" si="75"/>
        <v>-1.1996556846837243</v>
      </c>
      <c r="K606" s="31">
        <f t="shared" si="76"/>
        <v>0.19762803564739467</v>
      </c>
      <c r="L606" s="32">
        <f t="shared" si="77"/>
        <v>-2.3891822946487897</v>
      </c>
      <c r="M606" s="33">
        <f t="shared" si="78"/>
        <v>-3.5609204779280379</v>
      </c>
      <c r="O606" s="35"/>
    </row>
    <row r="607" spans="4:15">
      <c r="D607" s="92">
        <f>D606+'Control Panel'!$B$29</f>
        <v>3.0249999999999577</v>
      </c>
      <c r="E607" s="31">
        <f t="shared" si="73"/>
        <v>33.051746060915356</v>
      </c>
      <c r="F607" s="31">
        <f t="shared" si="81"/>
        <v>6.2703164367274047</v>
      </c>
      <c r="G607" s="31">
        <f t="shared" si="80"/>
        <v>4.135424186619594</v>
      </c>
      <c r="H607" s="31">
        <f t="shared" si="80"/>
        <v>-10.674603330842505</v>
      </c>
      <c r="I607" s="31">
        <f t="shared" si="74"/>
        <v>11.447658689623491</v>
      </c>
      <c r="J607" s="31">
        <f t="shared" si="75"/>
        <v>-1.2011922365536059</v>
      </c>
      <c r="K607" s="31">
        <f t="shared" si="76"/>
        <v>0.19805248302666265</v>
      </c>
      <c r="L607" s="32">
        <f t="shared" si="77"/>
        <v>-2.3848574651365819</v>
      </c>
      <c r="M607" s="33">
        <f t="shared" si="78"/>
        <v>-3.5440638028619902</v>
      </c>
      <c r="O607" s="35"/>
    </row>
    <row r="608" spans="4:15">
      <c r="D608" s="92">
        <f>D607+'Control Panel'!$B$29</f>
        <v>3.0299999999999576</v>
      </c>
      <c r="E608" s="31">
        <f t="shared" si="73"/>
        <v>33.07239337113014</v>
      </c>
      <c r="F608" s="31">
        <f t="shared" si="81"/>
        <v>6.2168991192756557</v>
      </c>
      <c r="G608" s="31">
        <f t="shared" si="80"/>
        <v>4.1234998992939111</v>
      </c>
      <c r="H608" s="31">
        <f t="shared" si="80"/>
        <v>-10.692323649856815</v>
      </c>
      <c r="I608" s="31">
        <f t="shared" si="74"/>
        <v>11.459888151843554</v>
      </c>
      <c r="J608" s="31">
        <f t="shared" si="75"/>
        <v>-1.2027210867021374</v>
      </c>
      <c r="K608" s="31">
        <f t="shared" si="76"/>
        <v>0.19847586551358873</v>
      </c>
      <c r="L608" s="32">
        <f t="shared" si="77"/>
        <v>-2.3805212308460928</v>
      </c>
      <c r="M608" s="33">
        <f t="shared" si="78"/>
        <v>-3.5272574082224581</v>
      </c>
      <c r="O608" s="35"/>
    </row>
    <row r="609" spans="4:15">
      <c r="D609" s="92">
        <f>D608+'Control Panel'!$B$29</f>
        <v>3.0349999999999575</v>
      </c>
      <c r="E609" s="31">
        <f t="shared" si="73"/>
        <v>33.092981114111218</v>
      </c>
      <c r="F609" s="31">
        <f t="shared" si="81"/>
        <v>6.1633934103087684</v>
      </c>
      <c r="G609" s="31">
        <f t="shared" si="80"/>
        <v>4.1115972931396803</v>
      </c>
      <c r="H609" s="31">
        <f t="shared" si="80"/>
        <v>-10.709959936897928</v>
      </c>
      <c r="I609" s="31">
        <f t="shared" si="74"/>
        <v>11.472073663942025</v>
      </c>
      <c r="J609" s="31">
        <f t="shared" si="75"/>
        <v>-1.2042422841511145</v>
      </c>
      <c r="K609" s="31">
        <f t="shared" si="76"/>
        <v>0.19889817607410964</v>
      </c>
      <c r="L609" s="32">
        <f t="shared" si="77"/>
        <v>-2.3761737308432425</v>
      </c>
      <c r="M609" s="33">
        <f t="shared" si="78"/>
        <v>-3.5105014557475407</v>
      </c>
      <c r="O609" s="35"/>
    </row>
    <row r="610" spans="4:15">
      <c r="D610" s="92">
        <f>D609+'Control Panel'!$B$29</f>
        <v>3.0399999999999574</v>
      </c>
      <c r="E610" s="31">
        <f t="shared" si="73"/>
        <v>33.113509398405277</v>
      </c>
      <c r="F610" s="31">
        <f t="shared" si="81"/>
        <v>6.109799729356082</v>
      </c>
      <c r="G610" s="31">
        <f t="shared" si="80"/>
        <v>4.0997164244854645</v>
      </c>
      <c r="H610" s="31">
        <f t="shared" si="80"/>
        <v>-10.727512444176666</v>
      </c>
      <c r="I610" s="31">
        <f t="shared" si="74"/>
        <v>11.484215166965528</v>
      </c>
      <c r="J610" s="31">
        <f t="shared" si="75"/>
        <v>-1.2057558775607806</v>
      </c>
      <c r="K610" s="31">
        <f t="shared" si="76"/>
        <v>0.19931940780558072</v>
      </c>
      <c r="L610" s="32">
        <f t="shared" si="77"/>
        <v>-2.3718151045265605</v>
      </c>
      <c r="M610" s="33">
        <f t="shared" si="78"/>
        <v>-3.4937961032784934</v>
      </c>
      <c r="O610" s="35"/>
    </row>
    <row r="611" spans="4:15">
      <c r="D611" s="92">
        <f>D610+'Control Panel'!$B$29</f>
        <v>3.0449999999999573</v>
      </c>
      <c r="E611" s="31">
        <f t="shared" si="73"/>
        <v>33.1339783328389</v>
      </c>
      <c r="F611" s="31">
        <f t="shared" si="81"/>
        <v>6.0561184946839077</v>
      </c>
      <c r="G611" s="31">
        <f t="shared" si="80"/>
        <v>4.0878573489628316</v>
      </c>
      <c r="H611" s="31">
        <f t="shared" si="80"/>
        <v>-10.744981424693059</v>
      </c>
      <c r="I611" s="31">
        <f t="shared" si="74"/>
        <v>11.496312605460426</v>
      </c>
      <c r="J611" s="31">
        <f t="shared" si="75"/>
        <v>-1.2072619152321529</v>
      </c>
      <c r="K611" s="31">
        <f t="shared" si="76"/>
        <v>0.19973955393586054</v>
      </c>
      <c r="L611" s="32">
        <f t="shared" si="77"/>
        <v>-2.3674454916017957</v>
      </c>
      <c r="M611" s="33">
        <f t="shared" si="78"/>
        <v>-3.4771415047815273</v>
      </c>
      <c r="O611" s="35"/>
    </row>
    <row r="612" spans="4:15">
      <c r="D612" s="92">
        <f>D611+'Control Panel'!$B$29</f>
        <v>3.0499999999999572</v>
      </c>
      <c r="E612" s="31">
        <f t="shared" si="73"/>
        <v>33.154388026515065</v>
      </c>
      <c r="F612" s="31">
        <f t="shared" si="81"/>
        <v>6.0023501232916328</v>
      </c>
      <c r="G612" s="31">
        <f t="shared" si="80"/>
        <v>4.0760201215048228</v>
      </c>
      <c r="H612" s="31">
        <f t="shared" si="80"/>
        <v>-10.762367132216966</v>
      </c>
      <c r="I612" s="31">
        <f t="shared" si="74"/>
        <v>11.508365927425849</v>
      </c>
      <c r="J612" s="31">
        <f t="shared" si="75"/>
        <v>-1.2087604451093494</v>
      </c>
      <c r="K612" s="31">
        <f t="shared" si="76"/>
        <v>0.20015860782239298</v>
      </c>
      <c r="L612" s="32">
        <f t="shared" si="77"/>
        <v>-2.3630650320569386</v>
      </c>
      <c r="M612" s="33">
        <f t="shared" si="78"/>
        <v>-3.4605378103698987</v>
      </c>
      <c r="O612" s="35"/>
    </row>
    <row r="613" spans="4:15">
      <c r="D613" s="92">
        <f>D612+'Control Panel'!$B$29</f>
        <v>3.0549999999999571</v>
      </c>
      <c r="E613" s="31">
        <f t="shared" si="73"/>
        <v>33.174738588809689</v>
      </c>
      <c r="F613" s="31">
        <f t="shared" si="81"/>
        <v>5.9484950309079183</v>
      </c>
      <c r="G613" s="31">
        <f t="shared" si="80"/>
        <v>4.064204796344538</v>
      </c>
      <c r="H613" s="31">
        <f t="shared" si="80"/>
        <v>-10.779669821268815</v>
      </c>
      <c r="I613" s="31">
        <f t="shared" si="74"/>
        <v>11.520375084267162</v>
      </c>
      <c r="J613" s="31">
        <f t="shared" si="75"/>
        <v>-1.2102515147819224</v>
      </c>
      <c r="K613" s="31">
        <f t="shared" si="76"/>
        <v>0.20057656295128723</v>
      </c>
      <c r="L613" s="32">
        <f t="shared" si="77"/>
        <v>-2.3586738661376359</v>
      </c>
      <c r="M613" s="33">
        <f t="shared" si="78"/>
        <v>-3.4439851663262773</v>
      </c>
      <c r="O613" s="35"/>
    </row>
    <row r="614" spans="4:15">
      <c r="D614" s="92">
        <f>D613+'Control Panel'!$B$29</f>
        <v>3.059999999999957</v>
      </c>
      <c r="E614" s="31">
        <f t="shared" si="73"/>
        <v>33.195030129368085</v>
      </c>
      <c r="F614" s="31">
        <f t="shared" si="81"/>
        <v>5.8945536319869953</v>
      </c>
      <c r="G614" s="31">
        <f t="shared" si="80"/>
        <v>4.0524114270138503</v>
      </c>
      <c r="H614" s="31">
        <f t="shared" si="80"/>
        <v>-10.796889747100446</v>
      </c>
      <c r="I614" s="31">
        <f t="shared" si="74"/>
        <v>11.532340030749838</v>
      </c>
      <c r="J614" s="31">
        <f t="shared" si="75"/>
        <v>-1.2117351714871916</v>
      </c>
      <c r="K614" s="31">
        <f t="shared" si="76"/>
        <v>0.20099341293639578</v>
      </c>
      <c r="L614" s="32">
        <f t="shared" si="77"/>
        <v>-2.3542721343230117</v>
      </c>
      <c r="M614" s="33">
        <f t="shared" si="78"/>
        <v>-3.4274837151253719</v>
      </c>
      <c r="O614" s="35"/>
    </row>
    <row r="615" spans="4:15">
      <c r="D615" s="92">
        <f>D614+'Control Panel'!$B$29</f>
        <v>3.0649999999999569</v>
      </c>
      <c r="E615" s="31">
        <f t="shared" si="73"/>
        <v>33.215262758101474</v>
      </c>
      <c r="F615" s="31">
        <f t="shared" si="81"/>
        <v>5.840526339705054</v>
      </c>
      <c r="G615" s="31">
        <f t="shared" si="80"/>
        <v>4.0406400663422355</v>
      </c>
      <c r="H615" s="31">
        <f t="shared" si="80"/>
        <v>-10.814027165676073</v>
      </c>
      <c r="I615" s="31">
        <f t="shared" si="74"/>
        <v>11.544260724953775</v>
      </c>
      <c r="J615" s="31">
        <f t="shared" si="75"/>
        <v>-1.2132114621125811</v>
      </c>
      <c r="K615" s="31">
        <f t="shared" si="76"/>
        <v>0.20140915151838998</v>
      </c>
      <c r="L615" s="32">
        <f t="shared" si="77"/>
        <v>-2.3498599773018656</v>
      </c>
      <c r="M615" s="33">
        <f t="shared" si="78"/>
        <v>-3.4110335954568489</v>
      </c>
      <c r="O615" s="35"/>
    </row>
    <row r="616" spans="4:15">
      <c r="D616" s="92">
        <f>D615+'Control Panel'!$B$29</f>
        <v>3.0699999999999568</v>
      </c>
      <c r="E616" s="31">
        <f t="shared" si="73"/>
        <v>33.235436585183471</v>
      </c>
      <c r="F616" s="31">
        <f t="shared" si="81"/>
        <v>5.7864135659567308</v>
      </c>
      <c r="G616" s="31">
        <f t="shared" si="80"/>
        <v>4.0288907664557261</v>
      </c>
      <c r="H616" s="31">
        <f t="shared" si="80"/>
        <v>-10.831082333653358</v>
      </c>
      <c r="I616" s="31">
        <f t="shared" si="74"/>
        <v>11.556137128228016</v>
      </c>
      <c r="J616" s="31">
        <f t="shared" si="75"/>
        <v>-1.2146804331979562</v>
      </c>
      <c r="K616" s="31">
        <f t="shared" si="76"/>
        <v>0.2018237725638343</v>
      </c>
      <c r="L616" s="32">
        <f t="shared" si="77"/>
        <v>-2.3454375359492774</v>
      </c>
      <c r="M616" s="33">
        <f t="shared" si="78"/>
        <v>-3.3946349422484765</v>
      </c>
      <c r="O616" s="35"/>
    </row>
    <row r="617" spans="4:15">
      <c r="D617" s="92">
        <f>D616+'Control Panel'!$B$29</f>
        <v>3.0749999999999567</v>
      </c>
      <c r="E617" s="31">
        <f t="shared" si="73"/>
        <v>33.255551721046551</v>
      </c>
      <c r="F617" s="31">
        <f t="shared" si="81"/>
        <v>5.7322157213516851</v>
      </c>
      <c r="G617" s="31">
        <f t="shared" si="80"/>
        <v>4.0171635787759801</v>
      </c>
      <c r="H617" s="31">
        <f t="shared" si="80"/>
        <v>-10.848055508364601</v>
      </c>
      <c r="I617" s="31">
        <f t="shared" si="74"/>
        <v>11.567969205145898</v>
      </c>
      <c r="J617" s="31">
        <f t="shared" si="75"/>
        <v>-1.2161421309379601</v>
      </c>
      <c r="K617" s="31">
        <f t="shared" si="76"/>
        <v>0.20223727006425846</v>
      </c>
      <c r="L617" s="32">
        <f t="shared" si="77"/>
        <v>-2.3410049513035927</v>
      </c>
      <c r="M617" s="33">
        <f t="shared" si="78"/>
        <v>-3.3782878866895323</v>
      </c>
      <c r="O617" s="35"/>
    </row>
    <row r="618" spans="4:15">
      <c r="D618" s="92">
        <f>D617+'Control Panel'!$B$29</f>
        <v>3.0799999999999566</v>
      </c>
      <c r="E618" s="31">
        <f t="shared" si="73"/>
        <v>33.275608276378541</v>
      </c>
      <c r="F618" s="31">
        <f t="shared" si="81"/>
        <v>5.6779332152112785</v>
      </c>
      <c r="G618" s="31">
        <f t="shared" si="80"/>
        <v>4.0054585540194623</v>
      </c>
      <c r="H618" s="31">
        <f t="shared" si="80"/>
        <v>-10.864946947798048</v>
      </c>
      <c r="I618" s="31">
        <f t="shared" si="74"/>
        <v>11.579756923460604</v>
      </c>
      <c r="J618" s="31">
        <f t="shared" si="75"/>
        <v>-1.2175966011843531</v>
      </c>
      <c r="K618" s="31">
        <f t="shared" si="76"/>
        <v>0.2026496381352281</v>
      </c>
      <c r="L618" s="32">
        <f t="shared" si="77"/>
        <v>-2.3365623645437754</v>
      </c>
      <c r="M618" s="33">
        <f t="shared" si="78"/>
        <v>-3.3619925562544379</v>
      </c>
      <c r="O618" s="35"/>
    </row>
    <row r="619" spans="4:15">
      <c r="D619" s="92">
        <f>D618+'Control Panel'!$B$29</f>
        <v>3.0849999999999564</v>
      </c>
      <c r="E619" s="31">
        <f t="shared" si="73"/>
        <v>33.295606362119081</v>
      </c>
      <c r="F619" s="31">
        <f t="shared" si="81"/>
        <v>5.6235664555653351</v>
      </c>
      <c r="G619" s="31">
        <f t="shared" si="80"/>
        <v>3.9937757421967435</v>
      </c>
      <c r="H619" s="31">
        <f t="shared" si="80"/>
        <v>-10.88175691057932</v>
      </c>
      <c r="I619" s="31">
        <f t="shared" si="74"/>
        <v>11.59150025406116</v>
      </c>
      <c r="J619" s="31">
        <f t="shared" si="75"/>
        <v>-1.2190438894483484</v>
      </c>
      <c r="K619" s="31">
        <f t="shared" si="76"/>
        <v>0.20306087101541492</v>
      </c>
      <c r="L619" s="32">
        <f t="shared" si="77"/>
        <v>-2.332109916967172</v>
      </c>
      <c r="M619" s="33">
        <f t="shared" si="78"/>
        <v>-3.3457490747266054</v>
      </c>
      <c r="O619" s="35"/>
    </row>
    <row r="620" spans="4:15">
      <c r="D620" s="92">
        <f>D619+'Control Panel'!$B$29</f>
        <v>3.0899999999999563</v>
      </c>
      <c r="E620" s="31">
        <f t="shared" si="73"/>
        <v>33.315546089456099</v>
      </c>
      <c r="F620" s="31">
        <f t="shared" si="81"/>
        <v>5.5691158491490045</v>
      </c>
      <c r="G620" s="31">
        <f t="shared" si="80"/>
        <v>3.9821151926119076</v>
      </c>
      <c r="H620" s="31">
        <f t="shared" si="80"/>
        <v>-10.898485655952953</v>
      </c>
      <c r="I620" s="31">
        <f t="shared" si="74"/>
        <v>11.603199170928802</v>
      </c>
      <c r="J620" s="31">
        <f t="shared" si="75"/>
        <v>-1.2204840409029478</v>
      </c>
      <c r="K620" s="31">
        <f t="shared" si="76"/>
        <v>0.20347096306566401</v>
      </c>
      <c r="L620" s="32">
        <f t="shared" si="77"/>
        <v>-2.3276477499676194</v>
      </c>
      <c r="M620" s="33">
        <f t="shared" si="78"/>
        <v>-3.3295575622225395</v>
      </c>
      <c r="O620" s="35"/>
    </row>
    <row r="621" spans="4:15">
      <c r="D621" s="92">
        <f>D620+'Control Panel'!$B$29</f>
        <v>3.0949999999999562</v>
      </c>
      <c r="E621" s="31">
        <f t="shared" si="73"/>
        <v>33.335427569822286</v>
      </c>
      <c r="F621" s="31">
        <f t="shared" si="81"/>
        <v>5.5145818013997117</v>
      </c>
      <c r="G621" s="31">
        <f t="shared" si="80"/>
        <v>3.9704769538620694</v>
      </c>
      <c r="H621" s="31">
        <f t="shared" si="80"/>
        <v>-10.915133443764066</v>
      </c>
      <c r="I621" s="31">
        <f t="shared" si="74"/>
        <v>11.614853651093785</v>
      </c>
      <c r="J621" s="31">
        <f t="shared" si="75"/>
        <v>-1.2219171003852762</v>
      </c>
      <c r="K621" s="31">
        <f t="shared" si="76"/>
        <v>0.20387990876806109</v>
      </c>
      <c r="L621" s="32">
        <f t="shared" si="77"/>
        <v>-2.3231760050139365</v>
      </c>
      <c r="M621" s="33">
        <f t="shared" si="78"/>
        <v>-3.3134181352161249</v>
      </c>
      <c r="O621" s="35"/>
    </row>
    <row r="622" spans="4:15">
      <c r="D622" s="92">
        <f>D621+'Control Panel'!$B$29</f>
        <v>3.0999999999999561</v>
      </c>
      <c r="E622" s="31">
        <f t="shared" si="73"/>
        <v>33.355250914891535</v>
      </c>
      <c r="F622" s="31">
        <f t="shared" si="81"/>
        <v>5.4599647164542011</v>
      </c>
      <c r="G622" s="31">
        <f t="shared" si="80"/>
        <v>3.9588610738369998</v>
      </c>
      <c r="H622" s="31">
        <f t="shared" si="80"/>
        <v>-10.931700534440147</v>
      </c>
      <c r="I622" s="31">
        <f t="shared" si="74"/>
        <v>11.626463674592582</v>
      </c>
      <c r="J622" s="31">
        <f t="shared" si="75"/>
        <v>-1.2233431123989118</v>
      </c>
      <c r="K622" s="31">
        <f t="shared" si="76"/>
        <v>0.20428770272499858</v>
      </c>
      <c r="L622" s="32">
        <f t="shared" si="77"/>
        <v>-2.3186948236287965</v>
      </c>
      <c r="M622" s="33">
        <f t="shared" si="78"/>
        <v>-3.2973309065631149</v>
      </c>
      <c r="O622" s="35"/>
    </row>
    <row r="623" spans="4:15">
      <c r="D623" s="92">
        <f>D622+'Control Panel'!$B$29</f>
        <v>3.104999999999956</v>
      </c>
      <c r="E623" s="31">
        <f t="shared" si="73"/>
        <v>33.375016236575419</v>
      </c>
      <c r="F623" s="31">
        <f t="shared" si="81"/>
        <v>5.4052649971456681</v>
      </c>
      <c r="G623" s="31">
        <f t="shared" si="80"/>
        <v>3.947267599718856</v>
      </c>
      <c r="H623" s="31">
        <f t="shared" si="80"/>
        <v>-10.948187188972963</v>
      </c>
      <c r="I623" s="31">
        <f t="shared" si="74"/>
        <v>11.638029224425498</v>
      </c>
      <c r="J623" s="31">
        <f t="shared" si="75"/>
        <v>-1.2247621211162156</v>
      </c>
      <c r="K623" s="31">
        <f t="shared" si="76"/>
        <v>0.20469433965824096</v>
      </c>
      <c r="L623" s="32">
        <f t="shared" si="77"/>
        <v>-2.3142043473679474</v>
      </c>
      <c r="M623" s="33">
        <f t="shared" si="78"/>
        <v>-3.2812959855258175</v>
      </c>
      <c r="O623" s="35"/>
    </row>
    <row r="624" spans="4:15">
      <c r="D624" s="92">
        <f>D623+'Control Panel'!$B$29</f>
        <v>3.1099999999999559</v>
      </c>
      <c r="E624" s="31">
        <f t="shared" si="73"/>
        <v>33.394723647019674</v>
      </c>
      <c r="F624" s="31">
        <f t="shared" si="81"/>
        <v>5.3504830450009848</v>
      </c>
      <c r="G624" s="31">
        <f t="shared" si="80"/>
        <v>3.9356965779820161</v>
      </c>
      <c r="H624" s="31">
        <f t="shared" si="80"/>
        <v>-10.964593668900591</v>
      </c>
      <c r="I624" s="31">
        <f t="shared" si="74"/>
        <v>11.64955028651468</v>
      </c>
      <c r="J624" s="31">
        <f t="shared" si="75"/>
        <v>-1.226174170380657</v>
      </c>
      <c r="K624" s="31">
        <f t="shared" si="76"/>
        <v>0.2050998144079888</v>
      </c>
      <c r="L624" s="32">
        <f t="shared" si="77"/>
        <v>-2.3097047177997978</v>
      </c>
      <c r="M624" s="33">
        <f t="shared" si="78"/>
        <v>-3.265313477797982</v>
      </c>
      <c r="O624" s="35"/>
    </row>
    <row r="625" spans="4:15">
      <c r="D625" s="92">
        <f>D624+'Control Panel'!$B$29</f>
        <v>3.1149999999999558</v>
      </c>
      <c r="E625" s="31">
        <f t="shared" si="73"/>
        <v>33.414373258600612</v>
      </c>
      <c r="F625" s="31">
        <f t="shared" si="81"/>
        <v>5.2956192602380092</v>
      </c>
      <c r="G625" s="31">
        <f t="shared" si="80"/>
        <v>3.9241480543930169</v>
      </c>
      <c r="H625" s="31">
        <f t="shared" si="80"/>
        <v>-10.980920236289581</v>
      </c>
      <c r="I625" s="31">
        <f t="shared" si="74"/>
        <v>11.661026849662534</v>
      </c>
      <c r="J625" s="31">
        <f t="shared" si="75"/>
        <v>-1.2275793037091347</v>
      </c>
      <c r="K625" s="31">
        <f t="shared" si="76"/>
        <v>0.20550412193194298</v>
      </c>
      <c r="L625" s="32">
        <f t="shared" si="77"/>
        <v>-2.3051960764853714</v>
      </c>
      <c r="M625" s="33">
        <f t="shared" si="78"/>
        <v>-3.2493834855298349</v>
      </c>
      <c r="O625" s="35"/>
    </row>
    <row r="626" spans="4:15">
      <c r="D626" s="92">
        <f>D625+'Control Panel'!$B$29</f>
        <v>3.1199999999999557</v>
      </c>
      <c r="E626" s="31">
        <f t="shared" si="73"/>
        <v>33.433965183921622</v>
      </c>
      <c r="F626" s="31">
        <f t="shared" si="81"/>
        <v>5.2406740417629916</v>
      </c>
      <c r="G626" s="31">
        <f t="shared" si="80"/>
        <v>3.9126220740105899</v>
      </c>
      <c r="H626" s="31">
        <f t="shared" si="80"/>
        <v>-10.99716715371723</v>
      </c>
      <c r="I626" s="31">
        <f t="shared" si="74"/>
        <v>11.672458905510529</v>
      </c>
      <c r="J626" s="31">
        <f t="shared" si="75"/>
        <v>-1.2289775642942939</v>
      </c>
      <c r="K626" s="31">
        <f t="shared" si="76"/>
        <v>0.20590725730436782</v>
      </c>
      <c r="L626" s="32">
        <f t="shared" si="77"/>
        <v>-2.3006785649586052</v>
      </c>
      <c r="M626" s="33">
        <f t="shared" si="78"/>
        <v>-3.233506107353318</v>
      </c>
      <c r="O626" s="35"/>
    </row>
    <row r="627" spans="4:15">
      <c r="D627" s="92">
        <f>D626+'Control Panel'!$B$29</f>
        <v>3.1249999999999556</v>
      </c>
      <c r="E627" s="31">
        <f t="shared" si="73"/>
        <v>33.453499535809613</v>
      </c>
      <c r="F627" s="31">
        <f t="shared" si="81"/>
        <v>5.1856477871680635</v>
      </c>
      <c r="G627" s="31">
        <f t="shared" si="80"/>
        <v>3.901118681185797</v>
      </c>
      <c r="H627" s="31">
        <f t="shared" si="80"/>
        <v>-11.013334684253996</v>
      </c>
      <c r="I627" s="31">
        <f t="shared" si="74"/>
        <v>11.683846448498409</v>
      </c>
      <c r="J627" s="31">
        <f t="shared" si="75"/>
        <v>-1.2303689950068397</v>
      </c>
      <c r="K627" s="31">
        <f t="shared" si="76"/>
        <v>0.20630921571515415</v>
      </c>
      <c r="L627" s="32">
        <f t="shared" si="77"/>
        <v>-2.2961523247070019</v>
      </c>
      <c r="M627" s="33">
        <f t="shared" si="78"/>
        <v>-3.2176814384074661</v>
      </c>
      <c r="O627" s="35"/>
    </row>
    <row r="628" spans="4:15">
      <c r="D628" s="92">
        <f>D627+'Control Panel'!$B$29</f>
        <v>3.1299999999999555</v>
      </c>
      <c r="E628" s="31">
        <f t="shared" si="73"/>
        <v>33.472976427311487</v>
      </c>
      <c r="F628" s="31">
        <f t="shared" si="81"/>
        <v>5.1305408927288134</v>
      </c>
      <c r="G628" s="31">
        <f t="shared" si="80"/>
        <v>3.8896379195622619</v>
      </c>
      <c r="H628" s="31">
        <f t="shared" si="80"/>
        <v>-11.029423091446034</v>
      </c>
      <c r="I628" s="31">
        <f t="shared" si="74"/>
        <v>11.695189475823794</v>
      </c>
      <c r="J628" s="31">
        <f t="shared" si="75"/>
        <v>-1.231753638397844</v>
      </c>
      <c r="K628" s="31">
        <f t="shared" si="76"/>
        <v>0.2067099924688823</v>
      </c>
      <c r="L628" s="32">
        <f t="shared" si="77"/>
        <v>-2.2916174971526333</v>
      </c>
      <c r="M628" s="33">
        <f t="shared" si="78"/>
        <v>-3.2019095703639469</v>
      </c>
      <c r="O628" s="35"/>
    </row>
    <row r="629" spans="4:15">
      <c r="D629" s="92">
        <f>D628+'Control Panel'!$B$29</f>
        <v>3.1349999999999554</v>
      </c>
      <c r="E629" s="31">
        <f t="shared" si="73"/>
        <v>33.492395971690584</v>
      </c>
      <c r="F629" s="31">
        <f t="shared" si="81"/>
        <v>5.0753537534019539</v>
      </c>
      <c r="G629" s="31">
        <f t="shared" si="80"/>
        <v>3.8781798320764986</v>
      </c>
      <c r="H629" s="31">
        <f t="shared" si="80"/>
        <v>-11.045432639297854</v>
      </c>
      <c r="I629" s="31">
        <f t="shared" si="74"/>
        <v>11.706487987402166</v>
      </c>
      <c r="J629" s="31">
        <f t="shared" si="75"/>
        <v>-1.2331315367010482</v>
      </c>
      <c r="K629" s="31">
        <f t="shared" si="76"/>
        <v>0.20710958298388471</v>
      </c>
      <c r="L629" s="32">
        <f t="shared" si="77"/>
        <v>-2.2870742236334847</v>
      </c>
      <c r="M629" s="33">
        <f t="shared" si="78"/>
        <v>-3.1861905914527506</v>
      </c>
      <c r="O629" s="35"/>
    </row>
    <row r="630" spans="4:15">
      <c r="D630" s="92">
        <f>D629+'Control Panel'!$B$29</f>
        <v>3.1399999999999553</v>
      </c>
      <c r="E630" s="31">
        <f t="shared" si="73"/>
        <v>33.511758282423173</v>
      </c>
      <c r="F630" s="31">
        <f t="shared" si="81"/>
        <v>5.0200867628230714</v>
      </c>
      <c r="G630" s="31">
        <f t="shared" si="80"/>
        <v>3.8667444609583312</v>
      </c>
      <c r="H630" s="31">
        <f t="shared" si="80"/>
        <v>-11.061363592255118</v>
      </c>
      <c r="I630" s="31">
        <f t="shared" si="74"/>
        <v>11.71774198582726</v>
      </c>
      <c r="J630" s="31">
        <f t="shared" si="75"/>
        <v>-1.2345027318351589</v>
      </c>
      <c r="K630" s="31">
        <f t="shared" si="76"/>
        <v>0.2075079827913088</v>
      </c>
      <c r="L630" s="32">
        <f t="shared" si="77"/>
        <v>-2.2825226453851433</v>
      </c>
      <c r="M630" s="33">
        <f t="shared" si="78"/>
        <v>-3.170524586488018</v>
      </c>
      <c r="O630" s="35"/>
    </row>
    <row r="631" spans="4:15">
      <c r="D631" s="92">
        <f>D630+'Control Panel'!$B$29</f>
        <v>3.1449999999999552</v>
      </c>
      <c r="E631" s="31">
        <f t="shared" si="73"/>
        <v>33.531063473194898</v>
      </c>
      <c r="F631" s="31">
        <f t="shared" si="81"/>
        <v>4.964740313304465</v>
      </c>
      <c r="G631" s="31">
        <f t="shared" si="80"/>
        <v>3.8553318477314056</v>
      </c>
      <c r="H631" s="31">
        <f t="shared" si="80"/>
        <v>-11.077216215187558</v>
      </c>
      <c r="I631" s="31">
        <f t="shared" si="74"/>
        <v>11.728951476331813</v>
      </c>
      <c r="J631" s="31">
        <f t="shared" si="75"/>
        <v>-1.2358672654061376</v>
      </c>
      <c r="K631" s="31">
        <f t="shared" si="76"/>
        <v>0.20790518753417964</v>
      </c>
      <c r="L631" s="32">
        <f t="shared" si="77"/>
        <v>-2.2779629035228219</v>
      </c>
      <c r="M631" s="33">
        <f t="shared" si="78"/>
        <v>-3.1549116368940107</v>
      </c>
      <c r="O631" s="35"/>
    </row>
    <row r="632" spans="4:15">
      <c r="D632" s="92">
        <f>D631+'Control Panel'!$B$29</f>
        <v>3.1499999999999551</v>
      </c>
      <c r="E632" s="31">
        <f t="shared" si="73"/>
        <v>33.550311657897261</v>
      </c>
      <c r="F632" s="31">
        <f t="shared" si="81"/>
        <v>4.9093147958330663</v>
      </c>
      <c r="G632" s="31">
        <f t="shared" si="80"/>
        <v>3.8439420332137915</v>
      </c>
      <c r="H632" s="31">
        <f t="shared" si="80"/>
        <v>-11.092990773372028</v>
      </c>
      <c r="I632" s="31">
        <f t="shared" si="74"/>
        <v>11.740116466748731</v>
      </c>
      <c r="J632" s="31">
        <f t="shared" si="75"/>
        <v>-1.237225178709485</v>
      </c>
      <c r="K632" s="31">
        <f t="shared" si="76"/>
        <v>0.20830119296646346</v>
      </c>
      <c r="L632" s="32">
        <f t="shared" si="77"/>
        <v>-2.2733951390237168</v>
      </c>
      <c r="M632" s="33">
        <f t="shared" si="78"/>
        <v>-3.1393518207311883</v>
      </c>
      <c r="O632" s="35"/>
    </row>
    <row r="633" spans="4:15">
      <c r="D633" s="92">
        <f>D632+'Control Panel'!$B$29</f>
        <v>3.154999999999955</v>
      </c>
      <c r="E633" s="31">
        <f t="shared" si="73"/>
        <v>33.569502950624091</v>
      </c>
      <c r="F633" s="31">
        <f t="shared" si="81"/>
        <v>4.8538106000684476</v>
      </c>
      <c r="G633" s="31">
        <f t="shared" si="80"/>
        <v>3.8325750575186728</v>
      </c>
      <c r="H633" s="31">
        <f t="shared" si="80"/>
        <v>-11.108687532475685</v>
      </c>
      <c r="I633" s="31">
        <f t="shared" si="74"/>
        <v>11.751236967472614</v>
      </c>
      <c r="J633" s="31">
        <f t="shared" si="75"/>
        <v>-1.2385765127325166</v>
      </c>
      <c r="K633" s="31">
        <f t="shared" si="76"/>
        <v>0.20869599495213137</v>
      </c>
      <c r="L633" s="32">
        <f t="shared" si="77"/>
        <v>-2.268819492709703</v>
      </c>
      <c r="M633" s="33">
        <f t="shared" si="78"/>
        <v>-3.1238452127224177</v>
      </c>
      <c r="O633" s="35"/>
    </row>
    <row r="634" spans="4:15">
      <c r="D634" s="92">
        <f>D633+'Control Panel'!$B$29</f>
        <v>3.1599999999999548</v>
      </c>
      <c r="E634" s="31">
        <f t="shared" si="73"/>
        <v>33.588637465668022</v>
      </c>
      <c r="F634" s="31">
        <f t="shared" si="81"/>
        <v>4.79822811434091</v>
      </c>
      <c r="G634" s="31">
        <f t="shared" si="80"/>
        <v>3.8212309600551242</v>
      </c>
      <c r="H634" s="31">
        <f t="shared" si="80"/>
        <v>-11.124306758539296</v>
      </c>
      <c r="I634" s="31">
        <f t="shared" si="74"/>
        <v>11.762312991421664</v>
      </c>
      <c r="J634" s="31">
        <f t="shared" si="75"/>
        <v>-1.2399213081566323</v>
      </c>
      <c r="K634" s="31">
        <f t="shared" si="76"/>
        <v>0.20908958946422276</v>
      </c>
      <c r="L634" s="32">
        <f t="shared" si="77"/>
        <v>-2.2642361052303386</v>
      </c>
      <c r="M634" s="33">
        <f t="shared" si="78"/>
        <v>-3.1083918842793055</v>
      </c>
      <c r="O634" s="35"/>
    </row>
    <row r="635" spans="4:15">
      <c r="D635" s="92">
        <f>D634+'Control Panel'!$B$29</f>
        <v>3.1649999999999547</v>
      </c>
      <c r="E635" s="31">
        <f t="shared" si="73"/>
        <v>33.607715317516984</v>
      </c>
      <c r="F635" s="31">
        <f t="shared" si="81"/>
        <v>4.7425677256496597</v>
      </c>
      <c r="G635" s="31">
        <f t="shared" si="80"/>
        <v>3.8099097795289727</v>
      </c>
      <c r="H635" s="31">
        <f t="shared" si="80"/>
        <v>-11.139848717960692</v>
      </c>
      <c r="I635" s="31">
        <f t="shared" si="74"/>
        <v>11.77334455399998</v>
      </c>
      <c r="J635" s="31">
        <f t="shared" si="75"/>
        <v>-1.2412596053595777</v>
      </c>
      <c r="K635" s="31">
        <f t="shared" si="76"/>
        <v>0.20948197258391102</v>
      </c>
      <c r="L635" s="32">
        <f t="shared" si="77"/>
        <v>-2.2596451170462202</v>
      </c>
      <c r="M635" s="33">
        <f t="shared" si="78"/>
        <v>-3.0929919035286053</v>
      </c>
      <c r="O635" s="35"/>
    </row>
    <row r="636" spans="4:15">
      <c r="D636" s="92">
        <f>D635+'Control Panel'!$B$29</f>
        <v>3.1699999999999546</v>
      </c>
      <c r="E636" s="31">
        <f t="shared" si="73"/>
        <v>33.626736620850671</v>
      </c>
      <c r="F636" s="31">
        <f t="shared" si="81"/>
        <v>4.686829819661062</v>
      </c>
      <c r="G636" s="31">
        <f t="shared" si="80"/>
        <v>3.7986115539437417</v>
      </c>
      <c r="H636" s="31">
        <f t="shared" si="80"/>
        <v>-11.155313677478336</v>
      </c>
      <c r="I636" s="31">
        <f t="shared" si="74"/>
        <v>11.784331673060214</v>
      </c>
      <c r="J636" s="31">
        <f t="shared" si="75"/>
        <v>-1.2425914444176978</v>
      </c>
      <c r="K636" s="31">
        <f t="shared" si="76"/>
        <v>0.20987314049956823</v>
      </c>
      <c r="L636" s="32">
        <f t="shared" si="77"/>
        <v>-2.2550466684126365</v>
      </c>
      <c r="M636" s="33">
        <f t="shared" si="78"/>
        <v>-3.0776453353387563</v>
      </c>
      <c r="O636" s="35"/>
    </row>
    <row r="637" spans="4:15">
      <c r="D637" s="92">
        <f>D636+'Control Panel'!$B$29</f>
        <v>3.1749999999999545</v>
      </c>
      <c r="E637" s="31">
        <f t="shared" si="73"/>
        <v>33.645701490537036</v>
      </c>
      <c r="F637" s="31">
        <f t="shared" si="81"/>
        <v>4.6310147807069786</v>
      </c>
      <c r="G637" s="31">
        <f t="shared" si="80"/>
        <v>3.7873363206016784</v>
      </c>
      <c r="H637" s="31">
        <f t="shared" si="80"/>
        <v>-11.170701904155029</v>
      </c>
      <c r="I637" s="31">
        <f t="shared" si="74"/>
        <v>11.795274368866604</v>
      </c>
      <c r="J637" s="31">
        <f t="shared" si="75"/>
        <v>-1.2439168651081824</v>
      </c>
      <c r="K637" s="31">
        <f t="shared" si="76"/>
        <v>0.21026308950583181</v>
      </c>
      <c r="L637" s="32">
        <f t="shared" si="77"/>
        <v>-2.2504408993635465</v>
      </c>
      <c r="M637" s="33">
        <f t="shared" si="78"/>
        <v>-3.0623522413464999</v>
      </c>
      <c r="O637" s="35"/>
    </row>
    <row r="638" spans="4:15">
      <c r="D638" s="92">
        <f>D637+'Control Panel'!$B$29</f>
        <v>3.1799999999999544</v>
      </c>
      <c r="E638" s="31">
        <f t="shared" si="73"/>
        <v>33.664610041628805</v>
      </c>
      <c r="F638" s="31">
        <f t="shared" si="81"/>
        <v>4.5751229917831866</v>
      </c>
      <c r="G638" s="31">
        <f t="shared" si="80"/>
        <v>3.7760841161048608</v>
      </c>
      <c r="H638" s="31">
        <f t="shared" si="80"/>
        <v>-11.186013665361761</v>
      </c>
      <c r="I638" s="31">
        <f t="shared" si="74"/>
        <v>11.806172664058387</v>
      </c>
      <c r="J638" s="31">
        <f t="shared" si="75"/>
        <v>-1.2452359069113037</v>
      </c>
      <c r="K638" s="31">
        <f t="shared" si="76"/>
        <v>0.21065181600267185</v>
      </c>
      <c r="L638" s="32">
        <f t="shared" si="77"/>
        <v>-2.2458279496958773</v>
      </c>
      <c r="M638" s="33">
        <f t="shared" si="78"/>
        <v>-3.0471126799835706</v>
      </c>
      <c r="O638" s="35"/>
    </row>
    <row r="639" spans="4:15">
      <c r="D639" s="92">
        <f>D638+'Control Panel'!$B$29</f>
        <v>3.1849999999999543</v>
      </c>
      <c r="E639" s="31">
        <f t="shared" si="73"/>
        <v>33.68346238935996</v>
      </c>
      <c r="F639" s="31">
        <f t="shared" si="81"/>
        <v>4.5191548345478774</v>
      </c>
      <c r="G639" s="31">
        <f t="shared" si="80"/>
        <v>3.7648549763563817</v>
      </c>
      <c r="H639" s="31">
        <f t="shared" si="80"/>
        <v>-11.201249228761679</v>
      </c>
      <c r="I639" s="31">
        <f t="shared" si="74"/>
        <v>11.817026583613558</v>
      </c>
      <c r="J639" s="31">
        <f t="shared" si="75"/>
        <v>-1.2465486090126434</v>
      </c>
      <c r="K639" s="31">
        <f t="shared" si="76"/>
        <v>0.21103931649445912</v>
      </c>
      <c r="L639" s="32">
        <f t="shared" si="77"/>
        <v>-2.2412079589541207</v>
      </c>
      <c r="M639" s="33">
        <f t="shared" si="78"/>
        <v>-3.0319267065035009</v>
      </c>
      <c r="O639" s="35"/>
    </row>
    <row r="640" spans="4:15">
      <c r="D640" s="92">
        <f>D639+'Control Panel'!$B$29</f>
        <v>3.1899999999999542</v>
      </c>
      <c r="E640" s="31">
        <f t="shared" si="73"/>
        <v>33.702258649142252</v>
      </c>
      <c r="F640" s="31">
        <f t="shared" si="81"/>
        <v>4.4631106893202377</v>
      </c>
      <c r="G640" s="31">
        <f t="shared" si="80"/>
        <v>3.753648936561611</v>
      </c>
      <c r="H640" s="31">
        <f t="shared" si="80"/>
        <v>-11.216408862294196</v>
      </c>
      <c r="I640" s="31">
        <f t="shared" si="74"/>
        <v>11.827836154813014</v>
      </c>
      <c r="J640" s="31">
        <f t="shared" si="75"/>
        <v>-1.2478550103053136</v>
      </c>
      <c r="K640" s="31">
        <f t="shared" si="76"/>
        <v>0.21142558758903512</v>
      </c>
      <c r="L640" s="32">
        <f t="shared" si="77"/>
        <v>-2.2365810664152472</v>
      </c>
      <c r="M640" s="33">
        <f t="shared" si="78"/>
        <v>-3.0167943730084534</v>
      </c>
      <c r="O640" s="35"/>
    </row>
    <row r="641" spans="4:15">
      <c r="D641" s="92">
        <f>D640+'Control Panel'!$B$29</f>
        <v>3.1949999999999541</v>
      </c>
      <c r="E641" s="31">
        <f t="shared" si="73"/>
        <v>33.720998936561735</v>
      </c>
      <c r="F641" s="31">
        <f t="shared" si="81"/>
        <v>4.4069909350791043</v>
      </c>
      <c r="G641" s="31">
        <f t="shared" si="80"/>
        <v>3.7424660312295348</v>
      </c>
      <c r="H641" s="31">
        <f t="shared" si="80"/>
        <v>-11.231492834159239</v>
      </c>
      <c r="I641" s="31">
        <f t="shared" si="74"/>
        <v>11.838601407205045</v>
      </c>
      <c r="J641" s="31">
        <f t="shared" si="75"/>
        <v>-1.2491551493921653</v>
      </c>
      <c r="K641" s="31">
        <f t="shared" si="76"/>
        <v>0.21181062599678238</v>
      </c>
      <c r="L641" s="32">
        <f t="shared" si="77"/>
        <v>-2.2319474110739215</v>
      </c>
      <c r="M641" s="33">
        <f t="shared" si="78"/>
        <v>-3.0017157284761677</v>
      </c>
      <c r="O641" s="35"/>
    </row>
    <row r="642" spans="4:15">
      <c r="D642" s="92">
        <f>D641+'Control Panel'!$B$29</f>
        <v>3.199999999999954</v>
      </c>
      <c r="E642" s="31">
        <f t="shared" si="73"/>
        <v>33.739683367375243</v>
      </c>
      <c r="F642" s="31">
        <f t="shared" si="81"/>
        <v>4.3507959494617028</v>
      </c>
      <c r="G642" s="31">
        <f t="shared" si="80"/>
        <v>3.731306294174165</v>
      </c>
      <c r="H642" s="31">
        <f t="shared" si="80"/>
        <v>-11.246501412801619</v>
      </c>
      <c r="I642" s="31">
        <f t="shared" si="74"/>
        <v>11.849322372570196</v>
      </c>
      <c r="J642" s="31">
        <f t="shared" si="75"/>
        <v>-1.2504490645879902</v>
      </c>
      <c r="K642" s="31">
        <f t="shared" si="76"/>
        <v>0.21219442852969669</v>
      </c>
      <c r="L642" s="32">
        <f t="shared" si="77"/>
        <v>-2.2273071316280086</v>
      </c>
      <c r="M642" s="33">
        <f t="shared" si="78"/>
        <v>-2.9866908187869341</v>
      </c>
      <c r="O642" s="35"/>
    </row>
    <row r="643" spans="4:15">
      <c r="D643" s="92">
        <f>D642+'Control Panel'!$B$29</f>
        <v>3.2049999999999539</v>
      </c>
      <c r="E643" s="31">
        <f t="shared" ref="E643:E706" si="82">IF(F642=0,E642,E642+G642*$D$3+0.5*L642*$D$3^2)</f>
        <v>33.758312057506963</v>
      </c>
      <c r="F643" s="31">
        <f t="shared" si="81"/>
        <v>4.2945261087624598</v>
      </c>
      <c r="G643" s="31">
        <f t="shared" si="80"/>
        <v>3.7201697585160249</v>
      </c>
      <c r="H643" s="31">
        <f t="shared" si="80"/>
        <v>-11.261434866895554</v>
      </c>
      <c r="I643" s="31">
        <f t="shared" ref="I643:I706" si="83">(G643^2+H643^2)^0.5</f>
        <v>11.859999084886477</v>
      </c>
      <c r="J643" s="31">
        <f t="shared" ref="J643:J706" si="84">ATAN2(G643,H643)</f>
        <v>-1.2517367939217112</v>
      </c>
      <c r="K643" s="31">
        <f t="shared" ref="K643:K706" si="85">$B$4*I643^2</f>
        <v>0.21257699210046094</v>
      </c>
      <c r="L643" s="32">
        <f t="shared" ref="L643:L706" si="86">-K643*COS(J643)/$B$13</f>
        <v>-2.2226603664643947</v>
      </c>
      <c r="M643" s="33">
        <f t="shared" ref="M643:M706" si="87">(-$B$13*$B$3-K643*SIN(J643))/$B$13</f>
        <v>-2.9717196867506441</v>
      </c>
      <c r="O643" s="35"/>
    </row>
    <row r="644" spans="4:15">
      <c r="D644" s="92">
        <f>D643+'Control Panel'!$B$29</f>
        <v>3.2099999999999538</v>
      </c>
      <c r="E644" s="31">
        <f t="shared" si="82"/>
        <v>33.776885123044963</v>
      </c>
      <c r="F644" s="31">
        <f t="shared" si="81"/>
        <v>4.2381817879318975</v>
      </c>
      <c r="G644" s="31">
        <f t="shared" ref="G644:H707" si="88">G643+L643*$D$3</f>
        <v>3.7090564566837028</v>
      </c>
      <c r="H644" s="31">
        <f t="shared" si="88"/>
        <v>-11.276293465329307</v>
      </c>
      <c r="I644" s="31">
        <f t="shared" si="83"/>
        <v>11.870631580294937</v>
      </c>
      <c r="J644" s="31">
        <f t="shared" si="84"/>
        <v>-1.2530183751385633</v>
      </c>
      <c r="K644" s="31">
        <f t="shared" si="85"/>
        <v>0.2129583137215203</v>
      </c>
      <c r="L644" s="32">
        <f t="shared" si="86"/>
        <v>-2.2180072536450877</v>
      </c>
      <c r="M644" s="33">
        <f t="shared" si="87"/>
        <v>-2.9568023721338692</v>
      </c>
      <c r="O644" s="35"/>
    </row>
    <row r="645" spans="4:15">
      <c r="D645" s="92">
        <f>D644+'Control Panel'!$B$29</f>
        <v>3.2149999999999537</v>
      </c>
      <c r="E645" s="31">
        <f t="shared" si="82"/>
        <v>33.795402680237714</v>
      </c>
      <c r="F645" s="31">
        <f t="shared" si="81"/>
        <v>4.1817633605755988</v>
      </c>
      <c r="G645" s="31">
        <f t="shared" si="88"/>
        <v>3.6979664204154772</v>
      </c>
      <c r="H645" s="31">
        <f t="shared" si="88"/>
        <v>-11.291077477189976</v>
      </c>
      <c r="I645" s="31">
        <f t="shared" si="83"/>
        <v>11.881219897065588</v>
      </c>
      <c r="J645" s="31">
        <f t="shared" si="84"/>
        <v>-1.254293845702265</v>
      </c>
      <c r="K645" s="31">
        <f t="shared" si="85"/>
        <v>0.21333839050415909</v>
      </c>
      <c r="L645" s="32">
        <f t="shared" si="86"/>
        <v>-2.213347930893613</v>
      </c>
      <c r="M645" s="33">
        <f t="shared" si="87"/>
        <v>-2.9419389116870098</v>
      </c>
      <c r="O645" s="35"/>
    </row>
    <row r="646" spans="4:15">
      <c r="D646" s="92">
        <f>D645+'Control Panel'!$B$29</f>
        <v>3.2199999999999536</v>
      </c>
      <c r="E646" s="31">
        <f t="shared" si="82"/>
        <v>33.813864845490656</v>
      </c>
      <c r="F646" s="31">
        <f t="shared" si="81"/>
        <v>4.1252711989532527</v>
      </c>
      <c r="G646" s="31">
        <f t="shared" si="88"/>
        <v>3.6868996807610093</v>
      </c>
      <c r="H646" s="31">
        <f t="shared" si="88"/>
        <v>-11.305787171748412</v>
      </c>
      <c r="I646" s="31">
        <f t="shared" si="83"/>
        <v>11.891764075563666</v>
      </c>
      <c r="J646" s="31">
        <f t="shared" si="84"/>
        <v>-1.2555632427971788</v>
      </c>
      <c r="K646" s="31">
        <f t="shared" si="85"/>
        <v>0.21371721965757928</v>
      </c>
      <c r="L646" s="32">
        <f t="shared" si="86"/>
        <v>-2.2086825355816986</v>
      </c>
      <c r="M646" s="33">
        <f t="shared" si="87"/>
        <v>-2.9271293391714654</v>
      </c>
      <c r="O646" s="35"/>
    </row>
    <row r="647" spans="4:15">
      <c r="D647" s="92">
        <f>D646+'Control Panel'!$B$29</f>
        <v>3.2249999999999535</v>
      </c>
      <c r="E647" s="31">
        <f t="shared" si="82"/>
        <v>33.832271735362767</v>
      </c>
      <c r="F647" s="31">
        <f t="shared" si="81"/>
        <v>4.0687056739777709</v>
      </c>
      <c r="G647" s="31">
        <f t="shared" si="88"/>
        <v>3.6758562680831006</v>
      </c>
      <c r="H647" s="31">
        <f t="shared" si="88"/>
        <v>-11.320422818444269</v>
      </c>
      <c r="I647" s="31">
        <f t="shared" si="83"/>
        <v>11.902264158216264</v>
      </c>
      <c r="J647" s="31">
        <f t="shared" si="84"/>
        <v>-1.2568266033304611</v>
      </c>
      <c r="K647" s="31">
        <f t="shared" si="85"/>
        <v>0.21409479848798119</v>
      </c>
      <c r="L647" s="32">
        <f t="shared" si="86"/>
        <v>-2.2040112047162381</v>
      </c>
      <c r="M647" s="33">
        <f t="shared" si="87"/>
        <v>-2.9123736853868478</v>
      </c>
      <c r="O647" s="35"/>
    </row>
    <row r="648" spans="4:15">
      <c r="D648" s="92">
        <f>D647+'Control Panel'!$B$29</f>
        <v>3.2299999999999534</v>
      </c>
      <c r="E648" s="31">
        <f t="shared" si="82"/>
        <v>33.850623466563121</v>
      </c>
      <c r="F648" s="31">
        <f t="shared" si="81"/>
        <v>4.0120671552144822</v>
      </c>
      <c r="G648" s="31">
        <f t="shared" si="88"/>
        <v>3.6648362120595195</v>
      </c>
      <c r="H648" s="31">
        <f t="shared" si="88"/>
        <v>-11.334984686871204</v>
      </c>
      <c r="I648" s="31">
        <f t="shared" si="83"/>
        <v>11.912720189479288</v>
      </c>
      <c r="J648" s="31">
        <f t="shared" si="84"/>
        <v>-1.258083963934203</v>
      </c>
      <c r="K648" s="31">
        <f t="shared" si="85"/>
        <v>0.21447112439764604</v>
      </c>
      <c r="L648" s="32">
        <f t="shared" si="86"/>
        <v>-2.1993340749265413</v>
      </c>
      <c r="M648" s="33">
        <f t="shared" si="87"/>
        <v>-2.8976719781982085</v>
      </c>
      <c r="O648" s="35"/>
    </row>
    <row r="649" spans="4:15">
      <c r="D649" s="92">
        <f>D648+'Control Panel'!$B$29</f>
        <v>3.2349999999999532</v>
      </c>
      <c r="E649" s="31">
        <f t="shared" si="82"/>
        <v>33.868920155947485</v>
      </c>
      <c r="F649" s="31">
        <f t="shared" si="81"/>
        <v>3.9553560108803985</v>
      </c>
      <c r="G649" s="31">
        <f t="shared" si="88"/>
        <v>3.6538395416848868</v>
      </c>
      <c r="H649" s="31">
        <f t="shared" si="88"/>
        <v>-11.349473046762196</v>
      </c>
      <c r="I649" s="31">
        <f t="shared" si="83"/>
        <v>11.92313221580477</v>
      </c>
      <c r="J649" s="31">
        <f t="shared" si="84"/>
        <v>-1.2593353609675573</v>
      </c>
      <c r="K649" s="31">
        <f t="shared" si="85"/>
        <v>0.21484619488402032</v>
      </c>
      <c r="L649" s="32">
        <f t="shared" si="86"/>
        <v>-2.1946512824518596</v>
      </c>
      <c r="M649" s="33">
        <f t="shared" si="87"/>
        <v>-2.8830242425633075</v>
      </c>
      <c r="O649" s="35"/>
    </row>
    <row r="650" spans="4:15">
      <c r="D650" s="92">
        <f>D649+'Control Panel'!$B$29</f>
        <v>3.2399999999999531</v>
      </c>
      <c r="E650" s="31">
        <f t="shared" si="82"/>
        <v>33.887161920514885</v>
      </c>
      <c r="F650" s="31">
        <f t="shared" si="81"/>
        <v>3.8985726078435556</v>
      </c>
      <c r="G650" s="31">
        <f t="shared" si="88"/>
        <v>3.6428662852726275</v>
      </c>
      <c r="H650" s="31">
        <f t="shared" si="88"/>
        <v>-11.363888167975013</v>
      </c>
      <c r="I650" s="31">
        <f t="shared" si="83"/>
        <v>11.933500285608513</v>
      </c>
      <c r="J650" s="31">
        <f t="shared" si="84"/>
        <v>-1.2605808305188579</v>
      </c>
      <c r="K650" s="31">
        <f t="shared" si="85"/>
        <v>0.21522000753880266</v>
      </c>
      <c r="L650" s="32">
        <f t="shared" si="86"/>
        <v>-2.189962963129183</v>
      </c>
      <c r="M650" s="33">
        <f t="shared" si="87"/>
        <v>-2.8684305005598794</v>
      </c>
      <c r="O650" s="35"/>
    </row>
    <row r="651" spans="4:15">
      <c r="D651" s="92">
        <f>D650+'Control Panel'!$B$29</f>
        <v>3.244999999999953</v>
      </c>
      <c r="E651" s="31">
        <f t="shared" si="82"/>
        <v>33.905348877404208</v>
      </c>
      <c r="F651" s="31">
        <f t="shared" si="81"/>
        <v>3.8417173116224235</v>
      </c>
      <c r="G651" s="31">
        <f t="shared" si="88"/>
        <v>3.6319164704569817</v>
      </c>
      <c r="H651" s="31">
        <f t="shared" si="88"/>
        <v>-11.378230320477812</v>
      </c>
      <c r="I651" s="31">
        <f t="shared" si="83"/>
        <v>11.943824449238079</v>
      </c>
      <c r="J651" s="31">
        <f t="shared" si="84"/>
        <v>-1.2618204084077262</v>
      </c>
      <c r="K651" s="31">
        <f t="shared" si="85"/>
        <v>0.21559256004703245</v>
      </c>
      <c r="L651" s="32">
        <f t="shared" si="86"/>
        <v>-2.18526925238131</v>
      </c>
      <c r="M651" s="33">
        <f t="shared" si="87"/>
        <v>-2.8538907714129378</v>
      </c>
      <c r="O651" s="35"/>
    </row>
    <row r="652" spans="4:15">
      <c r="D652" s="92">
        <f>D651+'Control Panel'!$B$29</f>
        <v>3.2499999999999529</v>
      </c>
      <c r="E652" s="31">
        <f t="shared" si="82"/>
        <v>33.923481143890832</v>
      </c>
      <c r="F652" s="31">
        <f t="shared" ref="F652:F715" si="89">IF(F651+H651*$D$3+0.5*M651*$D$3^2&lt;=0,0,F651+H651*$D$3+0.5*M651*$D$3^2)</f>
        <v>3.7847904863853916</v>
      </c>
      <c r="G652" s="31">
        <f t="shared" si="88"/>
        <v>3.620990124195075</v>
      </c>
      <c r="H652" s="31">
        <f t="shared" si="88"/>
        <v>-11.392499774334876</v>
      </c>
      <c r="I652" s="31">
        <f t="shared" si="83"/>
        <v>11.95410475894111</v>
      </c>
      <c r="J652" s="31">
        <f t="shared" si="84"/>
        <v>-1.2630541301871661</v>
      </c>
      <c r="K652" s="31">
        <f t="shared" si="85"/>
        <v>0.21596385018618156</v>
      </c>
      <c r="L652" s="32">
        <f t="shared" si="86"/>
        <v>-2.1805702852051914</v>
      </c>
      <c r="M652" s="33">
        <f t="shared" si="87"/>
        <v>-2.8394050715220516</v>
      </c>
      <c r="O652" s="35"/>
    </row>
    <row r="653" spans="4:15">
      <c r="D653" s="92">
        <f>D652+'Control Panel'!$B$29</f>
        <v>3.2549999999999528</v>
      </c>
      <c r="E653" s="31">
        <f t="shared" si="82"/>
        <v>33.941558837383241</v>
      </c>
      <c r="F653" s="31">
        <f t="shared" si="89"/>
        <v>3.7277924949503229</v>
      </c>
      <c r="G653" s="31">
        <f t="shared" si="88"/>
        <v>3.6100872727690492</v>
      </c>
      <c r="H653" s="31">
        <f t="shared" si="88"/>
        <v>-11.406696799692487</v>
      </c>
      <c r="I653" s="31">
        <f t="shared" si="83"/>
        <v>11.96434126883398</v>
      </c>
      <c r="J653" s="31">
        <f t="shared" si="84"/>
        <v>-1.2642820311456486</v>
      </c>
      <c r="K653" s="31">
        <f t="shared" si="85"/>
        <v>0.21633387582524741</v>
      </c>
      <c r="L653" s="32">
        <f t="shared" si="86"/>
        <v>-2.1758661961605248</v>
      </c>
      <c r="M653" s="33">
        <f t="shared" si="87"/>
        <v>-2.8249734144886629</v>
      </c>
      <c r="O653" s="35"/>
    </row>
    <row r="654" spans="4:15">
      <c r="D654" s="92">
        <f>D653+'Control Panel'!$B$29</f>
        <v>3.2599999999999527</v>
      </c>
      <c r="E654" s="31">
        <f t="shared" si="82"/>
        <v>33.959582075419632</v>
      </c>
      <c r="F654" s="31">
        <f t="shared" si="89"/>
        <v>3.6707236987841796</v>
      </c>
      <c r="G654" s="31">
        <f t="shared" si="88"/>
        <v>3.5992079417882468</v>
      </c>
      <c r="H654" s="31">
        <f t="shared" si="88"/>
        <v>-11.42082166676493</v>
      </c>
      <c r="I654" s="31">
        <f t="shared" si="83"/>
        <v>11.974534034870787</v>
      </c>
      <c r="J654" s="31">
        <f t="shared" si="84"/>
        <v>-1.2655041463091841</v>
      </c>
      <c r="K654" s="31">
        <f t="shared" si="85"/>
        <v>0.21670263492384945</v>
      </c>
      <c r="L654" s="32">
        <f t="shared" si="86"/>
        <v>-2.1711571193586305</v>
      </c>
      <c r="M654" s="33">
        <f t="shared" si="87"/>
        <v>-2.8105958111433758</v>
      </c>
      <c r="O654" s="35"/>
    </row>
    <row r="655" spans="4:15">
      <c r="D655" s="92">
        <f>D654+'Control Panel'!$B$29</f>
        <v>3.2649999999999526</v>
      </c>
      <c r="E655" s="31">
        <f t="shared" si="82"/>
        <v>33.977550975664577</v>
      </c>
      <c r="F655" s="31">
        <f t="shared" si="89"/>
        <v>3.6135844580027157</v>
      </c>
      <c r="G655" s="31">
        <f t="shared" si="88"/>
        <v>3.5883521561914535</v>
      </c>
      <c r="H655" s="31">
        <f t="shared" si="88"/>
        <v>-11.434874645820646</v>
      </c>
      <c r="I655" s="31">
        <f t="shared" si="83"/>
        <v>11.984683114812659</v>
      </c>
      <c r="J655" s="31">
        <f t="shared" si="84"/>
        <v>-1.2667205104433843</v>
      </c>
      <c r="K655" s="31">
        <f t="shared" si="85"/>
        <v>0.21707012553132776</v>
      </c>
      <c r="L655" s="32">
        <f t="shared" si="86"/>
        <v>-2.1664431884515594</v>
      </c>
      <c r="M655" s="33">
        <f t="shared" si="87"/>
        <v>-2.796272269573242</v>
      </c>
      <c r="O655" s="35"/>
    </row>
    <row r="656" spans="4:15">
      <c r="D656" s="92">
        <f>D655+'Control Panel'!$B$29</f>
        <v>3.2699999999999525</v>
      </c>
      <c r="E656" s="31">
        <f t="shared" si="82"/>
        <v>33.995465655905676</v>
      </c>
      <c r="F656" s="31">
        <f t="shared" si="89"/>
        <v>3.5563751313702432</v>
      </c>
      <c r="G656" s="31">
        <f t="shared" si="88"/>
        <v>3.577519940249196</v>
      </c>
      <c r="H656" s="31">
        <f t="shared" si="88"/>
        <v>-11.448856007168512</v>
      </c>
      <c r="I656" s="31">
        <f t="shared" si="83"/>
        <v>11.994788568197404</v>
      </c>
      <c r="J656" s="31">
        <f t="shared" si="84"/>
        <v>-1.2679311580555102</v>
      </c>
      <c r="K656" s="31">
        <f t="shared" si="85"/>
        <v>0.21743634578584442</v>
      </c>
      <c r="L656" s="32">
        <f t="shared" si="86"/>
        <v>-2.1617245366214886</v>
      </c>
      <c r="M656" s="33">
        <f t="shared" si="87"/>
        <v>-2.7820027951490451</v>
      </c>
      <c r="O656" s="35"/>
    </row>
    <row r="657" spans="4:15">
      <c r="D657" s="92">
        <f>D656+'Control Panel'!$B$29</f>
        <v>3.2749999999999524</v>
      </c>
      <c r="E657" s="31">
        <f t="shared" si="82"/>
        <v>34.013326234050211</v>
      </c>
      <c r="F657" s="31">
        <f t="shared" si="89"/>
        <v>3.4990960762994616</v>
      </c>
      <c r="G657" s="31">
        <f t="shared" si="88"/>
        <v>3.5667113175660887</v>
      </c>
      <c r="H657" s="31">
        <f t="shared" si="88"/>
        <v>-11.462766021144258</v>
      </c>
      <c r="I657" s="31">
        <f t="shared" si="83"/>
        <v>12.004850456309457</v>
      </c>
      <c r="J657" s="31">
        <f t="shared" si="84"/>
        <v>-1.2691361233965113</v>
      </c>
      <c r="K657" s="31">
        <f t="shared" si="85"/>
        <v>0.21780129391348724</v>
      </c>
      <c r="L657" s="32">
        <f t="shared" si="86"/>
        <v>-2.1570012965703316</v>
      </c>
      <c r="M657" s="33">
        <f t="shared" si="87"/>
        <v>-2.7677873905525674</v>
      </c>
      <c r="O657" s="35"/>
    </row>
    <row r="658" spans="4:15">
      <c r="D658" s="92">
        <f>D657+'Control Panel'!$B$29</f>
        <v>3.2799999999999523</v>
      </c>
      <c r="E658" s="31">
        <f t="shared" si="82"/>
        <v>34.031132828121834</v>
      </c>
      <c r="F658" s="31">
        <f t="shared" si="89"/>
        <v>3.4417476488513583</v>
      </c>
      <c r="G658" s="31">
        <f t="shared" si="88"/>
        <v>3.5559263110832369</v>
      </c>
      <c r="H658" s="31">
        <f t="shared" si="88"/>
        <v>-11.47660495809702</v>
      </c>
      <c r="I658" s="31">
        <f t="shared" si="83"/>
        <v>12.014868842150177</v>
      </c>
      <c r="J658" s="31">
        <f t="shared" si="84"/>
        <v>-1.2703354404630496</v>
      </c>
      <c r="K658" s="31">
        <f t="shared" si="85"/>
        <v>0.21816496822737691</v>
      </c>
      <c r="L658" s="32">
        <f t="shared" si="86"/>
        <v>-2.152273600509635</v>
      </c>
      <c r="M658" s="33">
        <f t="shared" si="87"/>
        <v>-2.753626055803827</v>
      </c>
      <c r="O658" s="35"/>
    </row>
    <row r="659" spans="4:15">
      <c r="D659" s="92">
        <f>D658+'Control Panel'!$B$29</f>
        <v>3.2849999999999522</v>
      </c>
      <c r="E659" s="31">
        <f t="shared" si="82"/>
        <v>34.04888555625724</v>
      </c>
      <c r="F659" s="31">
        <f t="shared" si="89"/>
        <v>3.3843302037351757</v>
      </c>
      <c r="G659" s="31">
        <f t="shared" si="88"/>
        <v>3.5451649430806889</v>
      </c>
      <c r="H659" s="31">
        <f t="shared" si="88"/>
        <v>-11.490373088376039</v>
      </c>
      <c r="I659" s="31">
        <f t="shared" si="83"/>
        <v>12.024843790408449</v>
      </c>
      <c r="J659" s="31">
        <f t="shared" si="84"/>
        <v>-1.2715291429995137</v>
      </c>
      <c r="K659" s="31">
        <f t="shared" si="85"/>
        <v>0.21852736712677667</v>
      </c>
      <c r="L659" s="32">
        <f t="shared" si="86"/>
        <v>-2.1475415801506981</v>
      </c>
      <c r="M659" s="33">
        <f t="shared" si="87"/>
        <v>-2.7395187882882932</v>
      </c>
      <c r="O659" s="35"/>
    </row>
    <row r="660" spans="4:15">
      <c r="D660" s="92">
        <f>D659+'Control Panel'!$B$29</f>
        <v>3.2899999999999521</v>
      </c>
      <c r="E660" s="31">
        <f t="shared" si="82"/>
        <v>34.066584536702891</v>
      </c>
      <c r="F660" s="31">
        <f t="shared" si="89"/>
        <v>3.3268440943084419</v>
      </c>
      <c r="G660" s="31">
        <f t="shared" si="88"/>
        <v>3.5344272351799355</v>
      </c>
      <c r="H660" s="31">
        <f t="shared" si="88"/>
        <v>-11.504070682317481</v>
      </c>
      <c r="I660" s="31">
        <f t="shared" si="83"/>
        <v>12.034775367431594</v>
      </c>
      <c r="J660" s="31">
        <f t="shared" si="84"/>
        <v>-1.2727172645000213</v>
      </c>
      <c r="K660" s="31">
        <f t="shared" si="85"/>
        <v>0.21888848909620479</v>
      </c>
      <c r="L660" s="32">
        <f t="shared" si="86"/>
        <v>-2.1428053666949336</v>
      </c>
      <c r="M660" s="33">
        <f t="shared" si="87"/>
        <v>-2.7254655827840839</v>
      </c>
      <c r="O660" s="35"/>
    </row>
    <row r="661" spans="4:15">
      <c r="D661" s="92">
        <f>D660+'Control Panel'!$B$29</f>
        <v>3.294999999999952</v>
      </c>
      <c r="E661" s="31">
        <f t="shared" si="82"/>
        <v>34.084229887811702</v>
      </c>
      <c r="F661" s="31">
        <f t="shared" si="89"/>
        <v>3.2692896725770697</v>
      </c>
      <c r="G661" s="31">
        <f t="shared" si="88"/>
        <v>3.5237132083464608</v>
      </c>
      <c r="H661" s="31">
        <f t="shared" si="88"/>
        <v>-11.517698010231401</v>
      </c>
      <c r="I661" s="31">
        <f t="shared" si="83"/>
        <v>12.044663641196614</v>
      </c>
      <c r="J661" s="31">
        <f t="shared" si="84"/>
        <v>-1.273899838210407</v>
      </c>
      <c r="K661" s="31">
        <f t="shared" si="85"/>
        <v>0.21924833270455057</v>
      </c>
      <c r="L661" s="32">
        <f t="shared" si="86"/>
        <v>-2.1380650908244898</v>
      </c>
      <c r="M661" s="33">
        <f t="shared" si="87"/>
        <v>-2.7114664314891095</v>
      </c>
      <c r="O661" s="35"/>
    </row>
    <row r="662" spans="4:15">
      <c r="D662" s="92">
        <f>D661+'Control Panel'!$B$29</f>
        <v>3.2999999999999519</v>
      </c>
      <c r="E662" s="31">
        <f t="shared" si="82"/>
        <v>34.101821728039802</v>
      </c>
      <c r="F662" s="31">
        <f t="shared" si="89"/>
        <v>3.2116672891955189</v>
      </c>
      <c r="G662" s="31">
        <f t="shared" si="88"/>
        <v>3.5130228828923382</v>
      </c>
      <c r="H662" s="31">
        <f t="shared" si="88"/>
        <v>-11.531255342388846</v>
      </c>
      <c r="I662" s="31">
        <f t="shared" si="83"/>
        <v>12.054508681281726</v>
      </c>
      <c r="J662" s="31">
        <f t="shared" si="84"/>
        <v>-1.2750768971302004</v>
      </c>
      <c r="K662" s="31">
        <f t="shared" si="85"/>
        <v>0.21960689660419286</v>
      </c>
      <c r="L662" s="32">
        <f t="shared" si="86"/>
        <v>-2.1333208826930838</v>
      </c>
      <c r="M662" s="33">
        <f t="shared" si="87"/>
        <v>-2.6975213240482003</v>
      </c>
      <c r="O662" s="35"/>
    </row>
    <row r="663" spans="4:15">
      <c r="D663" s="92">
        <f>D662+'Control Panel'!$B$29</f>
        <v>3.3049999999999518</v>
      </c>
      <c r="E663" s="31">
        <f t="shared" si="82"/>
        <v>34.119360175943228</v>
      </c>
      <c r="F663" s="31">
        <f t="shared" si="89"/>
        <v>3.1539772934670243</v>
      </c>
      <c r="G663" s="31">
        <f t="shared" si="88"/>
        <v>3.5023562784788727</v>
      </c>
      <c r="H663" s="31">
        <f t="shared" si="88"/>
        <v>-11.544742949009088</v>
      </c>
      <c r="I663" s="31">
        <f t="shared" si="83"/>
        <v>12.064310558838221</v>
      </c>
      <c r="J663" s="31">
        <f t="shared" si="84"/>
        <v>-1.276248474014591</v>
      </c>
      <c r="K663" s="31">
        <f t="shared" si="85"/>
        <v>0.21996417953012176</v>
      </c>
      <c r="L663" s="32">
        <f t="shared" si="86"/>
        <v>-2.1285728719170827</v>
      </c>
      <c r="M663" s="33">
        <f t="shared" si="87"/>
        <v>-2.6836302475801923</v>
      </c>
      <c r="O663" s="35"/>
    </row>
    <row r="664" spans="4:15">
      <c r="D664" s="92">
        <f>D663+'Control Panel'!$B$29</f>
        <v>3.3099999999999516</v>
      </c>
      <c r="E664" s="31">
        <f t="shared" si="82"/>
        <v>34.136845350174724</v>
      </c>
      <c r="F664" s="31">
        <f t="shared" si="89"/>
        <v>3.0962200333438838</v>
      </c>
      <c r="G664" s="31">
        <f t="shared" si="88"/>
        <v>3.4917134141192872</v>
      </c>
      <c r="H664" s="31">
        <f t="shared" si="88"/>
        <v>-11.558161100246988</v>
      </c>
      <c r="I664" s="31">
        <f t="shared" si="83"/>
        <v>12.074069346562625</v>
      </c>
      <c r="J664" s="31">
        <f t="shared" si="84"/>
        <v>-1.2774146013763794</v>
      </c>
      <c r="K664" s="31">
        <f t="shared" si="85"/>
        <v>0.22032018029906456</v>
      </c>
      <c r="L664" s="32">
        <f t="shared" si="86"/>
        <v>-2.1238211875668216</v>
      </c>
      <c r="M664" s="33">
        <f t="shared" si="87"/>
        <v>-2.6697931867049332</v>
      </c>
      <c r="O664" s="35"/>
    </row>
    <row r="665" spans="4:15">
      <c r="D665" s="92">
        <f>D664+'Control Panel'!$B$29</f>
        <v>3.3149999999999515</v>
      </c>
      <c r="E665" s="31">
        <f t="shared" si="82"/>
        <v>34.154277369480475</v>
      </c>
      <c r="F665" s="31">
        <f t="shared" si="89"/>
        <v>3.0383958554278152</v>
      </c>
      <c r="G665" s="31">
        <f t="shared" si="88"/>
        <v>3.4810943081814529</v>
      </c>
      <c r="H665" s="31">
        <f t="shared" si="88"/>
        <v>-11.571510066180512</v>
      </c>
      <c r="I665" s="31">
        <f t="shared" si="83"/>
        <v>12.08378511866916</v>
      </c>
      <c r="J665" s="31">
        <f t="shared" si="84"/>
        <v>-1.2785753114879195</v>
      </c>
      <c r="K665" s="31">
        <f t="shared" si="85"/>
        <v>0.22067489780861321</v>
      </c>
      <c r="L665" s="32">
        <f t="shared" si="86"/>
        <v>-2.119065958158127</v>
      </c>
      <c r="M665" s="33">
        <f t="shared" si="87"/>
        <v>-2.6560101235702969</v>
      </c>
      <c r="O665" s="35"/>
    </row>
    <row r="666" spans="4:15">
      <c r="D666" s="92">
        <f>D665+'Control Panel'!$B$29</f>
        <v>3.3199999999999514</v>
      </c>
      <c r="E666" s="31">
        <f t="shared" si="82"/>
        <v>34.1716563526969</v>
      </c>
      <c r="F666" s="31">
        <f t="shared" si="89"/>
        <v>2.9805051049703679</v>
      </c>
      <c r="G666" s="31">
        <f t="shared" si="88"/>
        <v>3.4704989783906623</v>
      </c>
      <c r="H666" s="31">
        <f t="shared" si="88"/>
        <v>-11.584790116798363</v>
      </c>
      <c r="I666" s="31">
        <f t="shared" si="83"/>
        <v>12.093457950862511</v>
      </c>
      <c r="J666" s="31">
        <f t="shared" si="84"/>
        <v>-1.2797306363830439</v>
      </c>
      <c r="K666" s="31">
        <f t="shared" si="85"/>
        <v>0.22102833103635669</v>
      </c>
      <c r="L666" s="32">
        <f t="shared" si="86"/>
        <v>-2.1143073116440916</v>
      </c>
      <c r="M666" s="33">
        <f t="shared" si="87"/>
        <v>-2.6422810378791026</v>
      </c>
      <c r="O666" s="35"/>
    </row>
    <row r="667" spans="4:15">
      <c r="D667" s="92">
        <f>D666+'Control Panel'!$B$29</f>
        <v>3.3249999999999513</v>
      </c>
      <c r="E667" s="31">
        <f t="shared" si="82"/>
        <v>34.188982418747457</v>
      </c>
      <c r="F667" s="31">
        <f t="shared" si="89"/>
        <v>2.9225481258734027</v>
      </c>
      <c r="G667" s="31">
        <f t="shared" si="88"/>
        <v>3.4599274418324417</v>
      </c>
      <c r="H667" s="31">
        <f t="shared" si="88"/>
        <v>-11.598001521987758</v>
      </c>
      <c r="I667" s="31">
        <f t="shared" si="83"/>
        <v>12.103087920310896</v>
      </c>
      <c r="J667" s="31">
        <f t="shared" si="84"/>
        <v>-1.2808806078589805</v>
      </c>
      <c r="K667" s="31">
        <f t="shared" si="85"/>
        <v>0.2213804790390162</v>
      </c>
      <c r="L667" s="32">
        <f t="shared" si="86"/>
        <v>-2.1095453754070514</v>
      </c>
      <c r="M667" s="33">
        <f t="shared" si="87"/>
        <v>-2.6286059069159857</v>
      </c>
      <c r="O667" s="35"/>
    </row>
    <row r="668" spans="4:15">
      <c r="D668" s="92">
        <f>D667+'Control Panel'!$B$29</f>
        <v>3.3299999999999512</v>
      </c>
      <c r="E668" s="31">
        <f t="shared" si="82"/>
        <v>34.20625568663943</v>
      </c>
      <c r="F668" s="31">
        <f t="shared" si="89"/>
        <v>2.8645252606896277</v>
      </c>
      <c r="G668" s="31">
        <f t="shared" si="88"/>
        <v>3.4493797149554064</v>
      </c>
      <c r="H668" s="31">
        <f t="shared" si="88"/>
        <v>-11.611144551522338</v>
      </c>
      <c r="I668" s="31">
        <f t="shared" si="83"/>
        <v>12.112675105619433</v>
      </c>
      <c r="J668" s="31">
        <f t="shared" si="84"/>
        <v>-1.2820252574782542</v>
      </c>
      <c r="K668" s="31">
        <f t="shared" si="85"/>
        <v>0.22173134095158384</v>
      </c>
      <c r="L668" s="32">
        <f t="shared" si="86"/>
        <v>-2.1047802762507968</v>
      </c>
      <c r="M668" s="33">
        <f t="shared" si="87"/>
        <v>-2.614984705574213</v>
      </c>
      <c r="O668" s="35"/>
    </row>
    <row r="669" spans="4:15">
      <c r="D669" s="92">
        <f>D668+'Control Panel'!$B$29</f>
        <v>3.3349999999999511</v>
      </c>
      <c r="E669" s="31">
        <f t="shared" si="82"/>
        <v>34.223476275460754</v>
      </c>
      <c r="F669" s="31">
        <f t="shared" si="89"/>
        <v>2.8064368506231965</v>
      </c>
      <c r="G669" s="31">
        <f t="shared" si="88"/>
        <v>3.4388558135741523</v>
      </c>
      <c r="H669" s="31">
        <f t="shared" si="88"/>
        <v>-11.624219475050209</v>
      </c>
      <c r="I669" s="31">
        <f t="shared" si="83"/>
        <v>12.122219586803784</v>
      </c>
      <c r="J669" s="31">
        <f t="shared" si="84"/>
        <v>-1.2831646165705777</v>
      </c>
      <c r="K669" s="31">
        <f t="shared" si="85"/>
        <v>0.22208091598646451</v>
      </c>
      <c r="L669" s="32">
        <f t="shared" si="86"/>
        <v>-2.1000121403929817</v>
      </c>
      <c r="M669" s="33">
        <f t="shared" si="87"/>
        <v>-2.6014174063824549</v>
      </c>
      <c r="O669" s="35"/>
    </row>
    <row r="670" spans="4:15">
      <c r="D670" s="92">
        <f>D669+'Control Panel'!$B$29</f>
        <v>3.339999999999951</v>
      </c>
      <c r="E670" s="31">
        <f t="shared" si="82"/>
        <v>34.240644304376872</v>
      </c>
      <c r="F670" s="31">
        <f t="shared" si="89"/>
        <v>2.7482832355303657</v>
      </c>
      <c r="G670" s="31">
        <f t="shared" si="88"/>
        <v>3.4283557528721875</v>
      </c>
      <c r="H670" s="31">
        <f t="shared" si="88"/>
        <v>-11.637226562082121</v>
      </c>
      <c r="I670" s="31">
        <f t="shared" si="83"/>
        <v>12.131721445264127</v>
      </c>
      <c r="J670" s="31">
        <f t="shared" si="84"/>
        <v>-1.2842987162347275</v>
      </c>
      <c r="K670" s="31">
        <f t="shared" si="85"/>
        <v>0.22242920343262229</v>
      </c>
      <c r="L670" s="32">
        <f t="shared" si="86"/>
        <v>-2.0952410934577701</v>
      </c>
      <c r="M670" s="33">
        <f t="shared" si="87"/>
        <v>-2.5879039795314456</v>
      </c>
      <c r="O670" s="35"/>
    </row>
    <row r="671" spans="4:15">
      <c r="D671" s="92">
        <f>D670+'Control Panel'!$B$29</f>
        <v>3.3449999999999509</v>
      </c>
      <c r="E671" s="31">
        <f t="shared" si="82"/>
        <v>34.257759892627568</v>
      </c>
      <c r="F671" s="31">
        <f t="shared" si="89"/>
        <v>2.6900647539202107</v>
      </c>
      <c r="G671" s="31">
        <f t="shared" si="88"/>
        <v>3.4178795474048989</v>
      </c>
      <c r="H671" s="31">
        <f t="shared" si="88"/>
        <v>-11.650166081979778</v>
      </c>
      <c r="I671" s="31">
        <f t="shared" si="83"/>
        <v>12.14118076375938</v>
      </c>
      <c r="J671" s="31">
        <f t="shared" si="84"/>
        <v>-1.28542758734041</v>
      </c>
      <c r="K671" s="31">
        <f t="shared" si="85"/>
        <v>0.22277620265472939</v>
      </c>
      <c r="L671" s="32">
        <f t="shared" si="86"/>
        <v>-2.0904672604686665</v>
      </c>
      <c r="M671" s="33">
        <f t="shared" si="87"/>
        <v>-2.5744443929006229</v>
      </c>
      <c r="O671" s="35"/>
    </row>
    <row r="672" spans="4:15">
      <c r="D672" s="92">
        <f>D671+'Control Panel'!$B$29</f>
        <v>3.3499999999999508</v>
      </c>
      <c r="E672" s="31">
        <f t="shared" si="82"/>
        <v>34.274823159523834</v>
      </c>
      <c r="F672" s="31">
        <f t="shared" si="89"/>
        <v>2.6317817429554009</v>
      </c>
      <c r="G672" s="31">
        <f t="shared" si="88"/>
        <v>3.4074272111025556</v>
      </c>
      <c r="H672" s="31">
        <f t="shared" si="88"/>
        <v>-11.663038303944282</v>
      </c>
      <c r="I672" s="31">
        <f t="shared" si="83"/>
        <v>12.150597626381742</v>
      </c>
      <c r="J672" s="31">
        <f t="shared" si="84"/>
        <v>-1.286551260530113</v>
      </c>
      <c r="K672" s="31">
        <f t="shared" si="85"/>
        <v>0.22312191309231966</v>
      </c>
      <c r="L672" s="32">
        <f t="shared" si="86"/>
        <v>-2.0856907658415764</v>
      </c>
      <c r="M672" s="33">
        <f t="shared" si="87"/>
        <v>-2.5610386120846598</v>
      </c>
      <c r="O672" s="35"/>
    </row>
    <row r="673" spans="4:15">
      <c r="D673" s="92">
        <f>D672+'Control Panel'!$B$29</f>
        <v>3.3549999999999507</v>
      </c>
      <c r="E673" s="31">
        <f t="shared" si="82"/>
        <v>34.291834224444777</v>
      </c>
      <c r="F673" s="31">
        <f t="shared" si="89"/>
        <v>2.5734345384530286</v>
      </c>
      <c r="G673" s="31">
        <f t="shared" si="88"/>
        <v>3.3969987572733475</v>
      </c>
      <c r="H673" s="31">
        <f t="shared" si="88"/>
        <v>-11.675843497004704</v>
      </c>
      <c r="I673" s="31">
        <f t="shared" si="83"/>
        <v>12.159972118531511</v>
      </c>
      <c r="J673" s="31">
        <f t="shared" si="84"/>
        <v>-1.2876697662209453</v>
      </c>
      <c r="K673" s="31">
        <f t="shared" si="85"/>
        <v>0.22346633425894574</v>
      </c>
      <c r="L673" s="32">
        <f t="shared" si="86"/>
        <v>-2.0809117333780613</v>
      </c>
      <c r="M673" s="33">
        <f t="shared" si="87"/>
        <v>-2.5476866004199241</v>
      </c>
      <c r="O673" s="35"/>
    </row>
    <row r="674" spans="4:15">
      <c r="D674" s="92">
        <f>D673+'Control Panel'!$B$29</f>
        <v>3.3599999999999506</v>
      </c>
      <c r="E674" s="31">
        <f t="shared" si="82"/>
        <v>34.308793206834473</v>
      </c>
      <c r="F674" s="31">
        <f t="shared" si="89"/>
        <v>2.5150234748854996</v>
      </c>
      <c r="G674" s="31">
        <f t="shared" si="88"/>
        <v>3.3865941986064572</v>
      </c>
      <c r="H674" s="31">
        <f t="shared" si="88"/>
        <v>-11.688581930006803</v>
      </c>
      <c r="I674" s="31">
        <f t="shared" si="83"/>
        <v>12.169304326892169</v>
      </c>
      <c r="J674" s="31">
        <f t="shared" si="84"/>
        <v>-1.2887831346064631</v>
      </c>
      <c r="K674" s="31">
        <f t="shared" si="85"/>
        <v>0.22380946574133914</v>
      </c>
      <c r="L674" s="32">
        <f t="shared" si="86"/>
        <v>-2.0761302862587918</v>
      </c>
      <c r="M674" s="33">
        <f t="shared" si="87"/>
        <v>-2.5343883190108949</v>
      </c>
      <c r="O674" s="35"/>
    </row>
    <row r="675" spans="4:15">
      <c r="D675" s="92">
        <f>D674+'Control Panel'!$B$29</f>
        <v>3.3649999999999505</v>
      </c>
      <c r="E675" s="31">
        <f t="shared" si="82"/>
        <v>34.325700226198926</v>
      </c>
      <c r="F675" s="31">
        <f t="shared" si="89"/>
        <v>2.4565488853814781</v>
      </c>
      <c r="G675" s="31">
        <f t="shared" si="88"/>
        <v>3.3762135471751633</v>
      </c>
      <c r="H675" s="31">
        <f t="shared" si="88"/>
        <v>-11.701253871601859</v>
      </c>
      <c r="I675" s="31">
        <f t="shared" si="83"/>
        <v>12.178594339405784</v>
      </c>
      <c r="J675" s="31">
        <f t="shared" si="84"/>
        <v>-1.2898913956584841</v>
      </c>
      <c r="K675" s="31">
        <f t="shared" si="85"/>
        <v>0.22415130719857582</v>
      </c>
      <c r="L675" s="32">
        <f t="shared" si="86"/>
        <v>-2.071346547037213</v>
      </c>
      <c r="M675" s="33">
        <f t="shared" si="87"/>
        <v>-2.5211437267564354</v>
      </c>
      <c r="O675" s="35"/>
    </row>
    <row r="676" spans="4:15">
      <c r="D676" s="92">
        <f>D675+'Control Panel'!$B$29</f>
        <v>3.3699999999999504</v>
      </c>
      <c r="E676" s="31">
        <f t="shared" si="82"/>
        <v>34.34255540210296</v>
      </c>
      <c r="F676" s="31">
        <f t="shared" si="89"/>
        <v>2.3980111017268846</v>
      </c>
      <c r="G676" s="31">
        <f t="shared" si="88"/>
        <v>3.3658568144399772</v>
      </c>
      <c r="H676" s="31">
        <f t="shared" si="88"/>
        <v>-11.713859590235641</v>
      </c>
      <c r="I676" s="31">
        <f t="shared" si="83"/>
        <v>12.187842245248644</v>
      </c>
      <c r="J676" s="31">
        <f t="shared" si="84"/>
        <v>-1.2909945791288893</v>
      </c>
      <c r="K676" s="31">
        <f t="shared" si="85"/>
        <v>0.2244918583612438</v>
      </c>
      <c r="L676" s="32">
        <f t="shared" si="86"/>
        <v>-2.0665606376333909</v>
      </c>
      <c r="M676" s="33">
        <f t="shared" si="87"/>
        <v>-2.5079527803760446</v>
      </c>
      <c r="O676" s="35"/>
    </row>
    <row r="677" spans="4:15">
      <c r="D677" s="92">
        <f>D676+'Control Panel'!$B$29</f>
        <v>3.3749999999999503</v>
      </c>
      <c r="E677" s="31">
        <f t="shared" si="82"/>
        <v>34.359358854167191</v>
      </c>
      <c r="F677" s="31">
        <f t="shared" si="89"/>
        <v>2.3394104543659515</v>
      </c>
      <c r="G677" s="31">
        <f t="shared" si="88"/>
        <v>3.3555240112518101</v>
      </c>
      <c r="H677" s="31">
        <f t="shared" si="88"/>
        <v>-11.726399354137522</v>
      </c>
      <c r="I677" s="31">
        <f t="shared" si="83"/>
        <v>12.197048134807222</v>
      </c>
      <c r="J677" s="31">
        <f t="shared" si="84"/>
        <v>-1.2920927145514109</v>
      </c>
      <c r="K677" s="31">
        <f t="shared" si="85"/>
        <v>0.22483111903061659</v>
      </c>
      <c r="L677" s="32">
        <f t="shared" si="86"/>
        <v>-2.0617726793280706</v>
      </c>
      <c r="M677" s="33">
        <f t="shared" si="87"/>
        <v>-2.4948154344359623</v>
      </c>
      <c r="O677" s="35"/>
    </row>
    <row r="678" spans="4:15">
      <c r="D678" s="92">
        <f>D677+'Control Panel'!$B$29</f>
        <v>3.3799999999999502</v>
      </c>
      <c r="E678" s="31">
        <f t="shared" si="82"/>
        <v>34.376110702064956</v>
      </c>
      <c r="F678" s="31">
        <f t="shared" si="89"/>
        <v>2.2807472724023334</v>
      </c>
      <c r="G678" s="31">
        <f t="shared" si="88"/>
        <v>3.3452151478551699</v>
      </c>
      <c r="H678" s="31">
        <f t="shared" si="88"/>
        <v>-11.738873431309701</v>
      </c>
      <c r="I678" s="31">
        <f t="shared" si="83"/>
        <v>12.206212099654358</v>
      </c>
      <c r="J678" s="31">
        <f t="shared" si="84"/>
        <v>-1.293185831243409</v>
      </c>
      <c r="K678" s="31">
        <f t="shared" si="85"/>
        <v>0.22516908907782879</v>
      </c>
      <c r="L678" s="32">
        <f t="shared" si="86"/>
        <v>-2.056982792756902</v>
      </c>
      <c r="M678" s="33">
        <f t="shared" si="87"/>
        <v>-2.4817316413752417</v>
      </c>
      <c r="O678" s="35"/>
    </row>
    <row r="679" spans="4:15">
      <c r="D679" s="92">
        <f>D678+'Control Panel'!$B$29</f>
        <v>3.38499999999995</v>
      </c>
      <c r="E679" s="31">
        <f t="shared" si="82"/>
        <v>34.392811065519325</v>
      </c>
      <c r="F679" s="31">
        <f t="shared" si="89"/>
        <v>2.2220218836002679</v>
      </c>
      <c r="G679" s="31">
        <f t="shared" si="88"/>
        <v>3.3349302338913853</v>
      </c>
      <c r="H679" s="31">
        <f t="shared" si="88"/>
        <v>-11.751282089516577</v>
      </c>
      <c r="I679" s="31">
        <f t="shared" si="83"/>
        <v>12.21533423252577</v>
      </c>
      <c r="J679" s="31">
        <f t="shared" si="84"/>
        <v>-1.2942739583076346</v>
      </c>
      <c r="K679" s="31">
        <f t="shared" si="85"/>
        <v>0.22550576844305772</v>
      </c>
      <c r="L679" s="32">
        <f t="shared" si="86"/>
        <v>-2.0521910979048781</v>
      </c>
      <c r="M679" s="33">
        <f t="shared" si="87"/>
        <v>-2.4687013515316658</v>
      </c>
      <c r="O679" s="35"/>
    </row>
    <row r="680" spans="4:15">
      <c r="D680" s="92">
        <f>D679+'Control Panel'!$B$29</f>
        <v>3.3899999999999499</v>
      </c>
      <c r="E680" s="31">
        <f t="shared" si="82"/>
        <v>34.409460064300063</v>
      </c>
      <c r="F680" s="31">
        <f t="shared" si="89"/>
        <v>2.1632346143857908</v>
      </c>
      <c r="G680" s="31">
        <f t="shared" si="88"/>
        <v>3.3246692784018608</v>
      </c>
      <c r="H680" s="31">
        <f t="shared" si="88"/>
        <v>-11.763625596274235</v>
      </c>
      <c r="I680" s="31">
        <f t="shared" si="83"/>
        <v>12.224414627296781</v>
      </c>
      <c r="J680" s="31">
        <f t="shared" si="84"/>
        <v>-1.2953571246339792</v>
      </c>
      <c r="K680" s="31">
        <f t="shared" si="85"/>
        <v>0.22584115713470729</v>
      </c>
      <c r="L680" s="32">
        <f t="shared" si="86"/>
        <v>-2.0473977141009478</v>
      </c>
      <c r="M680" s="33">
        <f t="shared" si="87"/>
        <v>-2.4557245131676289</v>
      </c>
      <c r="O680" s="35"/>
    </row>
    <row r="681" spans="4:15">
      <c r="D681" s="92">
        <f>D680+'Control Panel'!$B$29</f>
        <v>3.3949999999999498</v>
      </c>
      <c r="E681" s="31">
        <f t="shared" si="82"/>
        <v>34.426057818220649</v>
      </c>
      <c r="F681" s="31">
        <f t="shared" si="89"/>
        <v>2.104385789848005</v>
      </c>
      <c r="G681" s="31">
        <f t="shared" si="88"/>
        <v>3.3144322898313558</v>
      </c>
      <c r="H681" s="31">
        <f t="shared" si="88"/>
        <v>-11.775904218840072</v>
      </c>
      <c r="I681" s="31">
        <f t="shared" si="83"/>
        <v>12.233453378959357</v>
      </c>
      <c r="J681" s="31">
        <f t="shared" si="84"/>
        <v>-1.2964353589012145</v>
      </c>
      <c r="K681" s="31">
        <f t="shared" si="85"/>
        <v>0.22617525522859713</v>
      </c>
      <c r="L681" s="32">
        <f t="shared" si="86"/>
        <v>-2.0426027600128047</v>
      </c>
      <c r="M681" s="33">
        <f t="shared" si="87"/>
        <v>-2.4428010724958753</v>
      </c>
      <c r="O681" s="35"/>
    </row>
    <row r="682" spans="4:15">
      <c r="D682" s="92">
        <f>D681+'Control Panel'!$B$29</f>
        <v>3.3999999999999497</v>
      </c>
      <c r="E682" s="31">
        <f t="shared" si="82"/>
        <v>34.442604447135302</v>
      </c>
      <c r="F682" s="31">
        <f t="shared" si="89"/>
        <v>2.0454757337403984</v>
      </c>
      <c r="G682" s="31">
        <f t="shared" si="88"/>
        <v>3.3042192760312918</v>
      </c>
      <c r="H682" s="31">
        <f t="shared" si="88"/>
        <v>-11.788118224202551</v>
      </c>
      <c r="I682" s="31">
        <f t="shared" si="83"/>
        <v>12.242450583599391</v>
      </c>
      <c r="J682" s="31">
        <f t="shared" si="84"/>
        <v>-1.2975086895787162</v>
      </c>
      <c r="K682" s="31">
        <f t="shared" si="85"/>
        <v>0.22650806286715597</v>
      </c>
      <c r="L682" s="32">
        <f t="shared" si="86"/>
        <v>-2.0378063536418725</v>
      </c>
      <c r="M682" s="33">
        <f t="shared" si="87"/>
        <v>-2.429930973705146</v>
      </c>
      <c r="O682" s="35"/>
    </row>
    <row r="683" spans="4:15">
      <c r="D683" s="92">
        <f>D682+'Control Panel'!$B$29</f>
        <v>3.4049999999999496</v>
      </c>
      <c r="E683" s="31">
        <f t="shared" si="82"/>
        <v>34.459100070936039</v>
      </c>
      <c r="F683" s="31">
        <f t="shared" si="89"/>
        <v>1.9865047684822144</v>
      </c>
      <c r="G683" s="31">
        <f t="shared" si="88"/>
        <v>3.2940302442630824</v>
      </c>
      <c r="H683" s="31">
        <f t="shared" si="88"/>
        <v>-11.800267879071077</v>
      </c>
      <c r="I683" s="31">
        <f t="shared" si="83"/>
        <v>12.25140633837424</v>
      </c>
      <c r="J683" s="31">
        <f t="shared" si="84"/>
        <v>-1.2985771449281771</v>
      </c>
      <c r="K683" s="31">
        <f t="shared" si="85"/>
        <v>0.22683958025861817</v>
      </c>
      <c r="L683" s="32">
        <f t="shared" si="86"/>
        <v>-2.033008612318453</v>
      </c>
      <c r="M683" s="33">
        <f t="shared" si="87"/>
        <v>-2.4171141589857559</v>
      </c>
      <c r="O683" s="35"/>
    </row>
    <row r="684" spans="4:15">
      <c r="D684" s="92">
        <f>D683+'Control Panel'!$B$29</f>
        <v>3.4099999999999495</v>
      </c>
      <c r="E684" s="31">
        <f t="shared" si="82"/>
        <v>34.475544809549696</v>
      </c>
      <c r="F684" s="31">
        <f t="shared" si="89"/>
        <v>1.9274732151598715</v>
      </c>
      <c r="G684" s="31">
        <f t="shared" si="88"/>
        <v>3.2838652012014902</v>
      </c>
      <c r="H684" s="31">
        <f t="shared" si="88"/>
        <v>-11.812353449866006</v>
      </c>
      <c r="I684" s="31">
        <f t="shared" si="83"/>
        <v>12.260320741490551</v>
      </c>
      <c r="J684" s="31">
        <f t="shared" si="84"/>
        <v>-1.2996407530053071</v>
      </c>
      <c r="K684" s="31">
        <f t="shared" si="85"/>
        <v>0.22716980767622594</v>
      </c>
      <c r="L684" s="32">
        <f t="shared" si="86"/>
        <v>-2.0282096526970599</v>
      </c>
      <c r="M684" s="33">
        <f t="shared" si="87"/>
        <v>-2.4043505685550044</v>
      </c>
      <c r="O684" s="35"/>
    </row>
    <row r="685" spans="4:15">
      <c r="D685" s="92">
        <f>D684+'Control Panel'!$B$29</f>
        <v>3.4149999999999494</v>
      </c>
      <c r="E685" s="31">
        <f t="shared" si="82"/>
        <v>34.491938782935044</v>
      </c>
      <c r="F685" s="31">
        <f t="shared" si="89"/>
        <v>1.8683813935284344</v>
      </c>
      <c r="G685" s="31">
        <f t="shared" si="88"/>
        <v>3.273724152938005</v>
      </c>
      <c r="H685" s="31">
        <f t="shared" si="88"/>
        <v>-11.824375202708781</v>
      </c>
      <c r="I685" s="31">
        <f t="shared" si="83"/>
        <v>12.269193892182322</v>
      </c>
      <c r="J685" s="31">
        <f t="shared" si="84"/>
        <v>-1.3006995416615199</v>
      </c>
      <c r="K685" s="31">
        <f t="shared" si="85"/>
        <v>0.2274987454574349</v>
      </c>
      <c r="L685" s="32">
        <f t="shared" si="86"/>
        <v>-2.0234095907519265</v>
      </c>
      <c r="M685" s="33">
        <f t="shared" si="87"/>
        <v>-2.3916401406825312</v>
      </c>
      <c r="O685" s="35"/>
    </row>
    <row r="686" spans="4:15">
      <c r="D686" s="92">
        <f>D685+'Control Panel'!$B$29</f>
        <v>3.4199999999999493</v>
      </c>
      <c r="E686" s="31">
        <f t="shared" si="82"/>
        <v>34.508282111079851</v>
      </c>
      <c r="F686" s="31">
        <f t="shared" si="89"/>
        <v>1.8092296220131319</v>
      </c>
      <c r="G686" s="31">
        <f t="shared" si="88"/>
        <v>3.2636071049842452</v>
      </c>
      <c r="H686" s="31">
        <f t="shared" si="88"/>
        <v>-11.836333403412194</v>
      </c>
      <c r="I686" s="31">
        <f t="shared" si="83"/>
        <v>12.278025890689225</v>
      </c>
      <c r="J686" s="31">
        <f t="shared" si="84"/>
        <v>-1.3017535385456092</v>
      </c>
      <c r="K686" s="31">
        <f t="shared" si="85"/>
        <v>0.22782639400312388</v>
      </c>
      <c r="L686" s="32">
        <f t="shared" si="86"/>
        <v>-2.0186085417726622</v>
      </c>
      <c r="M686" s="33">
        <f t="shared" si="87"/>
        <v>-2.3789828117155403</v>
      </c>
      <c r="O686" s="35"/>
    </row>
    <row r="687" spans="4:15">
      <c r="D687" s="92">
        <f>D686+'Control Panel'!$B$29</f>
        <v>3.4249999999999492</v>
      </c>
      <c r="E687" s="31">
        <f t="shared" si="82"/>
        <v>34.524574913997995</v>
      </c>
      <c r="F687" s="31">
        <f t="shared" si="89"/>
        <v>1.7500182177109243</v>
      </c>
      <c r="G687" s="31">
        <f t="shared" si="88"/>
        <v>3.2535140622753818</v>
      </c>
      <c r="H687" s="31">
        <f t="shared" si="88"/>
        <v>-11.848228317470772</v>
      </c>
      <c r="I687" s="31">
        <f t="shared" si="83"/>
        <v>12.286816838235195</v>
      </c>
      <c r="J687" s="31">
        <f t="shared" si="84"/>
        <v>-1.3028027711054091</v>
      </c>
      <c r="K687" s="31">
        <f t="shared" si="85"/>
        <v>0.22815275377681032</v>
      </c>
      <c r="L687" s="32">
        <f t="shared" si="86"/>
        <v>-2.0138066203601155</v>
      </c>
      <c r="M687" s="33">
        <f t="shared" si="87"/>
        <v>-2.3663785161038962</v>
      </c>
      <c r="O687" s="35"/>
    </row>
    <row r="688" spans="4:15">
      <c r="D688" s="92">
        <f>D687+'Control Panel'!$B$29</f>
        <v>3.4299999999999491</v>
      </c>
      <c r="E688" s="31">
        <f t="shared" si="82"/>
        <v>34.54081731172662</v>
      </c>
      <c r="F688" s="31">
        <f t="shared" si="89"/>
        <v>1.690747496392119</v>
      </c>
      <c r="G688" s="31">
        <f t="shared" si="88"/>
        <v>3.2434450291735812</v>
      </c>
      <c r="H688" s="31">
        <f t="shared" si="88"/>
        <v>-11.860060210051291</v>
      </c>
      <c r="I688" s="31">
        <f t="shared" si="83"/>
        <v>12.295566837007259</v>
      </c>
      <c r="J688" s="31">
        <f t="shared" si="84"/>
        <v>-1.3038472665894454</v>
      </c>
      <c r="K688" s="31">
        <f t="shared" si="85"/>
        <v>0.22847782530386851</v>
      </c>
      <c r="L688" s="32">
        <f t="shared" si="86"/>
        <v>-2.0090039404223607</v>
      </c>
      <c r="M688" s="33">
        <f t="shared" si="87"/>
        <v>-2.3538271864251383</v>
      </c>
      <c r="O688" s="35"/>
    </row>
    <row r="689" spans="4:15">
      <c r="D689" s="92">
        <f>D688+'Control Panel'!$B$29</f>
        <v>3.434999999999949</v>
      </c>
      <c r="E689" s="31">
        <f t="shared" si="82"/>
        <v>34.557009424323233</v>
      </c>
      <c r="F689" s="31">
        <f t="shared" si="89"/>
        <v>1.6314177725020322</v>
      </c>
      <c r="G689" s="31">
        <f t="shared" si="88"/>
        <v>3.2334000094714694</v>
      </c>
      <c r="H689" s="31">
        <f t="shared" si="88"/>
        <v>-11.871829345983416</v>
      </c>
      <c r="I689" s="31">
        <f t="shared" si="83"/>
        <v>12.304275990134613</v>
      </c>
      <c r="J689" s="31">
        <f t="shared" si="84"/>
        <v>-1.3048870520485718</v>
      </c>
      <c r="K689" s="31">
        <f t="shared" si="85"/>
        <v>0.22880160917075321</v>
      </c>
      <c r="L689" s="32">
        <f t="shared" si="86"/>
        <v>-2.0042006151708764</v>
      </c>
      <c r="M689" s="33">
        <f t="shared" si="87"/>
        <v>-2.3413287534093561</v>
      </c>
      <c r="O689" s="35"/>
    </row>
    <row r="690" spans="4:15">
      <c r="D690" s="92">
        <f>D689+'Control Panel'!$B$29</f>
        <v>3.4399999999999489</v>
      </c>
      <c r="E690" s="31">
        <f t="shared" si="82"/>
        <v>34.573151371862906</v>
      </c>
      <c r="F690" s="31">
        <f t="shared" si="89"/>
        <v>1.5720293591626975</v>
      </c>
      <c r="G690" s="31">
        <f t="shared" si="88"/>
        <v>3.2233790063956151</v>
      </c>
      <c r="H690" s="31">
        <f t="shared" si="88"/>
        <v>-11.883535989750463</v>
      </c>
      <c r="I690" s="31">
        <f t="shared" si="83"/>
        <v>12.312944401667966</v>
      </c>
      <c r="J690" s="31">
        <f t="shared" si="84"/>
        <v>-1.3059221543375952</v>
      </c>
      <c r="K690" s="31">
        <f t="shared" si="85"/>
        <v>0.22912410602422767</v>
      </c>
      <c r="L690" s="32">
        <f t="shared" si="86"/>
        <v>-1.9993967571168725</v>
      </c>
      <c r="M690" s="33">
        <f t="shared" si="87"/>
        <v>-2.3288831459639403</v>
      </c>
      <c r="O690" s="35"/>
    </row>
    <row r="691" spans="4:15">
      <c r="D691" s="92">
        <f>D690+'Control Panel'!$B$29</f>
        <v>3.4449999999999488</v>
      </c>
      <c r="E691" s="31">
        <f t="shared" si="82"/>
        <v>34.589243274435418</v>
      </c>
      <c r="F691" s="31">
        <f t="shared" si="89"/>
        <v>1.5125825681746208</v>
      </c>
      <c r="G691" s="31">
        <f t="shared" si="88"/>
        <v>3.2133820226100309</v>
      </c>
      <c r="H691" s="31">
        <f t="shared" si="88"/>
        <v>-11.895180405480282</v>
      </c>
      <c r="I691" s="31">
        <f t="shared" si="83"/>
        <v>12.321572176559101</v>
      </c>
      <c r="J691" s="31">
        <f t="shared" si="84"/>
        <v>-1.3069526001168872</v>
      </c>
      <c r="K691" s="31">
        <f t="shared" si="85"/>
        <v>0.22944531657059569</v>
      </c>
      <c r="L691" s="32">
        <f t="shared" si="86"/>
        <v>-1.9945924780677766</v>
      </c>
      <c r="M691" s="33">
        <f t="shared" si="87"/>
        <v>-2.3164902911982459</v>
      </c>
      <c r="O691" s="35"/>
    </row>
    <row r="692" spans="4:15">
      <c r="D692" s="92">
        <f>D691+'Control Panel'!$B$29</f>
        <v>3.4499999999999487</v>
      </c>
      <c r="E692" s="31">
        <f t="shared" si="82"/>
        <v>34.605285252142487</v>
      </c>
      <c r="F692" s="31">
        <f t="shared" si="89"/>
        <v>1.4530777100185794</v>
      </c>
      <c r="G692" s="31">
        <f t="shared" si="88"/>
        <v>3.2034090602196921</v>
      </c>
      <c r="H692" s="31">
        <f t="shared" si="88"/>
        <v>-11.906762856936274</v>
      </c>
      <c r="I692" s="31">
        <f t="shared" si="83"/>
        <v>12.33015942064071</v>
      </c>
      <c r="J692" s="31">
        <f t="shared" si="84"/>
        <v>-1.3079784158539851</v>
      </c>
      <c r="K692" s="31">
        <f t="shared" si="85"/>
        <v>0.22976524157493894</v>
      </c>
      <c r="L692" s="32">
        <f t="shared" si="86"/>
        <v>-1.9897878891238747</v>
      </c>
      <c r="M692" s="33">
        <f t="shared" si="87"/>
        <v>-2.3041501144480874</v>
      </c>
      <c r="O692" s="35"/>
    </row>
    <row r="693" spans="4:15">
      <c r="D693" s="92">
        <f>D692+'Control Panel'!$B$29</f>
        <v>3.4549999999999486</v>
      </c>
      <c r="E693" s="31">
        <f t="shared" si="82"/>
        <v>34.621277425094974</v>
      </c>
      <c r="F693" s="31">
        <f t="shared" si="89"/>
        <v>1.3935150938574676</v>
      </c>
      <c r="G693" s="31">
        <f t="shared" si="88"/>
        <v>3.1934601207740725</v>
      </c>
      <c r="H693" s="31">
        <f t="shared" si="88"/>
        <v>-11.918283607508513</v>
      </c>
      <c r="I693" s="31">
        <f t="shared" si="83"/>
        <v>12.338706240606447</v>
      </c>
      <c r="J693" s="31">
        <f t="shared" si="84"/>
        <v>-1.3089996278251794</v>
      </c>
      <c r="K693" s="31">
        <f t="shared" si="85"/>
        <v>0.23008388186035808</v>
      </c>
      <c r="L693" s="32">
        <f t="shared" si="86"/>
        <v>-1.9849831006751024</v>
      </c>
      <c r="M693" s="33">
        <f t="shared" si="87"/>
        <v>-2.2918625393001446</v>
      </c>
      <c r="O693" s="35"/>
    </row>
    <row r="694" spans="4:15">
      <c r="D694" s="92">
        <f>D693+'Control Panel'!$B$29</f>
        <v>3.4599999999999485</v>
      </c>
      <c r="E694" s="31">
        <f t="shared" si="82"/>
        <v>34.637219913410085</v>
      </c>
      <c r="F694" s="31">
        <f t="shared" si="89"/>
        <v>1.3338950275381838</v>
      </c>
      <c r="G694" s="31">
        <f t="shared" si="88"/>
        <v>3.1835352052706969</v>
      </c>
      <c r="H694" s="31">
        <f t="shared" si="88"/>
        <v>-11.929742920205014</v>
      </c>
      <c r="I694" s="31">
        <f t="shared" si="83"/>
        <v>12.347212743991236</v>
      </c>
      <c r="J694" s="31">
        <f t="shared" si="84"/>
        <v>-1.3100162621170881</v>
      </c>
      <c r="K694" s="31">
        <f t="shared" si="85"/>
        <v>0.23040123830721909</v>
      </c>
      <c r="L694" s="32">
        <f t="shared" si="86"/>
        <v>-1.9801782223980011</v>
      </c>
      <c r="M694" s="33">
        <f t="shared" si="87"/>
        <v>-2.2796274876162279</v>
      </c>
      <c r="O694" s="35"/>
    </row>
    <row r="695" spans="4:15">
      <c r="D695" s="92">
        <f>D694+'Control Panel'!$B$29</f>
        <v>3.4649999999999483</v>
      </c>
      <c r="E695" s="31">
        <f t="shared" si="82"/>
        <v>34.65311283720866</v>
      </c>
      <c r="F695" s="31">
        <f t="shared" si="89"/>
        <v>1.2742178175935635</v>
      </c>
      <c r="G695" s="31">
        <f t="shared" si="88"/>
        <v>3.1736343141587069</v>
      </c>
      <c r="H695" s="31">
        <f t="shared" si="88"/>
        <v>-11.941141057643094</v>
      </c>
      <c r="I695" s="31">
        <f t="shared" si="83"/>
        <v>12.355679039151804</v>
      </c>
      <c r="J695" s="31">
        <f t="shared" si="84"/>
        <v>-1.3110283446282203</v>
      </c>
      <c r="K695" s="31">
        <f t="shared" si="85"/>
        <v>0.23071731185240357</v>
      </c>
      <c r="L695" s="32">
        <f t="shared" si="86"/>
        <v>-1.9753733632528017</v>
      </c>
      <c r="M695" s="33">
        <f t="shared" si="87"/>
        <v>-2.2674448795574249</v>
      </c>
      <c r="O695" s="35"/>
    </row>
    <row r="696" spans="4:15">
      <c r="D696" s="92">
        <f>D695+'Control Panel'!$B$29</f>
        <v>3.4699999999999482</v>
      </c>
      <c r="E696" s="31">
        <f t="shared" si="82"/>
        <v>34.668956316612416</v>
      </c>
      <c r="F696" s="31">
        <f t="shared" si="89"/>
        <v>1.2144837692443535</v>
      </c>
      <c r="G696" s="31">
        <f t="shared" si="88"/>
        <v>3.163757447342443</v>
      </c>
      <c r="H696" s="31">
        <f t="shared" si="88"/>
        <v>-11.952478282040881</v>
      </c>
      <c r="I696" s="31">
        <f t="shared" si="83"/>
        <v>12.364105235247463</v>
      </c>
      <c r="J696" s="31">
        <f t="shared" si="84"/>
        <v>-1.3120359010705274</v>
      </c>
      <c r="K696" s="31">
        <f t="shared" si="85"/>
        <v>0.23103210348856459</v>
      </c>
      <c r="L696" s="32">
        <f t="shared" si="86"/>
        <v>-1.9705686314806676</v>
      </c>
      <c r="M696" s="33">
        <f t="shared" si="87"/>
        <v>-2.2553146336080947</v>
      </c>
      <c r="O696" s="35"/>
    </row>
    <row r="697" spans="4:15">
      <c r="D697" s="92">
        <f>D696+'Control Panel'!$B$29</f>
        <v>3.4749999999999481</v>
      </c>
      <c r="E697" s="31">
        <f t="shared" si="82"/>
        <v>34.684750471741232</v>
      </c>
      <c r="F697" s="31">
        <f t="shared" si="89"/>
        <v>1.1546931864012291</v>
      </c>
      <c r="G697" s="31">
        <f t="shared" si="88"/>
        <v>3.1539046041850396</v>
      </c>
      <c r="H697" s="31">
        <f t="shared" si="88"/>
        <v>-11.96375485520892</v>
      </c>
      <c r="I697" s="31">
        <f t="shared" si="83"/>
        <v>12.372491442221111</v>
      </c>
      <c r="J697" s="31">
        <f t="shared" si="84"/>
        <v>-1.3130389569709415</v>
      </c>
      <c r="K697" s="31">
        <f t="shared" si="85"/>
        <v>0.23134561426338618</v>
      </c>
      <c r="L697" s="32">
        <f t="shared" si="86"/>
        <v>-1.9657641346010755</v>
      </c>
      <c r="M697" s="33">
        <f t="shared" si="87"/>
        <v>-2.2432366665997656</v>
      </c>
      <c r="O697" s="35"/>
    </row>
    <row r="698" spans="4:15">
      <c r="D698" s="92">
        <f>D697+'Control Panel'!$B$29</f>
        <v>3.479999999999948</v>
      </c>
      <c r="E698" s="31">
        <f t="shared" si="82"/>
        <v>34.700495422710475</v>
      </c>
      <c r="F698" s="31">
        <f t="shared" si="89"/>
        <v>1.0948463716668519</v>
      </c>
      <c r="G698" s="31">
        <f t="shared" si="88"/>
        <v>3.1440757835120343</v>
      </c>
      <c r="H698" s="31">
        <f t="shared" si="88"/>
        <v>-11.97497103854192</v>
      </c>
      <c r="I698" s="31">
        <f t="shared" si="83"/>
        <v>12.380837770780481</v>
      </c>
      <c r="J698" s="31">
        <f t="shared" si="84"/>
        <v>-1.3140375376729017</v>
      </c>
      <c r="K698" s="31">
        <f t="shared" si="85"/>
        <v>0.23165784527884822</v>
      </c>
      <c r="L698" s="32">
        <f t="shared" si="86"/>
        <v>-1.9609599794093457</v>
      </c>
      <c r="M698" s="33">
        <f t="shared" si="87"/>
        <v>-2.2312108937348714</v>
      </c>
      <c r="O698" s="35"/>
    </row>
    <row r="699" spans="4:15">
      <c r="D699" s="92">
        <f>D698+'Control Panel'!$B$29</f>
        <v>3.4849999999999479</v>
      </c>
      <c r="E699" s="31">
        <f t="shared" si="82"/>
        <v>34.716191289628291</v>
      </c>
      <c r="F699" s="31">
        <f t="shared" si="89"/>
        <v>1.0349436263379708</v>
      </c>
      <c r="G699" s="31">
        <f t="shared" si="88"/>
        <v>3.1342709836149876</v>
      </c>
      <c r="H699" s="31">
        <f t="shared" si="88"/>
        <v>-11.986127093010595</v>
      </c>
      <c r="I699" s="31">
        <f t="shared" si="83"/>
        <v>12.389144332379596</v>
      </c>
      <c r="J699" s="31">
        <f t="shared" si="84"/>
        <v>-1.3150316683378684</v>
      </c>
      <c r="K699" s="31">
        <f t="shared" si="85"/>
        <v>0.23196879769049589</v>
      </c>
      <c r="L699" s="32">
        <f t="shared" si="86"/>
        <v>-1.9561562719743011</v>
      </c>
      <c r="M699" s="33">
        <f t="shared" si="87"/>
        <v>-2.2192372286103619</v>
      </c>
      <c r="O699" s="35"/>
    </row>
    <row r="700" spans="4:15">
      <c r="D700" s="92">
        <f>D699+'Control Panel'!$B$29</f>
        <v>3.4899999999999478</v>
      </c>
      <c r="E700" s="31">
        <f t="shared" si="82"/>
        <v>34.731838192592967</v>
      </c>
      <c r="F700" s="31">
        <f t="shared" si="89"/>
        <v>0.97498525040756023</v>
      </c>
      <c r="G700" s="31">
        <f t="shared" si="88"/>
        <v>3.124490202255116</v>
      </c>
      <c r="H700" s="31">
        <f t="shared" si="88"/>
        <v>-11.997223279153646</v>
      </c>
      <c r="I700" s="31">
        <f t="shared" si="83"/>
        <v>12.39741123920048</v>
      </c>
      <c r="J700" s="31">
        <f t="shared" si="84"/>
        <v>-1.3160213739468265</v>
      </c>
      <c r="K700" s="31">
        <f t="shared" si="85"/>
        <v>0.23227847270671351</v>
      </c>
      <c r="L700" s="32">
        <f t="shared" si="86"/>
        <v>-1.9513531176360686</v>
      </c>
      <c r="M700" s="33">
        <f t="shared" si="87"/>
        <v>-2.2073155832411921</v>
      </c>
      <c r="O700" s="35"/>
    </row>
    <row r="701" spans="4:15">
      <c r="D701" s="92">
        <f>D700+'Control Panel'!$B$29</f>
        <v>3.4949999999999477</v>
      </c>
      <c r="E701" s="31">
        <f t="shared" si="82"/>
        <v>34.747436251690274</v>
      </c>
      <c r="F701" s="31">
        <f t="shared" si="89"/>
        <v>0.91497154256700153</v>
      </c>
      <c r="G701" s="31">
        <f t="shared" si="88"/>
        <v>3.1147334366669357</v>
      </c>
      <c r="H701" s="31">
        <f t="shared" si="88"/>
        <v>-12.008259857069852</v>
      </c>
      <c r="I701" s="31">
        <f t="shared" si="83"/>
        <v>12.405638604135067</v>
      </c>
      <c r="J701" s="31">
        <f t="shared" si="84"/>
        <v>-1.3170066793017754</v>
      </c>
      <c r="K701" s="31">
        <f t="shared" si="85"/>
        <v>0.23258687158800348</v>
      </c>
      <c r="L701" s="32">
        <f t="shared" si="86"/>
        <v>-1.9465506210040098</v>
      </c>
      <c r="M701" s="33">
        <f t="shared" si="87"/>
        <v>-2.1954458680836537</v>
      </c>
      <c r="O701" s="35"/>
    </row>
    <row r="702" spans="4:15">
      <c r="D702" s="92">
        <f>D701+'Control Panel'!$B$29</f>
        <v>3.4999999999999476</v>
      </c>
      <c r="E702" s="31">
        <f t="shared" si="82"/>
        <v>34.762985586990844</v>
      </c>
      <c r="F702" s="31">
        <f t="shared" si="89"/>
        <v>0.85490280020830123</v>
      </c>
      <c r="G702" s="31">
        <f t="shared" si="88"/>
        <v>3.1050006835619155</v>
      </c>
      <c r="H702" s="31">
        <f t="shared" si="88"/>
        <v>-12.019237086410271</v>
      </c>
      <c r="I702" s="31">
        <f t="shared" si="83"/>
        <v>12.413826540767356</v>
      </c>
      <c r="J702" s="31">
        <f t="shared" si="84"/>
        <v>-1.3179876090272071</v>
      </c>
      <c r="K702" s="31">
        <f t="shared" si="85"/>
        <v>0.23289399564627022</v>
      </c>
      <c r="L702" s="32">
        <f t="shared" si="86"/>
        <v>-1.9417488859548013</v>
      </c>
      <c r="M702" s="33">
        <f t="shared" si="87"/>
        <v>-2.1836279920585726</v>
      </c>
      <c r="O702" s="35"/>
    </row>
    <row r="703" spans="4:15">
      <c r="D703" s="92">
        <f>D702+'Control Panel'!$B$29</f>
        <v>3.5049999999999475</v>
      </c>
      <c r="E703" s="31">
        <f t="shared" si="82"/>
        <v>34.778486318547579</v>
      </c>
      <c r="F703" s="31">
        <f t="shared" si="89"/>
        <v>0.79477931942634916</v>
      </c>
      <c r="G703" s="31">
        <f t="shared" si="88"/>
        <v>3.0952919391321414</v>
      </c>
      <c r="H703" s="31">
        <f t="shared" si="88"/>
        <v>-12.030155226370564</v>
      </c>
      <c r="I703" s="31">
        <f t="shared" si="83"/>
        <v>12.421975163355761</v>
      </c>
      <c r="J703" s="31">
        <f t="shared" si="84"/>
        <v>-1.3189641875715741</v>
      </c>
      <c r="K703" s="31">
        <f t="shared" si="85"/>
        <v>0.23319984624410761</v>
      </c>
      <c r="L703" s="32">
        <f t="shared" si="86"/>
        <v>-1.9369480156306127</v>
      </c>
      <c r="M703" s="33">
        <f t="shared" si="87"/>
        <v>-2.1718618625743997</v>
      </c>
      <c r="O703" s="35"/>
    </row>
    <row r="704" spans="4:15">
      <c r="D704" s="92">
        <f>D703+'Control Panel'!$B$29</f>
        <v>3.5099999999999474</v>
      </c>
      <c r="E704" s="31">
        <f t="shared" si="82"/>
        <v>34.793938566393045</v>
      </c>
      <c r="F704" s="31">
        <f t="shared" si="89"/>
        <v>0.73460139502121413</v>
      </c>
      <c r="G704" s="31">
        <f t="shared" si="88"/>
        <v>3.0856071990539884</v>
      </c>
      <c r="H704" s="31">
        <f t="shared" si="88"/>
        <v>-12.041014535683436</v>
      </c>
      <c r="I704" s="31">
        <f t="shared" si="83"/>
        <v>12.430084586815715</v>
      </c>
      <c r="J704" s="31">
        <f t="shared" si="84"/>
        <v>-1.3199364392087427</v>
      </c>
      <c r="K704" s="31">
        <f t="shared" si="85"/>
        <v>0.23350442479409347</v>
      </c>
      <c r="L704" s="32">
        <f t="shared" si="86"/>
        <v>-1.9321481124374529</v>
      </c>
      <c r="M704" s="33">
        <f t="shared" si="87"/>
        <v>-2.1601473855500912</v>
      </c>
      <c r="O704" s="35"/>
    </row>
    <row r="705" spans="4:15">
      <c r="D705" s="92">
        <f>D704+'Control Panel'!$B$29</f>
        <v>3.5149999999999473</v>
      </c>
      <c r="E705" s="31">
        <f t="shared" si="82"/>
        <v>34.80934245053691</v>
      </c>
      <c r="F705" s="31">
        <f t="shared" si="89"/>
        <v>0.67436932050047749</v>
      </c>
      <c r="G705" s="31">
        <f t="shared" si="88"/>
        <v>3.075946458491801</v>
      </c>
      <c r="H705" s="31">
        <f t="shared" si="88"/>
        <v>-12.051815272611186</v>
      </c>
      <c r="I705" s="31">
        <f t="shared" si="83"/>
        <v>12.438154926702452</v>
      </c>
      <c r="J705" s="31">
        <f t="shared" si="84"/>
        <v>-1.320904388039438</v>
      </c>
      <c r="K705" s="31">
        <f t="shared" si="85"/>
        <v>0.23380773275808636</v>
      </c>
      <c r="L705" s="32">
        <f t="shared" si="86"/>
        <v>-1.9273492780436023</v>
      </c>
      <c r="M705" s="33">
        <f t="shared" si="87"/>
        <v>-2.1484844654379276</v>
      </c>
      <c r="O705" s="35"/>
    </row>
    <row r="706" spans="4:15">
      <c r="D706" s="92">
        <f>D705+'Control Panel'!$B$29</f>
        <v>3.5199999999999472</v>
      </c>
      <c r="E706" s="31">
        <f t="shared" si="82"/>
        <v>34.824698090963395</v>
      </c>
      <c r="F706" s="31">
        <f t="shared" si="89"/>
        <v>0.61408338808160357</v>
      </c>
      <c r="G706" s="31">
        <f t="shared" si="88"/>
        <v>3.066309712101583</v>
      </c>
      <c r="H706" s="31">
        <f t="shared" si="88"/>
        <v>-12.062557694938375</v>
      </c>
      <c r="I706" s="31">
        <f t="shared" si="83"/>
        <v>12.446186299194043</v>
      </c>
      <c r="J706" s="31">
        <f t="shared" si="84"/>
        <v>-1.3218680579926736</v>
      </c>
      <c r="K706" s="31">
        <f t="shared" si="85"/>
        <v>0.2341097716465291</v>
      </c>
      <c r="L706" s="32">
        <f t="shared" si="86"/>
        <v>-1.9225516133782039</v>
      </c>
      <c r="M706" s="33">
        <f t="shared" si="87"/>
        <v>-2.1368730052461333</v>
      </c>
      <c r="O706" s="35"/>
    </row>
    <row r="707" spans="4:15">
      <c r="D707" s="92">
        <f>D706+'Control Panel'!$B$29</f>
        <v>3.5249999999999471</v>
      </c>
      <c r="E707" s="31">
        <f t="shared" ref="E707:E713" si="90">IF(F706=0,E706,E706+G706*$D$3+0.5*L706*$D$3^2)</f>
        <v>34.84000560762874</v>
      </c>
      <c r="F707" s="31">
        <f t="shared" si="89"/>
        <v>0.5537438886943461</v>
      </c>
      <c r="G707" s="31">
        <f t="shared" si="88"/>
        <v>3.0566969540346918</v>
      </c>
      <c r="H707" s="31">
        <f t="shared" si="88"/>
        <v>-12.073242059964606</v>
      </c>
      <c r="I707" s="31">
        <f t="shared" ref="I707:I770" si="91">(G707^2+H707^2)^0.5</f>
        <v>12.45417882107461</v>
      </c>
      <c r="J707" s="31">
        <f t="shared" ref="J707:J770" si="92">ATAN2(G707,H707)</f>
        <v>-1.3228274728271725</v>
      </c>
      <c r="K707" s="31">
        <f t="shared" ref="K707:K770" si="93">$B$4*I707^2</f>
        <v>0.23441054301775618</v>
      </c>
      <c r="L707" s="32">
        <f t="shared" ref="L707:L770" si="94">-K707*COS(J707)/$B$13</f>
        <v>-1.9177552186299511</v>
      </c>
      <c r="M707" s="33">
        <f t="shared" ref="M707:M770" si="95">(-$B$13*$B$3-K707*SIN(J707))/$B$13</f>
        <v>-2.1253129065613718</v>
      </c>
      <c r="O707" s="35"/>
    </row>
    <row r="708" spans="4:15">
      <c r="D708" s="92">
        <f>D707+'Control Panel'!$B$29</f>
        <v>3.529999999999947</v>
      </c>
      <c r="E708" s="31">
        <f t="shared" si="90"/>
        <v>34.855265120458682</v>
      </c>
      <c r="F708" s="31">
        <f t="shared" si="89"/>
        <v>0.49335111198319104</v>
      </c>
      <c r="G708" s="31">
        <f t="shared" ref="G708:H771" si="96">G707+L707*$D$3</f>
        <v>3.0471081779415421</v>
      </c>
      <c r="H708" s="31">
        <f t="shared" si="96"/>
        <v>-12.083868624497413</v>
      </c>
      <c r="I708" s="31">
        <f t="shared" si="91"/>
        <v>12.462132609717777</v>
      </c>
      <c r="J708" s="31">
        <f t="shared" si="92"/>
        <v>-1.323782656132775</v>
      </c>
      <c r="K708" s="31">
        <f t="shared" si="93"/>
        <v>0.23471004847730623</v>
      </c>
      <c r="L708" s="32">
        <f t="shared" si="94"/>
        <v>-1.9129601932459082</v>
      </c>
      <c r="M708" s="33">
        <f t="shared" si="95"/>
        <v>-2.1138040695711022</v>
      </c>
      <c r="O708" s="35"/>
    </row>
    <row r="709" spans="4:15">
      <c r="D709" s="92">
        <f>D708+'Control Panel'!$B$29</f>
        <v>3.5349999999999469</v>
      </c>
      <c r="E709" s="31">
        <f t="shared" si="90"/>
        <v>34.870476749345968</v>
      </c>
      <c r="F709" s="31">
        <f t="shared" si="89"/>
        <v>0.43290534630983429</v>
      </c>
      <c r="G709" s="31">
        <f t="shared" si="96"/>
        <v>3.0375433769753126</v>
      </c>
      <c r="H709" s="31">
        <f t="shared" si="96"/>
        <v>-12.094437644845268</v>
      </c>
      <c r="I709" s="31">
        <f t="shared" si="91"/>
        <v>12.470047783070317</v>
      </c>
      <c r="J709" s="31">
        <f t="shared" si="92"/>
        <v>-1.3247336313318356</v>
      </c>
      <c r="K709" s="31">
        <f t="shared" si="93"/>
        <v>0.23500828967723941</v>
      </c>
      <c r="L709" s="32">
        <f t="shared" si="94"/>
        <v>-1.9081666359304408</v>
      </c>
      <c r="M709" s="33">
        <f t="shared" si="95"/>
        <v>-2.1023463930857802</v>
      </c>
      <c r="O709" s="35"/>
    </row>
    <row r="710" spans="4:15">
      <c r="D710" s="92">
        <f>D709+'Control Panel'!$B$29</f>
        <v>3.5399999999999467</v>
      </c>
      <c r="E710" s="31">
        <f t="shared" si="90"/>
        <v>34.885640614147896</v>
      </c>
      <c r="F710" s="31">
        <f t="shared" si="89"/>
        <v>0.37240687875569439</v>
      </c>
      <c r="G710" s="31">
        <f t="shared" si="96"/>
        <v>3.0280025437956604</v>
      </c>
      <c r="H710" s="31">
        <f t="shared" si="96"/>
        <v>-12.104949376810698</v>
      </c>
      <c r="I710" s="31">
        <f t="shared" si="91"/>
        <v>12.477924459636013</v>
      </c>
      <c r="J710" s="31">
        <f t="shared" si="92"/>
        <v>-1.3256804216806082</v>
      </c>
      <c r="K710" s="31">
        <f t="shared" si="93"/>
        <v>0.23530526831545967</v>
      </c>
      <c r="L710" s="32">
        <f t="shared" si="94"/>
        <v>-1.9033746446442701</v>
      </c>
      <c r="M710" s="33">
        <f t="shared" si="95"/>
        <v>-2.0909397745609111</v>
      </c>
      <c r="O710" s="35"/>
    </row>
    <row r="711" spans="4:15">
      <c r="D711" s="92">
        <f>D710+'Control Panel'!$B$29</f>
        <v>3.5449999999999466</v>
      </c>
      <c r="E711" s="31">
        <f t="shared" si="90"/>
        <v>34.900756834683818</v>
      </c>
      <c r="F711" s="31">
        <f t="shared" si="89"/>
        <v>0.31185599512445894</v>
      </c>
      <c r="G711" s="31">
        <f t="shared" si="96"/>
        <v>3.018485670572439</v>
      </c>
      <c r="H711" s="31">
        <f t="shared" si="96"/>
        <v>-12.115404075683502</v>
      </c>
      <c r="I711" s="31">
        <f t="shared" si="91"/>
        <v>12.485762758459716</v>
      </c>
      <c r="J711" s="31">
        <f t="shared" si="92"/>
        <v>-1.3266230502706198</v>
      </c>
      <c r="K711" s="31">
        <f t="shared" si="93"/>
        <v>0.23560098613504188</v>
      </c>
      <c r="L711" s="32">
        <f t="shared" si="94"/>
        <v>-1.8985843166036336</v>
      </c>
      <c r="M711" s="33">
        <f t="shared" si="95"/>
        <v>-2.0795841101189643</v>
      </c>
      <c r="O711" s="35"/>
    </row>
    <row r="712" spans="4:15">
      <c r="D712" s="92">
        <f>D711+'Control Panel'!$B$29</f>
        <v>3.5499999999999465</v>
      </c>
      <c r="E712" s="31">
        <f t="shared" si="90"/>
        <v>34.915825530732725</v>
      </c>
      <c r="F712" s="31">
        <f t="shared" si="89"/>
        <v>0.25125297994466494</v>
      </c>
      <c r="G712" s="31">
        <f t="shared" si="96"/>
        <v>3.0089927489894208</v>
      </c>
      <c r="H712" s="31">
        <f t="shared" si="96"/>
        <v>-12.125801996234097</v>
      </c>
      <c r="I712" s="31">
        <f t="shared" si="91"/>
        <v>12.493562799111617</v>
      </c>
      <c r="J712" s="31">
        <f t="shared" si="92"/>
        <v>-1.327561540030034</v>
      </c>
      <c r="K712" s="31">
        <f t="shared" si="93"/>
        <v>0.23589544492356354</v>
      </c>
      <c r="L712" s="32">
        <f t="shared" si="94"/>
        <v>-1.8937957482795547</v>
      </c>
      <c r="M712" s="33">
        <f t="shared" si="95"/>
        <v>-2.0682792945711377</v>
      </c>
      <c r="O712" s="35"/>
    </row>
    <row r="713" spans="4:15">
      <c r="D713" s="92">
        <f>D712+'Control Panel'!$B$29</f>
        <v>3.5549999999999464</v>
      </c>
      <c r="E713" s="31">
        <f t="shared" si="90"/>
        <v>34.930846822030823</v>
      </c>
      <c r="F713" s="31">
        <f t="shared" si="89"/>
        <v>0.19059811647231231</v>
      </c>
      <c r="G713" s="31">
        <f t="shared" si="96"/>
        <v>2.9995237702480231</v>
      </c>
      <c r="H713" s="31">
        <f t="shared" si="96"/>
        <v>-12.136143392706952</v>
      </c>
      <c r="I713" s="31">
        <f t="shared" si="91"/>
        <v>12.50132470167172</v>
      </c>
      <c r="J713" s="31">
        <f t="shared" si="92"/>
        <v>-1.3284959137250008</v>
      </c>
      <c r="K713" s="31">
        <f t="shared" si="93"/>
        <v>0.23618864651244231</v>
      </c>
      <c r="L713" s="32">
        <f t="shared" si="94"/>
        <v>-1.8890090353972424</v>
      </c>
      <c r="M713" s="33">
        <f t="shared" si="95"/>
        <v>-2.0570252214389528</v>
      </c>
      <c r="O713" s="35"/>
    </row>
    <row r="714" spans="4:15">
      <c r="D714" s="92">
        <f>D713+'Control Panel'!$B$29</f>
        <v>3.5599999999999463</v>
      </c>
      <c r="E714" s="31">
        <f t="shared" ref="E714:E775" si="97">IF(F713=0,E713,E713+G713*$D$3+0.5*L713*$D$3^2)</f>
        <v>34.94582082826912</v>
      </c>
      <c r="F714" s="31">
        <f t="shared" si="89"/>
        <v>0.12989168669350959</v>
      </c>
      <c r="G714" s="31">
        <f t="shared" si="96"/>
        <v>2.990078725071037</v>
      </c>
      <c r="H714" s="31">
        <f t="shared" si="96"/>
        <v>-12.146428518814147</v>
      </c>
      <c r="I714" s="31">
        <f t="shared" si="91"/>
        <v>12.509048586714503</v>
      </c>
      <c r="J714" s="31">
        <f t="shared" si="92"/>
        <v>-1.3294261939609981</v>
      </c>
      <c r="K714" s="31">
        <f t="shared" si="93"/>
        <v>0.23648059277627714</v>
      </c>
      <c r="L714" s="32">
        <f t="shared" si="94"/>
        <v>-1.8842242729355654</v>
      </c>
      <c r="M714" s="33">
        <f t="shared" si="95"/>
        <v>-2.0458217829757386</v>
      </c>
      <c r="O714" s="35"/>
    </row>
    <row r="715" spans="4:15">
      <c r="D715" s="92">
        <f>D714+'Control Panel'!$B$29</f>
        <v>3.5649999999999462</v>
      </c>
      <c r="E715" s="31">
        <f t="shared" si="97"/>
        <v>34.960747669091063</v>
      </c>
      <c r="F715" s="31">
        <f t="shared" si="89"/>
        <v>6.9133971327151655E-2</v>
      </c>
      <c r="G715" s="31">
        <f t="shared" si="96"/>
        <v>2.980657603706359</v>
      </c>
      <c r="H715" s="31">
        <f t="shared" si="96"/>
        <v>-12.156657627729025</v>
      </c>
      <c r="I715" s="31">
        <f t="shared" si="91"/>
        <v>12.516734575293784</v>
      </c>
      <c r="J715" s="31">
        <f t="shared" si="92"/>
        <v>-1.3303524031841605</v>
      </c>
      <c r="K715" s="31">
        <f t="shared" si="93"/>
        <v>0.23677128563219516</v>
      </c>
      <c r="L715" s="32">
        <f t="shared" si="94"/>
        <v>-1.8794415551266581</v>
      </c>
      <c r="M715" s="33">
        <f t="shared" si="95"/>
        <v>-2.0346688701879345</v>
      </c>
      <c r="O715" s="35"/>
    </row>
    <row r="716" spans="4:15">
      <c r="D716" s="92">
        <f>D715+'Control Panel'!$B$29</f>
        <v>3.5699999999999461</v>
      </c>
      <c r="E716" s="31">
        <f t="shared" si="97"/>
        <v>34.975627464090152</v>
      </c>
      <c r="F716" s="31">
        <f t="shared" ref="F716:F779" si="98">IF(F715+H715*$D$3+0.5*M715*$D$3^2&lt;=0,0,F715+H715*$D$3+0.5*M715*$D$3^2)</f>
        <v>8.3252498276291786E-3</v>
      </c>
      <c r="G716" s="31">
        <f t="shared" si="96"/>
        <v>2.9712603959307256</v>
      </c>
      <c r="H716" s="31">
        <f t="shared" si="96"/>
        <v>-12.166830972079964</v>
      </c>
      <c r="I716" s="31">
        <f t="shared" si="91"/>
        <v>12.524382788927792</v>
      </c>
      <c r="J716" s="31">
        <f t="shared" si="92"/>
        <v>-1.3312745636825964</v>
      </c>
      <c r="K716" s="31">
        <f t="shared" si="93"/>
        <v>0.23706072703920347</v>
      </c>
      <c r="L716" s="32">
        <f t="shared" si="94"/>
        <v>-1.8746609754556225</v>
      </c>
      <c r="M716" s="33">
        <f t="shared" si="95"/>
        <v>-2.0235663728562412</v>
      </c>
      <c r="O716" s="35"/>
    </row>
    <row r="717" spans="4:15">
      <c r="D717" s="92">
        <f>D716+'Control Panel'!$B$29</f>
        <v>3.574999999999946</v>
      </c>
      <c r="E717" s="31">
        <f t="shared" si="97"/>
        <v>34.990460332807615</v>
      </c>
      <c r="F717" s="31">
        <f t="shared" si="98"/>
        <v>0</v>
      </c>
      <c r="G717" s="31">
        <f t="shared" si="96"/>
        <v>2.9618870910534474</v>
      </c>
      <c r="H717" s="31">
        <f t="shared" si="96"/>
        <v>-12.176948803944246</v>
      </c>
      <c r="I717" s="31">
        <f t="shared" si="91"/>
        <v>12.531993349584425</v>
      </c>
      <c r="J717" s="31">
        <f t="shared" si="92"/>
        <v>-1.3321926975876963</v>
      </c>
      <c r="K717" s="31">
        <f t="shared" si="93"/>
        <v>0.23734891899754584</v>
      </c>
      <c r="L717" s="32">
        <f t="shared" si="94"/>
        <v>-1.8698826266603299</v>
      </c>
      <c r="M717" s="33">
        <f t="shared" si="95"/>
        <v>-2.0125141795566313</v>
      </c>
      <c r="O717" s="35"/>
    </row>
    <row r="718" spans="4:15">
      <c r="D718" s="92">
        <f>D717+'Control Panel'!$B$29</f>
        <v>3.5799999999999459</v>
      </c>
      <c r="E718" s="31">
        <f t="shared" si="97"/>
        <v>34.990460332807615</v>
      </c>
      <c r="F718" s="31">
        <f t="shared" si="98"/>
        <v>0</v>
      </c>
      <c r="G718" s="31">
        <f t="shared" si="96"/>
        <v>2.9525376779201458</v>
      </c>
      <c r="H718" s="31">
        <f t="shared" si="96"/>
        <v>-12.187011374842029</v>
      </c>
      <c r="I718" s="31">
        <f t="shared" si="91"/>
        <v>12.539566379666686</v>
      </c>
      <c r="J718" s="31">
        <f t="shared" si="92"/>
        <v>-1.3331068268754274</v>
      </c>
      <c r="K718" s="31">
        <f t="shared" si="93"/>
        <v>0.23763586354806354</v>
      </c>
      <c r="L718" s="32">
        <f t="shared" si="94"/>
        <v>-1.8651066007313246</v>
      </c>
      <c r="M718" s="33">
        <f t="shared" si="95"/>
        <v>-2.0015121776812204</v>
      </c>
      <c r="O718" s="35"/>
    </row>
    <row r="719" spans="4:15">
      <c r="D719" s="92">
        <f>D718+'Control Panel'!$B$29</f>
        <v>3.5849999999999458</v>
      </c>
      <c r="E719" s="31">
        <f t="shared" si="97"/>
        <v>34.990460332807615</v>
      </c>
      <c r="F719" s="31">
        <f t="shared" si="98"/>
        <v>0</v>
      </c>
      <c r="G719" s="31">
        <f t="shared" si="96"/>
        <v>2.943212144916489</v>
      </c>
      <c r="H719" s="31">
        <f t="shared" si="96"/>
        <v>-12.197018935730435</v>
      </c>
      <c r="I719" s="31">
        <f t="shared" si="91"/>
        <v>12.547102001998338</v>
      </c>
      <c r="J719" s="31">
        <f t="shared" si="92"/>
        <v>-1.3340169733676197</v>
      </c>
      <c r="K719" s="31">
        <f t="shared" si="93"/>
        <v>0.23792156277156223</v>
      </c>
      <c r="L719" s="32">
        <f t="shared" si="94"/>
        <v>-1.8603329889118241</v>
      </c>
      <c r="M719" s="33">
        <f t="shared" si="95"/>
        <v>-1.9905602534589526</v>
      </c>
      <c r="O719" s="35"/>
    </row>
    <row r="720" spans="4:15">
      <c r="D720" s="92">
        <f>D719+'Control Panel'!$B$29</f>
        <v>3.5899999999999457</v>
      </c>
      <c r="E720" s="31">
        <f t="shared" si="97"/>
        <v>34.990460332807615</v>
      </c>
      <c r="F720" s="31">
        <f t="shared" si="98"/>
        <v>0</v>
      </c>
      <c r="G720" s="31">
        <f t="shared" si="96"/>
        <v>2.9339104799719298</v>
      </c>
      <c r="H720" s="31">
        <f t="shared" si="96"/>
        <v>-12.20697173699773</v>
      </c>
      <c r="I720" s="31">
        <f t="shared" si="91"/>
        <v>12.554600339809726</v>
      </c>
      <c r="J720" s="31">
        <f t="shared" si="92"/>
        <v>-1.3349231587332406</v>
      </c>
      <c r="K720" s="31">
        <f t="shared" si="93"/>
        <v>0.23820601878818329</v>
      </c>
      <c r="L720" s="32">
        <f t="shared" si="94"/>
        <v>-1.8555618816978166</v>
      </c>
      <c r="M720" s="33">
        <f t="shared" si="95"/>
        <v>-1.979658291976147</v>
      </c>
      <c r="O720" s="35"/>
    </row>
    <row r="721" spans="4:15">
      <c r="D721" s="92">
        <f>D720+'Control Panel'!$B$29</f>
        <v>3.5949999999999456</v>
      </c>
      <c r="E721" s="31">
        <f t="shared" si="97"/>
        <v>34.990460332807615</v>
      </c>
      <c r="F721" s="31">
        <f t="shared" si="98"/>
        <v>0</v>
      </c>
      <c r="G721" s="31">
        <f t="shared" si="96"/>
        <v>2.9246326705634407</v>
      </c>
      <c r="H721" s="31">
        <f t="shared" si="96"/>
        <v>-12.21687002845761</v>
      </c>
      <c r="I721" s="31">
        <f t="shared" si="91"/>
        <v>12.562061516723794</v>
      </c>
      <c r="J721" s="31">
        <f t="shared" si="92"/>
        <v>-1.3358254044896576</v>
      </c>
      <c r="K721" s="31">
        <f t="shared" si="93"/>
        <v>0.23848923375677969</v>
      </c>
      <c r="L721" s="32">
        <f t="shared" si="94"/>
        <v>-1.8507933688382567</v>
      </c>
      <c r="M721" s="33">
        <f t="shared" si="95"/>
        <v>-1.9688061771969079</v>
      </c>
      <c r="O721" s="35"/>
    </row>
    <row r="722" spans="4:15">
      <c r="D722" s="92">
        <f>D721+'Control Panel'!$B$29</f>
        <v>3.5999999999999455</v>
      </c>
      <c r="E722" s="31">
        <f t="shared" si="97"/>
        <v>34.990460332807615</v>
      </c>
      <c r="F722" s="31">
        <f t="shared" si="98"/>
        <v>0</v>
      </c>
      <c r="G722" s="31">
        <f t="shared" si="96"/>
        <v>2.9153787037192496</v>
      </c>
      <c r="H722" s="31">
        <f t="shared" si="96"/>
        <v>-12.226714059343594</v>
      </c>
      <c r="I722" s="31">
        <f t="shared" si="91"/>
        <v>12.569485656742286</v>
      </c>
      <c r="J722" s="31">
        <f t="shared" si="92"/>
        <v>-1.3367237320038921</v>
      </c>
      <c r="K722" s="31">
        <f t="shared" si="93"/>
        <v>0.2387712098742974</v>
      </c>
      <c r="L722" s="32">
        <f t="shared" si="94"/>
        <v>-1.8460275393353447</v>
      </c>
      <c r="M722" s="33">
        <f t="shared" si="95"/>
        <v>-1.9580037919833528</v>
      </c>
      <c r="O722" s="35"/>
    </row>
    <row r="723" spans="4:15">
      <c r="D723" s="92">
        <f>D722+'Control Panel'!$B$29</f>
        <v>3.6049999999999454</v>
      </c>
      <c r="E723" s="31">
        <f t="shared" si="97"/>
        <v>34.990460332807615</v>
      </c>
      <c r="F723" s="31">
        <f t="shared" si="98"/>
        <v>0</v>
      </c>
      <c r="G723" s="31">
        <f t="shared" si="96"/>
        <v>2.9061485660225728</v>
      </c>
      <c r="H723" s="31">
        <f t="shared" si="96"/>
        <v>-12.236504078303511</v>
      </c>
      <c r="I723" s="31">
        <f t="shared" si="91"/>
        <v>12.576872884232134</v>
      </c>
      <c r="J723" s="31">
        <f t="shared" si="92"/>
        <v>-1.3376181624938612</v>
      </c>
      <c r="K723" s="31">
        <f t="shared" si="93"/>
        <v>0.2390519493751615</v>
      </c>
      <c r="L723" s="32">
        <f t="shared" si="94"/>
        <v>-1.8412644814449091</v>
      </c>
      <c r="M723" s="33">
        <f t="shared" si="95"/>
        <v>-1.9472510181156986</v>
      </c>
      <c r="O723" s="35"/>
    </row>
    <row r="724" spans="4:15">
      <c r="D724" s="92">
        <f>D723+'Control Panel'!$B$29</f>
        <v>3.6099999999999453</v>
      </c>
      <c r="E724" s="31">
        <f t="shared" si="97"/>
        <v>34.990460332807615</v>
      </c>
      <c r="F724" s="31">
        <f t="shared" si="98"/>
        <v>0</v>
      </c>
      <c r="G724" s="31">
        <f t="shared" si="96"/>
        <v>2.896942243615348</v>
      </c>
      <c r="H724" s="31">
        <f t="shared" si="96"/>
        <v>-12.246240333394089</v>
      </c>
      <c r="I724" s="31">
        <f t="shared" si="91"/>
        <v>12.58422332391202</v>
      </c>
      <c r="J724" s="31">
        <f t="shared" si="92"/>
        <v>-1.3385087170296106</v>
      </c>
      <c r="K724" s="31">
        <f t="shared" si="93"/>
        <v>0.23933145453066712</v>
      </c>
      <c r="L724" s="32">
        <f t="shared" si="94"/>
        <v>-1.8365042826768652</v>
      </c>
      <c r="M724" s="33">
        <f t="shared" si="95"/>
        <v>-1.936547736312195</v>
      </c>
      <c r="O724" s="35"/>
    </row>
    <row r="725" spans="4:15">
      <c r="D725" s="92">
        <f>D724+'Control Panel'!$B$29</f>
        <v>3.6149999999999451</v>
      </c>
      <c r="E725" s="31">
        <f t="shared" si="97"/>
        <v>34.990460332807615</v>
      </c>
      <c r="F725" s="31">
        <f t="shared" si="98"/>
        <v>0</v>
      </c>
      <c r="G725" s="31">
        <f t="shared" si="96"/>
        <v>2.8877597222019635</v>
      </c>
      <c r="H725" s="31">
        <f t="shared" si="96"/>
        <v>-12.25592307207565</v>
      </c>
      <c r="I725" s="31">
        <f t="shared" si="91"/>
        <v>12.591537100839126</v>
      </c>
      <c r="J725" s="31">
        <f t="shared" si="92"/>
        <v>-1.3393954165345348</v>
      </c>
      <c r="K725" s="31">
        <f t="shared" si="93"/>
        <v>0.2396097276483754</v>
      </c>
      <c r="L725" s="32">
        <f t="shared" si="94"/>
        <v>-1.8317470297957739</v>
      </c>
      <c r="M725" s="33">
        <f t="shared" si="95"/>
        <v>-1.9258938262488932</v>
      </c>
      <c r="O725" s="35"/>
    </row>
    <row r="726" spans="4:15">
      <c r="D726" s="92">
        <f>D725+'Control Panel'!$B$29</f>
        <v>3.619999999999945</v>
      </c>
      <c r="E726" s="31">
        <f t="shared" si="97"/>
        <v>34.990460332807615</v>
      </c>
      <c r="F726" s="31">
        <f t="shared" si="98"/>
        <v>0</v>
      </c>
      <c r="G726" s="31">
        <f t="shared" si="96"/>
        <v>2.8786009870529847</v>
      </c>
      <c r="H726" s="31">
        <f t="shared" si="96"/>
        <v>-12.265552541206894</v>
      </c>
      <c r="I726" s="31">
        <f t="shared" si="91"/>
        <v>12.598814340396055</v>
      </c>
      <c r="J726" s="31">
        <f t="shared" si="92"/>
        <v>-1.3402782817865888</v>
      </c>
      <c r="K726" s="31">
        <f t="shared" si="93"/>
        <v>0.23988677107151438</v>
      </c>
      <c r="L726" s="32">
        <f t="shared" si="94"/>
        <v>-1.8269928088214757</v>
      </c>
      <c r="M726" s="33">
        <f t="shared" si="95"/>
        <v>-1.9152891665792668</v>
      </c>
      <c r="O726" s="35"/>
    </row>
    <row r="727" spans="4:15">
      <c r="D727" s="92">
        <f>D726+'Control Panel'!$B$29</f>
        <v>3.6249999999999449</v>
      </c>
      <c r="E727" s="31">
        <f t="shared" si="97"/>
        <v>34.990460332807615</v>
      </c>
      <c r="F727" s="31">
        <f t="shared" si="98"/>
        <v>0</v>
      </c>
      <c r="G727" s="31">
        <f t="shared" si="96"/>
        <v>2.8694660230088775</v>
      </c>
      <c r="H727" s="31">
        <f t="shared" si="96"/>
        <v>-12.275128987039791</v>
      </c>
      <c r="I727" s="31">
        <f t="shared" si="91"/>
        <v>12.606055168277937</v>
      </c>
      <c r="J727" s="31">
        <f t="shared" si="92"/>
        <v>-1.3411573334194888</v>
      </c>
      <c r="K727" s="31">
        <f t="shared" si="93"/>
        <v>0.2401625871783846</v>
      </c>
      <c r="L727" s="32">
        <f t="shared" si="94"/>
        <v>-1.8222417050298174</v>
      </c>
      <c r="M727" s="33">
        <f t="shared" si="95"/>
        <v>-1.9047336349536805</v>
      </c>
      <c r="O727" s="35"/>
    </row>
    <row r="728" spans="4:15">
      <c r="D728" s="92">
        <f>D727+'Control Panel'!$B$29</f>
        <v>3.6299999999999448</v>
      </c>
      <c r="E728" s="31">
        <f t="shared" si="97"/>
        <v>34.990460332807615</v>
      </c>
      <c r="F728" s="31">
        <f t="shared" si="98"/>
        <v>0</v>
      </c>
      <c r="G728" s="31">
        <f t="shared" si="96"/>
        <v>2.8603548144837285</v>
      </c>
      <c r="H728" s="31">
        <f t="shared" si="96"/>
        <v>-12.284652655214559</v>
      </c>
      <c r="I728" s="31">
        <f t="shared" si="91"/>
        <v>12.613259710479698</v>
      </c>
      <c r="J728" s="31">
        <f t="shared" si="92"/>
        <v>-1.3420325919239031</v>
      </c>
      <c r="K728" s="31">
        <f t="shared" si="93"/>
        <v>0.24043717838177009</v>
      </c>
      <c r="L728" s="32">
        <f t="shared" si="94"/>
        <v>-1.8174938029534515</v>
      </c>
      <c r="M728" s="33">
        <f t="shared" si="95"/>
        <v>-1.894227108038681</v>
      </c>
      <c r="O728" s="35"/>
    </row>
    <row r="729" spans="4:15">
      <c r="D729" s="92">
        <f>D728+'Control Panel'!$B$29</f>
        <v>3.6349999999999447</v>
      </c>
      <c r="E729" s="31">
        <f t="shared" si="97"/>
        <v>34.990460332807615</v>
      </c>
      <c r="F729" s="31">
        <f t="shared" si="98"/>
        <v>0</v>
      </c>
      <c r="G729" s="31">
        <f t="shared" si="96"/>
        <v>2.8512673454689614</v>
      </c>
      <c r="H729" s="31">
        <f t="shared" si="96"/>
        <v>-12.294123790754753</v>
      </c>
      <c r="I729" s="31">
        <f t="shared" si="91"/>
        <v>12.620428093283509</v>
      </c>
      <c r="J729" s="31">
        <f t="shared" si="92"/>
        <v>-1.3429040776486314</v>
      </c>
      <c r="K729" s="31">
        <f t="shared" si="93"/>
        <v>0.24071054712835355</v>
      </c>
      <c r="L729" s="32">
        <f t="shared" si="94"/>
        <v>-1.8127491863827281</v>
      </c>
      <c r="M729" s="33">
        <f t="shared" si="95"/>
        <v>-1.883769461536164</v>
      </c>
      <c r="O729" s="35"/>
    </row>
    <row r="730" spans="4:15">
      <c r="D730" s="92">
        <f>D729+'Control Panel'!$B$29</f>
        <v>3.6399999999999446</v>
      </c>
      <c r="E730" s="31">
        <f t="shared" si="97"/>
        <v>34.990460332807615</v>
      </c>
      <c r="F730" s="31">
        <f t="shared" si="98"/>
        <v>0</v>
      </c>
      <c r="G730" s="31">
        <f t="shared" si="96"/>
        <v>2.8422035995370476</v>
      </c>
      <c r="H730" s="31">
        <f t="shared" si="96"/>
        <v>-12.303542638062433</v>
      </c>
      <c r="I730" s="31">
        <f t="shared" si="91"/>
        <v>12.627560443246418</v>
      </c>
      <c r="J730" s="31">
        <f t="shared" si="92"/>
        <v>-1.3437718108017764</v>
      </c>
      <c r="K730" s="31">
        <f t="shared" si="93"/>
        <v>0.24098269589813739</v>
      </c>
      <c r="L730" s="32">
        <f t="shared" si="94"/>
        <v>-1.8080079383666541</v>
      </c>
      <c r="M730" s="33">
        <f t="shared" si="95"/>
        <v>-1.8733605702023455</v>
      </c>
      <c r="O730" s="35"/>
    </row>
    <row r="731" spans="4:15">
      <c r="D731" s="92">
        <f>D730+'Control Panel'!$B$29</f>
        <v>3.6449999999999445</v>
      </c>
      <c r="E731" s="31">
        <f t="shared" si="97"/>
        <v>34.990460332807615</v>
      </c>
      <c r="F731" s="31">
        <f t="shared" si="98"/>
        <v>0</v>
      </c>
      <c r="G731" s="31">
        <f t="shared" si="96"/>
        <v>2.8331635598452145</v>
      </c>
      <c r="H731" s="31">
        <f t="shared" si="96"/>
        <v>-12.312909440913446</v>
      </c>
      <c r="I731" s="31">
        <f t="shared" si="91"/>
        <v>12.634656887188124</v>
      </c>
      <c r="J731" s="31">
        <f t="shared" si="92"/>
        <v>-1.344635811451903</v>
      </c>
      <c r="K731" s="31">
        <f t="shared" si="93"/>
        <v>0.24125362720386867</v>
      </c>
      <c r="L731" s="32">
        <f t="shared" si="94"/>
        <v>-1.8032701412139416</v>
      </c>
      <c r="M731" s="33">
        <f t="shared" si="95"/>
        <v>-1.8630003078666164</v>
      </c>
      <c r="O731" s="35"/>
    </row>
    <row r="732" spans="4:15">
      <c r="D732" s="92">
        <f>D731+'Control Panel'!$B$29</f>
        <v>3.6499999999999444</v>
      </c>
      <c r="E732" s="31">
        <f t="shared" si="97"/>
        <v>34.990460332807615</v>
      </c>
      <c r="F732" s="31">
        <f t="shared" si="98"/>
        <v>0</v>
      </c>
      <c r="G732" s="31">
        <f t="shared" si="96"/>
        <v>2.8241472091391446</v>
      </c>
      <c r="H732" s="31">
        <f t="shared" si="96"/>
        <v>-12.322224442452779</v>
      </c>
      <c r="I732" s="31">
        <f t="shared" si="91"/>
        <v>12.641717552178941</v>
      </c>
      <c r="J732" s="31">
        <f t="shared" si="92"/>
        <v>-1.3454960995291887</v>
      </c>
      <c r="K732" s="31">
        <f t="shared" si="93"/>
        <v>0.24152334359046945</v>
      </c>
      <c r="L732" s="32">
        <f t="shared" si="94"/>
        <v>-1.7985358764941235</v>
      </c>
      <c r="M732" s="33">
        <f t="shared" si="95"/>
        <v>-1.8526885474502135</v>
      </c>
      <c r="O732" s="35"/>
    </row>
    <row r="733" spans="4:15">
      <c r="D733" s="92">
        <f>D732+'Control Panel'!$B$29</f>
        <v>3.6549999999999443</v>
      </c>
      <c r="E733" s="31">
        <f t="shared" si="97"/>
        <v>34.990460332807615</v>
      </c>
      <c r="F733" s="31">
        <f t="shared" si="98"/>
        <v>0</v>
      </c>
      <c r="G733" s="31">
        <f t="shared" si="96"/>
        <v>2.8151545297566738</v>
      </c>
      <c r="H733" s="31">
        <f t="shared" si="96"/>
        <v>-12.331487885190029</v>
      </c>
      <c r="I733" s="31">
        <f t="shared" si="91"/>
        <v>12.648742565527925</v>
      </c>
      <c r="J733" s="31">
        <f t="shared" si="92"/>
        <v>-1.3463526948265643</v>
      </c>
      <c r="K733" s="31">
        <f t="shared" si="93"/>
        <v>0.24179184763447226</v>
      </c>
      <c r="L733" s="32">
        <f t="shared" si="94"/>
        <v>-1.7938052250387475</v>
      </c>
      <c r="M733" s="33">
        <f t="shared" si="95"/>
        <v>-1.8424251609847362</v>
      </c>
      <c r="O733" s="35"/>
    </row>
    <row r="734" spans="4:15">
      <c r="D734" s="92">
        <f>D733+'Control Panel'!$B$29</f>
        <v>3.6599999999999442</v>
      </c>
      <c r="E734" s="31">
        <f t="shared" si="97"/>
        <v>34.990460332807615</v>
      </c>
      <c r="F734" s="31">
        <f t="shared" si="98"/>
        <v>0</v>
      </c>
      <c r="G734" s="31">
        <f t="shared" si="96"/>
        <v>2.8061855036314802</v>
      </c>
      <c r="H734" s="31">
        <f t="shared" si="96"/>
        <v>-12.340700010994953</v>
      </c>
      <c r="I734" s="31">
        <f t="shared" si="91"/>
        <v>12.65573205477116</v>
      </c>
      <c r="J734" s="31">
        <f t="shared" si="92"/>
        <v>-1.3472056170008446</v>
      </c>
      <c r="K734" s="31">
        <f t="shared" si="93"/>
        <v>0.24205914194345987</v>
      </c>
      <c r="L734" s="32">
        <f t="shared" si="94"/>
        <v>-1.7890782669426386</v>
      </c>
      <c r="M734" s="33">
        <f t="shared" si="95"/>
        <v>-1.8322100196305129</v>
      </c>
      <c r="O734" s="35"/>
    </row>
    <row r="735" spans="4:15">
      <c r="D735" s="92">
        <f>D734+'Control Panel'!$B$29</f>
        <v>3.6649999999999441</v>
      </c>
      <c r="E735" s="31">
        <f t="shared" si="97"/>
        <v>34.990460332807615</v>
      </c>
      <c r="F735" s="31">
        <f t="shared" si="98"/>
        <v>0</v>
      </c>
      <c r="G735" s="31">
        <f t="shared" si="96"/>
        <v>2.7972401122967669</v>
      </c>
      <c r="H735" s="31">
        <f t="shared" si="96"/>
        <v>-12.349861061093105</v>
      </c>
      <c r="I735" s="31">
        <f t="shared" si="91"/>
        <v>12.662686147660208</v>
      </c>
      <c r="J735" s="31">
        <f t="shared" si="92"/>
        <v>-1.3480548855738483</v>
      </c>
      <c r="K735" s="31">
        <f t="shared" si="93"/>
        <v>0.24232522915551027</v>
      </c>
      <c r="L735" s="32">
        <f t="shared" si="94"/>
        <v>-1.7843550815652442</v>
      </c>
      <c r="M735" s="33">
        <f t="shared" si="95"/>
        <v>-1.8220429936948168</v>
      </c>
      <c r="O735" s="35"/>
    </row>
    <row r="736" spans="4:15">
      <c r="D736" s="92">
        <f>D735+'Control Panel'!$B$29</f>
        <v>3.669999999999944</v>
      </c>
      <c r="E736" s="31">
        <f t="shared" si="97"/>
        <v>34.990460332807615</v>
      </c>
      <c r="F736" s="31">
        <f t="shared" si="98"/>
        <v>0</v>
      </c>
      <c r="G736" s="31">
        <f t="shared" si="96"/>
        <v>2.7883183368889406</v>
      </c>
      <c r="H736" s="31">
        <f t="shared" si="96"/>
        <v>-12.358971276061579</v>
      </c>
      <c r="I736" s="31">
        <f t="shared" si="91"/>
        <v>12.669604972150722</v>
      </c>
      <c r="J736" s="31">
        <f t="shared" si="92"/>
        <v>-1.3489005199335107</v>
      </c>
      <c r="K736" s="31">
        <f t="shared" si="93"/>
        <v>0.24259011193864641</v>
      </c>
      <c r="L736" s="32">
        <f t="shared" si="94"/>
        <v>-1.779635747532029</v>
      </c>
      <c r="M736" s="33">
        <f t="shared" si="95"/>
        <v>-1.811923952649902</v>
      </c>
      <c r="O736" s="35"/>
    </row>
    <row r="737" spans="4:15">
      <c r="D737" s="92">
        <f>D736+'Control Panel'!$B$29</f>
        <v>3.6749999999999439</v>
      </c>
      <c r="E737" s="31">
        <f t="shared" si="97"/>
        <v>34.990460332807615</v>
      </c>
      <c r="F737" s="31">
        <f t="shared" si="98"/>
        <v>0</v>
      </c>
      <c r="G737" s="31">
        <f t="shared" si="96"/>
        <v>2.7794201581512805</v>
      </c>
      <c r="H737" s="31">
        <f t="shared" si="96"/>
        <v>-12.368030895824829</v>
      </c>
      <c r="I737" s="31">
        <f t="shared" si="91"/>
        <v>12.676488656391216</v>
      </c>
      <c r="J737" s="31">
        <f t="shared" si="92"/>
        <v>-1.3497425393349836</v>
      </c>
      <c r="K737" s="31">
        <f t="shared" si="93"/>
        <v>0.2428537929902907</v>
      </c>
      <c r="L737" s="32">
        <f t="shared" si="94"/>
        <v>-1.7749203427359592</v>
      </c>
      <c r="M737" s="33">
        <f t="shared" si="95"/>
        <v>-1.801852765150914</v>
      </c>
      <c r="O737" s="35"/>
    </row>
    <row r="738" spans="4:15">
      <c r="D738" s="92">
        <f>D737+'Control Panel'!$B$29</f>
        <v>3.6799999999999438</v>
      </c>
      <c r="E738" s="31">
        <f t="shared" si="97"/>
        <v>34.990460332807615</v>
      </c>
      <c r="F738" s="31">
        <f t="shared" si="98"/>
        <v>0</v>
      </c>
      <c r="G738" s="31">
        <f t="shared" si="96"/>
        <v>2.7705455564376007</v>
      </c>
      <c r="H738" s="31">
        <f t="shared" si="96"/>
        <v>-12.377040159650583</v>
      </c>
      <c r="I738" s="31">
        <f t="shared" si="91"/>
        <v>12.683337328712009</v>
      </c>
      <c r="J738" s="31">
        <f t="shared" si="92"/>
        <v>-1.3505809629017278</v>
      </c>
      <c r="K738" s="31">
        <f t="shared" si="93"/>
        <v>0.24311627503672498</v>
      </c>
      <c r="L738" s="32">
        <f t="shared" si="94"/>
        <v>-1.7702089443390494</v>
      </c>
      <c r="M738" s="33">
        <f t="shared" si="95"/>
        <v>-1.7918292990536027</v>
      </c>
      <c r="O738" s="35"/>
    </row>
    <row r="739" spans="4:15">
      <c r="D739" s="92">
        <f>D738+'Control Panel'!$B$29</f>
        <v>3.6849999999999437</v>
      </c>
      <c r="E739" s="31">
        <f t="shared" si="97"/>
        <v>34.990460332807615</v>
      </c>
      <c r="F739" s="31">
        <f t="shared" si="98"/>
        <v>0</v>
      </c>
      <c r="G739" s="31">
        <f t="shared" si="96"/>
        <v>2.7616945117159055</v>
      </c>
      <c r="H739" s="31">
        <f t="shared" si="96"/>
        <v>-12.385999306145852</v>
      </c>
      <c r="I739" s="31">
        <f t="shared" si="91"/>
        <v>12.690151117614294</v>
      </c>
      <c r="J739" s="31">
        <f t="shared" si="92"/>
        <v>-1.3514158096265969</v>
      </c>
      <c r="K739" s="31">
        <f t="shared" si="93"/>
        <v>0.24337756083255405</v>
      </c>
      <c r="L739" s="32">
        <f t="shared" si="94"/>
        <v>-1.7655016287739509</v>
      </c>
      <c r="M739" s="33">
        <f t="shared" si="95"/>
        <v>-1.7818534214319217</v>
      </c>
      <c r="O739" s="35"/>
    </row>
    <row r="740" spans="4:15">
      <c r="D740" s="92">
        <f>D739+'Control Panel'!$B$29</f>
        <v>3.6899999999999435</v>
      </c>
      <c r="E740" s="31">
        <f t="shared" si="97"/>
        <v>34.990460332807615</v>
      </c>
      <c r="F740" s="31">
        <f t="shared" si="98"/>
        <v>0</v>
      </c>
      <c r="G740" s="31">
        <f t="shared" si="96"/>
        <v>2.7528670035720357</v>
      </c>
      <c r="H740" s="31">
        <f t="shared" si="96"/>
        <v>-12.394908573253012</v>
      </c>
      <c r="I740" s="31">
        <f t="shared" si="91"/>
        <v>12.696930151759389</v>
      </c>
      <c r="J740" s="31">
        <f t="shared" si="92"/>
        <v>-1.3522470983729082</v>
      </c>
      <c r="K740" s="31">
        <f t="shared" si="93"/>
        <v>0.24363765316017527</v>
      </c>
      <c r="L740" s="32">
        <f t="shared" si="94"/>
        <v>-1.7607984717456464</v>
      </c>
      <c r="M740" s="33">
        <f t="shared" si="95"/>
        <v>-1.7719249985954459</v>
      </c>
      <c r="O740" s="35"/>
    </row>
    <row r="741" spans="4:15">
      <c r="D741" s="92">
        <f>D740+'Control Panel'!$B$29</f>
        <v>3.6949999999999434</v>
      </c>
      <c r="E741" s="31">
        <f t="shared" si="97"/>
        <v>34.990460332807615</v>
      </c>
      <c r="F741" s="31">
        <f t="shared" si="98"/>
        <v>0</v>
      </c>
      <c r="G741" s="31">
        <f t="shared" si="96"/>
        <v>2.7440630112133073</v>
      </c>
      <c r="H741" s="31">
        <f t="shared" si="96"/>
        <v>-12.40376819824599</v>
      </c>
      <c r="I741" s="31">
        <f t="shared" si="91"/>
        <v>12.703674559958138</v>
      </c>
      <c r="J741" s="31">
        <f t="shared" si="92"/>
        <v>-1.3530748478755086</v>
      </c>
      <c r="K741" s="31">
        <f t="shared" si="93"/>
        <v>0.24389655482925235</v>
      </c>
      <c r="L741" s="32">
        <f t="shared" si="94"/>
        <v>-1.7560995482331663</v>
      </c>
      <c r="M741" s="33">
        <f t="shared" si="95"/>
        <v>-1.762043896106628</v>
      </c>
      <c r="O741" s="35"/>
    </row>
    <row r="742" spans="4:15">
      <c r="D742" s="92">
        <f>D741+'Control Panel'!$B$29</f>
        <v>3.6999999999999433</v>
      </c>
      <c r="E742" s="31">
        <f t="shared" si="97"/>
        <v>34.990460332807615</v>
      </c>
      <c r="F742" s="31">
        <f t="shared" si="98"/>
        <v>0</v>
      </c>
      <c r="G742" s="31">
        <f t="shared" si="96"/>
        <v>2.7352825134721415</v>
      </c>
      <c r="H742" s="31">
        <f t="shared" si="96"/>
        <v>-12.412578417726523</v>
      </c>
      <c r="I742" s="31">
        <f t="shared" si="91"/>
        <v>12.710384471160452</v>
      </c>
      <c r="J742" s="31">
        <f t="shared" si="92"/>
        <v>-1.3538990767418277</v>
      </c>
      <c r="K742" s="31">
        <f t="shared" si="93"/>
        <v>0.24415426867619419</v>
      </c>
      <c r="L742" s="32">
        <f t="shared" si="94"/>
        <v>-1.7514049324913936</v>
      </c>
      <c r="M742" s="33">
        <f t="shared" si="95"/>
        <v>-1.7522099787979104</v>
      </c>
      <c r="O742" s="35"/>
    </row>
    <row r="743" spans="4:15">
      <c r="D743" s="92">
        <f>D742+'Control Panel'!$B$29</f>
        <v>3.7049999999999432</v>
      </c>
      <c r="E743" s="31">
        <f t="shared" si="97"/>
        <v>34.990460332807615</v>
      </c>
      <c r="F743" s="31">
        <f t="shared" si="98"/>
        <v>0</v>
      </c>
      <c r="G743" s="31">
        <f t="shared" si="96"/>
        <v>2.7265254888096844</v>
      </c>
      <c r="H743" s="31">
        <f t="shared" si="96"/>
        <v>-12.421339467620513</v>
      </c>
      <c r="I743" s="31">
        <f t="shared" si="91"/>
        <v>12.717060014445002</v>
      </c>
      <c r="J743" s="31">
        <f t="shared" si="92"/>
        <v>-1.3547198034529242</v>
      </c>
      <c r="K743" s="31">
        <f t="shared" si="93"/>
        <v>0.24441079756363779</v>
      </c>
      <c r="L743" s="32">
        <f t="shared" si="94"/>
        <v>-1.7467146980529134</v>
      </c>
      <c r="M743" s="33">
        <f t="shared" si="95"/>
        <v>-1.7424231107886963</v>
      </c>
      <c r="O743" s="35"/>
    </row>
    <row r="744" spans="4:15">
      <c r="D744" s="92">
        <f>D743+'Control Panel'!$B$29</f>
        <v>3.7099999999999431</v>
      </c>
      <c r="E744" s="31">
        <f t="shared" si="97"/>
        <v>34.990460332807615</v>
      </c>
      <c r="F744" s="31">
        <f t="shared" si="98"/>
        <v>0</v>
      </c>
      <c r="G744" s="31">
        <f t="shared" si="96"/>
        <v>2.7177919153194199</v>
      </c>
      <c r="H744" s="31">
        <f t="shared" si="96"/>
        <v>-12.430051583174457</v>
      </c>
      <c r="I744" s="31">
        <f t="shared" si="91"/>
        <v>12.723701319009082</v>
      </c>
      <c r="J744" s="31">
        <f t="shared" si="92"/>
        <v>-1.3555370463645218</v>
      </c>
      <c r="K744" s="31">
        <f t="shared" si="93"/>
        <v>0.24466614437993736</v>
      </c>
      <c r="L744" s="32">
        <f t="shared" si="94"/>
        <v>-1.7420289177299282</v>
      </c>
      <c r="M744" s="33">
        <f t="shared" si="95"/>
        <v>-1.7326831555021127</v>
      </c>
      <c r="O744" s="35"/>
    </row>
    <row r="745" spans="4:15">
      <c r="D745" s="92">
        <f>D744+'Control Panel'!$B$29</f>
        <v>3.714999999999943</v>
      </c>
      <c r="E745" s="31">
        <f t="shared" si="97"/>
        <v>34.990460332807615</v>
      </c>
      <c r="F745" s="31">
        <f t="shared" si="98"/>
        <v>0</v>
      </c>
      <c r="G745" s="31">
        <f t="shared" si="96"/>
        <v>2.7090817707307702</v>
      </c>
      <c r="H745" s="31">
        <f t="shared" si="96"/>
        <v>-12.438714998951967</v>
      </c>
      <c r="I745" s="31">
        <f t="shared" si="91"/>
        <v>12.730308514158578</v>
      </c>
      <c r="J745" s="31">
        <f t="shared" si="92"/>
        <v>-1.3563508237080357</v>
      </c>
      <c r="K745" s="31">
        <f t="shared" si="93"/>
        <v>0.24492031203865625</v>
      </c>
      <c r="L745" s="32">
        <f t="shared" si="94"/>
        <v>-1.7373476636162293</v>
      </c>
      <c r="M745" s="33">
        <f t="shared" si="95"/>
        <v>-1.7229899756816944</v>
      </c>
      <c r="O745" s="35"/>
    </row>
    <row r="746" spans="4:15">
      <c r="D746" s="92">
        <f>D745+'Control Panel'!$B$29</f>
        <v>3.7199999999999429</v>
      </c>
      <c r="E746" s="31">
        <f t="shared" si="97"/>
        <v>34.990460332807615</v>
      </c>
      <c r="F746" s="31">
        <f t="shared" si="98"/>
        <v>0</v>
      </c>
      <c r="G746" s="31">
        <f t="shared" si="96"/>
        <v>2.7003950324126889</v>
      </c>
      <c r="H746" s="31">
        <f t="shared" si="96"/>
        <v>-12.447329948830376</v>
      </c>
      <c r="I746" s="31">
        <f t="shared" si="91"/>
        <v>12.736881729298139</v>
      </c>
      <c r="J746" s="31">
        <f t="shared" si="92"/>
        <v>-1.3571611535915928</v>
      </c>
      <c r="K746" s="31">
        <f t="shared" si="93"/>
        <v>0.24517330347806598</v>
      </c>
      <c r="L746" s="32">
        <f t="shared" si="94"/>
        <v>-1.7326710070892188</v>
      </c>
      <c r="M746" s="33">
        <f t="shared" si="95"/>
        <v>-1.7133434334078166</v>
      </c>
      <c r="O746" s="35"/>
    </row>
    <row r="747" spans="4:15">
      <c r="D747" s="92">
        <f>D746+'Control Panel'!$B$29</f>
        <v>3.7249999999999428</v>
      </c>
      <c r="E747" s="31">
        <f t="shared" si="97"/>
        <v>34.990460332807615</v>
      </c>
      <c r="F747" s="31">
        <f t="shared" si="98"/>
        <v>0</v>
      </c>
      <c r="G747" s="31">
        <f t="shared" si="96"/>
        <v>2.6917316773772426</v>
      </c>
      <c r="H747" s="31">
        <f t="shared" si="96"/>
        <v>-12.455896665997415</v>
      </c>
      <c r="I747" s="31">
        <f t="shared" si="91"/>
        <v>12.743421093921427</v>
      </c>
      <c r="J747" s="31">
        <f t="shared" si="92"/>
        <v>-1.357968054001039</v>
      </c>
      <c r="K747" s="31">
        <f t="shared" si="93"/>
        <v>0.24542512166064717</v>
      </c>
      <c r="L747" s="32">
        <f t="shared" si="94"/>
        <v>-1.7279990188119909</v>
      </c>
      <c r="M747" s="33">
        <f t="shared" si="95"/>
        <v>-1.7037433901140828</v>
      </c>
      <c r="O747" s="35"/>
    </row>
    <row r="748" spans="4:15">
      <c r="D748" s="92">
        <f>D747+'Control Panel'!$B$29</f>
        <v>3.7299999999999427</v>
      </c>
      <c r="E748" s="31">
        <f t="shared" si="97"/>
        <v>34.990460332807615</v>
      </c>
      <c r="F748" s="31">
        <f t="shared" si="98"/>
        <v>0</v>
      </c>
      <c r="G748" s="31">
        <f t="shared" si="96"/>
        <v>2.6830916822831825</v>
      </c>
      <c r="H748" s="31">
        <f t="shared" si="96"/>
        <v>-12.464415382947985</v>
      </c>
      <c r="I748" s="31">
        <f t="shared" si="91"/>
        <v>12.749926737601577</v>
      </c>
      <c r="J748" s="31">
        <f t="shared" si="92"/>
        <v>-1.3587715428009408</v>
      </c>
      <c r="K748" s="31">
        <f t="shared" si="93"/>
        <v>0.24567576957259832</v>
      </c>
      <c r="L748" s="32">
        <f t="shared" si="94"/>
        <v>-1.7233317687354717</v>
      </c>
      <c r="M748" s="33">
        <f t="shared" si="95"/>
        <v>-1.6941897066034459</v>
      </c>
      <c r="O748" s="35"/>
    </row>
    <row r="749" spans="4:15">
      <c r="D749" s="92">
        <f>D748+'Control Panel'!$B$29</f>
        <v>3.7349999999999426</v>
      </c>
      <c r="E749" s="31">
        <f t="shared" si="97"/>
        <v>34.990460332807615</v>
      </c>
      <c r="F749" s="31">
        <f t="shared" si="98"/>
        <v>0</v>
      </c>
      <c r="G749" s="31">
        <f t="shared" si="96"/>
        <v>2.6744750234395052</v>
      </c>
      <c r="H749" s="31">
        <f t="shared" si="96"/>
        <v>-12.472886331481002</v>
      </c>
      <c r="I749" s="31">
        <f t="shared" si="91"/>
        <v>12.756398789981731</v>
      </c>
      <c r="J749" s="31">
        <f t="shared" si="92"/>
        <v>-1.3595716377355767</v>
      </c>
      <c r="K749" s="31">
        <f t="shared" si="93"/>
        <v>0.24592525022334613</v>
      </c>
      <c r="L749" s="32">
        <f t="shared" si="94"/>
        <v>-1.7186693261005941</v>
      </c>
      <c r="M749" s="33">
        <f t="shared" si="95"/>
        <v>-1.6846822430642736</v>
      </c>
      <c r="O749" s="35"/>
    </row>
    <row r="750" spans="4:15">
      <c r="D750" s="92">
        <f>D749+'Control Panel'!$B$29</f>
        <v>3.7399999999999425</v>
      </c>
      <c r="E750" s="31">
        <f t="shared" si="97"/>
        <v>34.990460332807615</v>
      </c>
      <c r="F750" s="31">
        <f t="shared" si="98"/>
        <v>0</v>
      </c>
      <c r="G750" s="31">
        <f t="shared" si="96"/>
        <v>2.6658816768090023</v>
      </c>
      <c r="H750" s="31">
        <f t="shared" si="96"/>
        <v>-12.481309742696324</v>
      </c>
      <c r="I750" s="31">
        <f t="shared" si="91"/>
        <v>12.762837380765774</v>
      </c>
      <c r="J750" s="31">
        <f t="shared" si="92"/>
        <v>-1.3603683564299209</v>
      </c>
      <c r="K750" s="31">
        <f t="shared" si="93"/>
        <v>0.2461735666450631</v>
      </c>
      <c r="L750" s="32">
        <f t="shared" si="94"/>
        <v>-1.714011759440536</v>
      </c>
      <c r="M750" s="33">
        <f t="shared" si="95"/>
        <v>-1.6752208590861841</v>
      </c>
      <c r="O750" s="35"/>
    </row>
    <row r="751" spans="4:15">
      <c r="D751" s="92">
        <f>D750+'Control Panel'!$B$29</f>
        <v>3.7449999999999424</v>
      </c>
      <c r="E751" s="31">
        <f t="shared" si="97"/>
        <v>34.990460332807615</v>
      </c>
      <c r="F751" s="31">
        <f t="shared" si="98"/>
        <v>0</v>
      </c>
      <c r="G751" s="31">
        <f t="shared" si="96"/>
        <v>2.6573116180117995</v>
      </c>
      <c r="H751" s="31">
        <f t="shared" si="96"/>
        <v>-12.489685846991755</v>
      </c>
      <c r="I751" s="31">
        <f t="shared" si="91"/>
        <v>12.769242639709162</v>
      </c>
      <c r="J751" s="31">
        <f t="shared" si="92"/>
        <v>-1.3611617163906173</v>
      </c>
      <c r="K751" s="31">
        <f t="shared" si="93"/>
        <v>0.24642072189218819</v>
      </c>
      <c r="L751" s="32">
        <f t="shared" si="94"/>
        <v>-1.7093591365830094</v>
      </c>
      <c r="M751" s="33">
        <f t="shared" si="95"/>
        <v>-1.6658054136757749</v>
      </c>
      <c r="O751" s="35"/>
    </row>
    <row r="752" spans="4:15">
      <c r="D752" s="92">
        <f>D751+'Control Panel'!$B$29</f>
        <v>3.7499999999999423</v>
      </c>
      <c r="E752" s="31">
        <f t="shared" si="97"/>
        <v>34.990460332807615</v>
      </c>
      <c r="F752" s="31">
        <f t="shared" si="98"/>
        <v>0</v>
      </c>
      <c r="G752" s="31">
        <f t="shared" si="96"/>
        <v>2.6487648223288844</v>
      </c>
      <c r="H752" s="31">
        <f t="shared" si="96"/>
        <v>-12.498014874060134</v>
      </c>
      <c r="I752" s="31">
        <f t="shared" si="91"/>
        <v>12.775614696609917</v>
      </c>
      <c r="J752" s="31">
        <f t="shared" si="92"/>
        <v>-1.361951735006945</v>
      </c>
      <c r="K752" s="31">
        <f t="shared" si="93"/>
        <v>0.24666671904095303</v>
      </c>
      <c r="L752" s="32">
        <f t="shared" si="94"/>
        <v>-1.7047115246525921</v>
      </c>
      <c r="M752" s="33">
        <f t="shared" si="95"/>
        <v>-1.6564357652721693</v>
      </c>
      <c r="O752" s="35"/>
    </row>
    <row r="753" spans="4:15">
      <c r="D753" s="92">
        <f>D752+'Control Panel'!$B$29</f>
        <v>3.7549999999999422</v>
      </c>
      <c r="E753" s="31">
        <f t="shared" si="97"/>
        <v>34.990460332807615</v>
      </c>
      <c r="F753" s="31">
        <f t="shared" si="98"/>
        <v>0</v>
      </c>
      <c r="G753" s="31">
        <f t="shared" si="96"/>
        <v>2.6402412647056215</v>
      </c>
      <c r="H753" s="31">
        <f t="shared" si="96"/>
        <v>-12.506297052886495</v>
      </c>
      <c r="I753" s="31">
        <f t="shared" si="91"/>
        <v>12.781953681299733</v>
      </c>
      <c r="J753" s="31">
        <f t="shared" si="92"/>
        <v>-1.3627384295517764</v>
      </c>
      <c r="K753" s="31">
        <f t="shared" si="93"/>
        <v>0.24691156118891192</v>
      </c>
      <c r="L753" s="32">
        <f t="shared" si="94"/>
        <v>-1.7000689900731034</v>
      </c>
      <c r="M753" s="33">
        <f t="shared" si="95"/>
        <v>-1.6471117717624348</v>
      </c>
      <c r="O753" s="35"/>
    </row>
    <row r="754" spans="4:15">
      <c r="D754" s="92">
        <f>D753+'Control Panel'!$B$29</f>
        <v>3.7599999999999421</v>
      </c>
      <c r="E754" s="31">
        <f t="shared" si="97"/>
        <v>34.990460332807615</v>
      </c>
      <c r="F754" s="31">
        <f t="shared" si="98"/>
        <v>0</v>
      </c>
      <c r="G754" s="31">
        <f t="shared" si="96"/>
        <v>2.6317409197552561</v>
      </c>
      <c r="H754" s="31">
        <f t="shared" si="96"/>
        <v>-12.514532611745308</v>
      </c>
      <c r="I754" s="31">
        <f t="shared" si="91"/>
        <v>12.788259723635234</v>
      </c>
      <c r="J754" s="31">
        <f t="shared" si="92"/>
        <v>-1.3635218171825265</v>
      </c>
      <c r="K754" s="31">
        <f t="shared" si="93"/>
        <v>0.24715525145447717</v>
      </c>
      <c r="L754" s="32">
        <f t="shared" si="94"/>
        <v>-1.6954315985700266</v>
      </c>
      <c r="M754" s="33">
        <f t="shared" si="95"/>
        <v>-1.6378332904968262</v>
      </c>
      <c r="O754" s="35"/>
    </row>
    <row r="755" spans="4:15">
      <c r="D755" s="92">
        <f>D754+'Control Panel'!$B$29</f>
        <v>3.7649999999999419</v>
      </c>
      <c r="E755" s="31">
        <f t="shared" si="97"/>
        <v>34.990460332807615</v>
      </c>
      <c r="F755" s="31">
        <f t="shared" si="98"/>
        <v>0</v>
      </c>
      <c r="G755" s="31">
        <f t="shared" si="96"/>
        <v>2.6232637617624062</v>
      </c>
      <c r="H755" s="31">
        <f t="shared" si="96"/>
        <v>-12.522721778197791</v>
      </c>
      <c r="I755" s="31">
        <f t="shared" si="91"/>
        <v>12.794532953489357</v>
      </c>
      <c r="J755" s="31">
        <f t="shared" si="92"/>
        <v>-1.3643019149420919</v>
      </c>
      <c r="K755" s="31">
        <f t="shared" si="93"/>
        <v>0.24739779297645875</v>
      </c>
      <c r="L755" s="32">
        <f t="shared" si="94"/>
        <v>-1.6907994151729946</v>
      </c>
      <c r="M755" s="33">
        <f t="shared" si="95"/>
        <v>-1.6286001783038935</v>
      </c>
      <c r="O755" s="35"/>
    </row>
    <row r="756" spans="4:15">
      <c r="D756" s="92">
        <f>D755+'Control Panel'!$B$29</f>
        <v>3.7699999999999418</v>
      </c>
      <c r="E756" s="31">
        <f t="shared" si="97"/>
        <v>34.990460332807615</v>
      </c>
      <c r="F756" s="31">
        <f t="shared" si="98"/>
        <v>0</v>
      </c>
      <c r="G756" s="31">
        <f t="shared" si="96"/>
        <v>2.6148097646865414</v>
      </c>
      <c r="H756" s="31">
        <f t="shared" si="96"/>
        <v>-12.530864779089312</v>
      </c>
      <c r="I756" s="31">
        <f t="shared" si="91"/>
        <v>12.800773500742878</v>
      </c>
      <c r="J756" s="31">
        <f t="shared" si="92"/>
        <v>-1.3650787397597854</v>
      </c>
      <c r="K756" s="31">
        <f t="shared" si="93"/>
        <v>0.2476391889136085</v>
      </c>
      <c r="L756" s="32">
        <f t="shared" si="94"/>
        <v>-1.6861725042182802</v>
      </c>
      <c r="M756" s="33">
        <f t="shared" si="95"/>
        <v>-1.6194122915054205</v>
      </c>
      <c r="O756" s="35"/>
    </row>
    <row r="757" spans="4:15">
      <c r="D757" s="92">
        <f>D756+'Control Panel'!$B$29</f>
        <v>3.7749999999999417</v>
      </c>
      <c r="E757" s="31">
        <f t="shared" si="97"/>
        <v>34.990460332807615</v>
      </c>
      <c r="F757" s="31">
        <f t="shared" si="98"/>
        <v>0</v>
      </c>
      <c r="G757" s="31">
        <f t="shared" si="96"/>
        <v>2.6063789021654498</v>
      </c>
      <c r="H757" s="31">
        <f t="shared" si="96"/>
        <v>-12.538961840546838</v>
      </c>
      <c r="I757" s="31">
        <f t="shared" si="91"/>
        <v>12.806981495276041</v>
      </c>
      <c r="J757" s="31">
        <f t="shared" si="92"/>
        <v>-1.3658523084522587</v>
      </c>
      <c r="K757" s="31">
        <f t="shared" si="93"/>
        <v>0.24787944244416901</v>
      </c>
      <c r="L757" s="32">
        <f t="shared" si="94"/>
        <v>-1.6815509293513702</v>
      </c>
      <c r="M757" s="33">
        <f t="shared" si="95"/>
        <v>-1.6102694859312252</v>
      </c>
      <c r="O757" s="35"/>
    </row>
    <row r="758" spans="4:15">
      <c r="D758" s="92">
        <f>D757+'Control Panel'!$B$29</f>
        <v>3.7799999999999416</v>
      </c>
      <c r="E758" s="31">
        <f t="shared" si="97"/>
        <v>34.990460332807615</v>
      </c>
      <c r="F758" s="31">
        <f t="shared" si="98"/>
        <v>0</v>
      </c>
      <c r="G758" s="31">
        <f t="shared" si="96"/>
        <v>2.5979711475186931</v>
      </c>
      <c r="H758" s="31">
        <f t="shared" si="96"/>
        <v>-12.547013187976495</v>
      </c>
      <c r="I758" s="31">
        <f t="shared" si="91"/>
        <v>12.813157066960338</v>
      </c>
      <c r="J758" s="31">
        <f t="shared" si="92"/>
        <v>-1.3666226377244182</v>
      </c>
      <c r="K758" s="31">
        <f t="shared" si="93"/>
        <v>0.24811855676542655</v>
      </c>
      <c r="L758" s="32">
        <f t="shared" si="94"/>
        <v>-1.676934753529552</v>
      </c>
      <c r="M758" s="33">
        <f t="shared" si="95"/>
        <v>-1.6011716169338202</v>
      </c>
      <c r="O758" s="35"/>
    </row>
    <row r="759" spans="4:15">
      <c r="D759" s="92">
        <f>D758+'Control Panel'!$B$29</f>
        <v>3.7849999999999415</v>
      </c>
      <c r="E759" s="31">
        <f t="shared" si="97"/>
        <v>34.990460332807615</v>
      </c>
      <c r="F759" s="31">
        <f t="shared" si="98"/>
        <v>0</v>
      </c>
      <c r="G759" s="31">
        <f t="shared" si="96"/>
        <v>2.5895864737510452</v>
      </c>
      <c r="H759" s="31">
        <f t="shared" si="96"/>
        <v>-12.555019046061163</v>
      </c>
      <c r="I759" s="31">
        <f t="shared" si="91"/>
        <v>12.819300345650419</v>
      </c>
      <c r="J759" s="31">
        <f t="shared" si="92"/>
        <v>-1.3673897441703342</v>
      </c>
      <c r="K759" s="31">
        <f t="shared" si="93"/>
        <v>0.24835653509326938</v>
      </c>
      <c r="L759" s="32">
        <f t="shared" si="94"/>
        <v>-1.67232403902455</v>
      </c>
      <c r="M759" s="33">
        <f t="shared" si="95"/>
        <v>-1.5921185394028889</v>
      </c>
      <c r="O759" s="35"/>
    </row>
    <row r="760" spans="4:15">
      <c r="D760" s="92">
        <f>D759+'Control Panel'!$B$29</f>
        <v>3.7899999999999414</v>
      </c>
      <c r="E760" s="31">
        <f t="shared" si="97"/>
        <v>34.990460332807615</v>
      </c>
      <c r="F760" s="31">
        <f t="shared" si="98"/>
        <v>0</v>
      </c>
      <c r="G760" s="31">
        <f t="shared" si="96"/>
        <v>2.5812248535559226</v>
      </c>
      <c r="H760" s="31">
        <f t="shared" si="96"/>
        <v>-12.562979638758177</v>
      </c>
      <c r="I760" s="31">
        <f t="shared" si="91"/>
        <v>12.825411461176104</v>
      </c>
      <c r="J760" s="31">
        <f t="shared" si="92"/>
        <v>-1.36815364427414</v>
      </c>
      <c r="K760" s="31">
        <f t="shared" si="93"/>
        <v>0.24859338066174982</v>
      </c>
      <c r="L760" s="32">
        <f t="shared" si="94"/>
        <v>-1.6677188474252007</v>
      </c>
      <c r="M760" s="33">
        <f t="shared" si="95"/>
        <v>-1.5831101077796395</v>
      </c>
      <c r="O760" s="35"/>
    </row>
    <row r="761" spans="4:15">
      <c r="D761" s="92">
        <f>D760+'Control Panel'!$B$29</f>
        <v>3.7949999999999413</v>
      </c>
      <c r="E761" s="31">
        <f t="shared" si="97"/>
        <v>34.990460332807615</v>
      </c>
      <c r="F761" s="31">
        <f t="shared" si="98"/>
        <v>0</v>
      </c>
      <c r="G761" s="31">
        <f t="shared" si="96"/>
        <v>2.5728862593187967</v>
      </c>
      <c r="H761" s="31">
        <f t="shared" si="96"/>
        <v>-12.570895189297076</v>
      </c>
      <c r="I761" s="31">
        <f t="shared" si="91"/>
        <v>12.831490543334544</v>
      </c>
      <c r="J761" s="31">
        <f t="shared" si="92"/>
        <v>-1.3689143544109237</v>
      </c>
      <c r="K761" s="31">
        <f t="shared" si="93"/>
        <v>0.24882909672265105</v>
      </c>
      <c r="L761" s="32">
        <f t="shared" si="94"/>
        <v>-1.6631192396401679</v>
      </c>
      <c r="M761" s="33">
        <f t="shared" si="95"/>
        <v>-1.5741461760710072</v>
      </c>
      <c r="O761" s="35"/>
    </row>
    <row r="762" spans="4:15">
      <c r="D762" s="92">
        <f>D761+'Control Panel'!$B$29</f>
        <v>3.7999999999999412</v>
      </c>
      <c r="E762" s="31">
        <f t="shared" si="97"/>
        <v>34.990460332807615</v>
      </c>
      <c r="F762" s="31">
        <f t="shared" si="98"/>
        <v>0</v>
      </c>
      <c r="G762" s="31">
        <f t="shared" si="96"/>
        <v>2.564570663120596</v>
      </c>
      <c r="H762" s="31">
        <f t="shared" si="96"/>
        <v>-12.578765920177432</v>
      </c>
      <c r="I762" s="31">
        <f t="shared" si="91"/>
        <v>12.837537721882496</v>
      </c>
      <c r="J762" s="31">
        <f t="shared" si="92"/>
        <v>-1.3696718908476124</v>
      </c>
      <c r="K762" s="31">
        <f t="shared" si="93"/>
        <v>0.24906368654505873</v>
      </c>
      <c r="L762" s="32">
        <f t="shared" si="94"/>
        <v>-1.6585252759006932</v>
      </c>
      <c r="M762" s="33">
        <f t="shared" si="95"/>
        <v>-1.5652265978636875</v>
      </c>
      <c r="O762" s="35"/>
    </row>
    <row r="763" spans="4:15">
      <c r="D763" s="92">
        <f>D762+'Control Panel'!$B$29</f>
        <v>3.8049999999999411</v>
      </c>
      <c r="E763" s="31">
        <f t="shared" si="97"/>
        <v>34.990460332807615</v>
      </c>
      <c r="F763" s="31">
        <f t="shared" si="98"/>
        <v>0</v>
      </c>
      <c r="G763" s="31">
        <f t="shared" si="96"/>
        <v>2.5562780367410927</v>
      </c>
      <c r="H763" s="31">
        <f t="shared" si="96"/>
        <v>-12.586592053166751</v>
      </c>
      <c r="I763" s="31">
        <f t="shared" si="91"/>
        <v>12.843553126528706</v>
      </c>
      <c r="J763" s="31">
        <f t="shared" si="92"/>
        <v>-1.3704262697438492</v>
      </c>
      <c r="K763" s="31">
        <f t="shared" si="93"/>
        <v>0.24929715341493586</v>
      </c>
      <c r="L763" s="32">
        <f t="shared" si="94"/>
        <v>-1.653937015763369</v>
      </c>
      <c r="M763" s="33">
        <f t="shared" si="95"/>
        <v>-1.5563512263380606</v>
      </c>
      <c r="O763" s="35"/>
    </row>
    <row r="764" spans="4:15">
      <c r="D764" s="92">
        <f>D763+'Control Panel'!$B$29</f>
        <v>3.809999999999941</v>
      </c>
      <c r="E764" s="31">
        <f t="shared" si="97"/>
        <v>34.990460332807615</v>
      </c>
      <c r="F764" s="31">
        <f t="shared" si="98"/>
        <v>0</v>
      </c>
      <c r="G764" s="31">
        <f t="shared" si="96"/>
        <v>2.548008351662276</v>
      </c>
      <c r="H764" s="31">
        <f t="shared" si="96"/>
        <v>-12.594373809298441</v>
      </c>
      <c r="I764" s="31">
        <f t="shared" si="91"/>
        <v>12.84953688692644</v>
      </c>
      <c r="J764" s="31">
        <f t="shared" si="92"/>
        <v>-1.3711775071528605</v>
      </c>
      <c r="K764" s="31">
        <f t="shared" si="93"/>
        <v>0.249529500634704</v>
      </c>
      <c r="L764" s="32">
        <f t="shared" si="94"/>
        <v>-1.6493545181129738</v>
      </c>
      <c r="M764" s="33">
        <f t="shared" si="95"/>
        <v>-1.5475199142819094</v>
      </c>
      <c r="O764" s="35"/>
    </row>
    <row r="765" spans="4:15">
      <c r="D765" s="92">
        <f>D764+'Control Panel'!$B$29</f>
        <v>3.8149999999999409</v>
      </c>
      <c r="E765" s="31">
        <f t="shared" si="97"/>
        <v>34.990460332807615</v>
      </c>
      <c r="F765" s="31">
        <f t="shared" si="98"/>
        <v>0</v>
      </c>
      <c r="G765" s="31">
        <f t="shared" si="96"/>
        <v>2.539761579071711</v>
      </c>
      <c r="H765" s="31">
        <f t="shared" si="96"/>
        <v>-12.602111408869851</v>
      </c>
      <c r="I765" s="31">
        <f t="shared" si="91"/>
        <v>12.855489132666111</v>
      </c>
      <c r="J765" s="31">
        <f t="shared" si="92"/>
        <v>-1.3719256190223179</v>
      </c>
      <c r="K765" s="31">
        <f t="shared" si="93"/>
        <v>0.24976073152282693</v>
      </c>
      <c r="L765" s="32">
        <f t="shared" si="94"/>
        <v>-1.6447778411653111</v>
      </c>
      <c r="M765" s="33">
        <f t="shared" si="95"/>
        <v>-1.5387325141040558</v>
      </c>
      <c r="O765" s="35"/>
    </row>
    <row r="766" spans="4:15">
      <c r="D766" s="92">
        <f>D765+'Control Panel'!$B$29</f>
        <v>3.8199999999999408</v>
      </c>
      <c r="E766" s="31">
        <f t="shared" si="97"/>
        <v>34.990460332807615</v>
      </c>
      <c r="F766" s="31">
        <f t="shared" si="98"/>
        <v>0</v>
      </c>
      <c r="G766" s="31">
        <f t="shared" si="96"/>
        <v>2.5315376898658846</v>
      </c>
      <c r="H766" s="31">
        <f t="shared" si="96"/>
        <v>-12.609805071440372</v>
      </c>
      <c r="I766" s="31">
        <f t="shared" si="91"/>
        <v>12.861409993268031</v>
      </c>
      <c r="J766" s="31">
        <f t="shared" si="92"/>
        <v>-1.3726706211951905</v>
      </c>
      <c r="K766" s="31">
        <f t="shared" si="93"/>
        <v>0.24999084941339975</v>
      </c>
      <c r="L766" s="32">
        <f t="shared" si="94"/>
        <v>-1.640207042470105</v>
      </c>
      <c r="M766" s="33">
        <f t="shared" si="95"/>
        <v>-1.5299888778478099</v>
      </c>
      <c r="O766" s="35"/>
    </row>
    <row r="767" spans="4:15">
      <c r="D767" s="92">
        <f>D766+'Control Panel'!$B$29</f>
        <v>3.8249999999999407</v>
      </c>
      <c r="E767" s="31">
        <f t="shared" si="97"/>
        <v>34.990460332807615</v>
      </c>
      <c r="F767" s="31">
        <f t="shared" si="98"/>
        <v>0</v>
      </c>
      <c r="G767" s="31">
        <f t="shared" si="96"/>
        <v>2.5233366546535341</v>
      </c>
      <c r="H767" s="31">
        <f t="shared" si="96"/>
        <v>-12.617455015829611</v>
      </c>
      <c r="I767" s="31">
        <f t="shared" si="91"/>
        <v>12.867299598175286</v>
      </c>
      <c r="J767" s="31">
        <f t="shared" si="92"/>
        <v>-1.3734125294105912</v>
      </c>
      <c r="K767" s="31">
        <f t="shared" si="93"/>
        <v>0.25021985765574245</v>
      </c>
      <c r="L767" s="32">
        <f t="shared" si="94"/>
        <v>-1.6356421789139097</v>
      </c>
      <c r="M767" s="33">
        <f t="shared" si="95"/>
        <v>-1.5212888572042644</v>
      </c>
      <c r="O767" s="35"/>
    </row>
    <row r="768" spans="4:15">
      <c r="D768" s="92">
        <f>D767+'Control Panel'!$B$29</f>
        <v>3.8299999999999406</v>
      </c>
      <c r="E768" s="31">
        <f t="shared" si="97"/>
        <v>34.990460332807615</v>
      </c>
      <c r="F768" s="31">
        <f t="shared" si="98"/>
        <v>0</v>
      </c>
      <c r="G768" s="31">
        <f t="shared" si="96"/>
        <v>2.5151584437589647</v>
      </c>
      <c r="H768" s="31">
        <f t="shared" si="96"/>
        <v>-12.625061460115633</v>
      </c>
      <c r="I768" s="31">
        <f t="shared" si="91"/>
        <v>12.873158076746712</v>
      </c>
      <c r="J768" s="31">
        <f t="shared" si="92"/>
        <v>-1.3741513593046151</v>
      </c>
      <c r="K768" s="31">
        <f t="shared" si="93"/>
        <v>0.25044775961399701</v>
      </c>
      <c r="L768" s="32">
        <f t="shared" si="94"/>
        <v>-1.6310833067230572</v>
      </c>
      <c r="M768" s="33">
        <f t="shared" si="95"/>
        <v>-1.5126323035254907</v>
      </c>
      <c r="O768" s="35"/>
    </row>
    <row r="769" spans="4:15">
      <c r="D769" s="92">
        <f>D768+'Control Panel'!$B$29</f>
        <v>3.8349999999999405</v>
      </c>
      <c r="E769" s="31">
        <f t="shared" si="97"/>
        <v>34.990460332807615</v>
      </c>
      <c r="F769" s="31">
        <f t="shared" si="98"/>
        <v>0</v>
      </c>
      <c r="G769" s="31">
        <f t="shared" si="96"/>
        <v>2.5070030272253496</v>
      </c>
      <c r="H769" s="31">
        <f t="shared" si="96"/>
        <v>-12.63262462163326</v>
      </c>
      <c r="I769" s="31">
        <f t="shared" si="91"/>
        <v>12.878985558249996</v>
      </c>
      <c r="J769" s="31">
        <f t="shared" si="92"/>
        <v>-1.3748871264111686</v>
      </c>
      <c r="K769" s="31">
        <f t="shared" si="93"/>
        <v>0.25067455866672944</v>
      </c>
      <c r="L769" s="32">
        <f t="shared" si="94"/>
        <v>-1.6265304814666424</v>
      </c>
      <c r="M769" s="33">
        <f t="shared" si="95"/>
        <v>-1.5040190678375449</v>
      </c>
      <c r="O769" s="35"/>
    </row>
    <row r="770" spans="4:15">
      <c r="D770" s="92">
        <f>D769+'Control Panel'!$B$29</f>
        <v>3.8399999999999403</v>
      </c>
      <c r="E770" s="31">
        <f t="shared" si="97"/>
        <v>34.990460332807615</v>
      </c>
      <c r="F770" s="31">
        <f t="shared" si="98"/>
        <v>0</v>
      </c>
      <c r="G770" s="31">
        <f t="shared" si="96"/>
        <v>2.4988703748180163</v>
      </c>
      <c r="H770" s="31">
        <f t="shared" si="96"/>
        <v>-12.640144716972449</v>
      </c>
      <c r="I770" s="31">
        <f t="shared" si="91"/>
        <v>12.884782171854891</v>
      </c>
      <c r="J770" s="31">
        <f t="shared" si="92"/>
        <v>-1.3756198461627949</v>
      </c>
      <c r="K770" s="31">
        <f t="shared" si="93"/>
        <v>0.25090025820653594</v>
      </c>
      <c r="L770" s="32">
        <f t="shared" si="94"/>
        <v>-1.6219837580595164</v>
      </c>
      <c r="M770" s="33">
        <f t="shared" si="95"/>
        <v>-1.4954490008533523</v>
      </c>
      <c r="O770" s="35"/>
    </row>
    <row r="771" spans="4:15">
      <c r="D771" s="92">
        <f>D770+'Control Panel'!$B$29</f>
        <v>3.8449999999999402</v>
      </c>
      <c r="E771" s="31">
        <f t="shared" si="97"/>
        <v>34.990460332807615</v>
      </c>
      <c r="F771" s="31">
        <f t="shared" si="98"/>
        <v>0</v>
      </c>
      <c r="G771" s="31">
        <f t="shared" si="96"/>
        <v>2.4907604560277186</v>
      </c>
      <c r="H771" s="31">
        <f t="shared" si="96"/>
        <v>-12.647621961976716</v>
      </c>
      <c r="I771" s="31">
        <f t="shared" ref="I771:I834" si="99">(G771^2+H771^2)^0.5</f>
        <v>12.890548046626535</v>
      </c>
      <c r="J771" s="31">
        <f t="shared" ref="J771:J834" si="100">ATAN2(G771,H771)</f>
        <v>-1.3763495338914886</v>
      </c>
      <c r="K771" s="31">
        <f t="shared" ref="K771:K834" si="101">$B$4*I771^2</f>
        <v>0.25112486163965347</v>
      </c>
      <c r="L771" s="32">
        <f t="shared" ref="L771:L834" si="102">-K771*COS(J771)/$B$13</f>
        <v>-1.6174431907653268</v>
      </c>
      <c r="M771" s="33">
        <f t="shared" ref="M771:M834" si="103">(-$B$13*$B$3-K771*SIN(J771))/$B$13</f>
        <v>-1.4869219529854363</v>
      </c>
      <c r="O771" s="35"/>
    </row>
    <row r="772" spans="4:15">
      <c r="D772" s="92">
        <f>D771+'Control Panel'!$B$29</f>
        <v>3.8499999999999401</v>
      </c>
      <c r="E772" s="31">
        <f t="shared" si="97"/>
        <v>34.990460332807615</v>
      </c>
      <c r="F772" s="31">
        <f t="shared" si="98"/>
        <v>0</v>
      </c>
      <c r="G772" s="31">
        <f t="shared" ref="G772:H835" si="104">G771+L771*$D$3</f>
        <v>2.482673240073892</v>
      </c>
      <c r="H772" s="31">
        <f t="shared" si="104"/>
        <v>-12.655056571741643</v>
      </c>
      <c r="I772" s="31">
        <f t="shared" si="99"/>
        <v>12.896283311518879</v>
      </c>
      <c r="J772" s="31">
        <f t="shared" si="100"/>
        <v>-1.3770762048295053</v>
      </c>
      <c r="K772" s="31">
        <f t="shared" si="101"/>
        <v>0.25134837238557411</v>
      </c>
      <c r="L772" s="32">
        <f t="shared" si="102"/>
        <v>-1.6129088331995762</v>
      </c>
      <c r="M772" s="33">
        <f t="shared" si="103"/>
        <v>-1.4784377743585237</v>
      </c>
      <c r="O772" s="35"/>
    </row>
    <row r="773" spans="4:15">
      <c r="D773" s="92">
        <f>D772+'Control Panel'!$B$29</f>
        <v>3.85499999999994</v>
      </c>
      <c r="E773" s="31">
        <f t="shared" si="97"/>
        <v>34.990460332807615</v>
      </c>
      <c r="F773" s="31">
        <f t="shared" si="98"/>
        <v>0</v>
      </c>
      <c r="G773" s="31">
        <f t="shared" si="104"/>
        <v>2.4746086959078943</v>
      </c>
      <c r="H773" s="31">
        <f t="shared" si="104"/>
        <v>-12.662448760613435</v>
      </c>
      <c r="I773" s="31">
        <f t="shared" si="99"/>
        <v>12.901988095368237</v>
      </c>
      <c r="J773" s="31">
        <f t="shared" si="100"/>
        <v>-1.3777998741101625</v>
      </c>
      <c r="K773" s="31">
        <f t="shared" si="101"/>
        <v>0.2515707938766642</v>
      </c>
      <c r="L773" s="32">
        <f t="shared" si="102"/>
        <v>-1.6083807383327087</v>
      </c>
      <c r="M773" s="33">
        <f t="shared" si="103"/>
        <v>-1.4699963148219828</v>
      </c>
      <c r="O773" s="35"/>
    </row>
    <row r="774" spans="4:15">
      <c r="D774" s="92">
        <f>D773+'Control Panel'!$B$29</f>
        <v>3.8599999999999399</v>
      </c>
      <c r="E774" s="31">
        <f t="shared" si="97"/>
        <v>34.990460332807615</v>
      </c>
      <c r="F774" s="31">
        <f t="shared" si="98"/>
        <v>0</v>
      </c>
      <c r="G774" s="31">
        <f t="shared" si="104"/>
        <v>2.4665667922162307</v>
      </c>
      <c r="H774" s="31">
        <f t="shared" si="104"/>
        <v>-12.669798742187545</v>
      </c>
      <c r="I774" s="31">
        <f t="shared" si="99"/>
        <v>12.907662526886925</v>
      </c>
      <c r="J774" s="31">
        <f t="shared" si="100"/>
        <v>-1.3785205567686343</v>
      </c>
      <c r="K774" s="31">
        <f t="shared" si="101"/>
        <v>0.25179212955778707</v>
      </c>
      <c r="L774" s="32">
        <f t="shared" si="102"/>
        <v>-1.6038589584932195</v>
      </c>
      <c r="M774" s="33">
        <f t="shared" si="103"/>
        <v>-1.4615974239621494</v>
      </c>
      <c r="O774" s="35"/>
    </row>
    <row r="775" spans="4:15">
      <c r="D775" s="92">
        <f>D774+'Control Panel'!$B$29</f>
        <v>3.8649999999999398</v>
      </c>
      <c r="E775" s="31">
        <f t="shared" si="97"/>
        <v>34.990460332807615</v>
      </c>
      <c r="F775" s="31">
        <f t="shared" si="98"/>
        <v>0</v>
      </c>
      <c r="G775" s="31">
        <f t="shared" si="104"/>
        <v>2.4585474974237647</v>
      </c>
      <c r="H775" s="31">
        <f t="shared" si="104"/>
        <v>-12.677106729307356</v>
      </c>
      <c r="I775" s="31">
        <f t="shared" si="99"/>
        <v>12.913306734657025</v>
      </c>
      <c r="J775" s="31">
        <f t="shared" si="100"/>
        <v>-1.3792382677427399</v>
      </c>
      <c r="K775" s="31">
        <f t="shared" si="101"/>
        <v>0.25201238288593075</v>
      </c>
      <c r="L775" s="32">
        <f t="shared" si="102"/>
        <v>-1.5993435453707856</v>
      </c>
      <c r="M775" s="33">
        <f t="shared" si="103"/>
        <v>-1.4532409511144799</v>
      </c>
      <c r="O775" s="35"/>
    </row>
    <row r="776" spans="4:15">
      <c r="D776" s="92">
        <f>D775+'Control Panel'!$B$29</f>
        <v>3.8699999999999397</v>
      </c>
      <c r="E776" s="31">
        <f t="shared" ref="E776:E839" si="105">IF(F775=0,E775,E775+G775*$D$3+0.5*L775*$D$3^2)</f>
        <v>34.990460332807615</v>
      </c>
      <c r="F776" s="31">
        <f t="shared" si="98"/>
        <v>0</v>
      </c>
      <c r="G776" s="31">
        <f t="shared" si="104"/>
        <v>2.4505507796969108</v>
      </c>
      <c r="H776" s="31">
        <f t="shared" si="104"/>
        <v>-12.684372934062928</v>
      </c>
      <c r="I776" s="31">
        <f t="shared" si="99"/>
        <v>12.918920847124239</v>
      </c>
      <c r="J776" s="31">
        <f t="shared" si="100"/>
        <v>-1.3799530218737222</v>
      </c>
      <c r="K776" s="31">
        <f t="shared" si="101"/>
        <v>0.25223155732983893</v>
      </c>
      <c r="L776" s="32">
        <f t="shared" si="102"/>
        <v>-1.5948345500194356</v>
      </c>
      <c r="M776" s="33">
        <f t="shared" si="103"/>
        <v>-1.444926745375591</v>
      </c>
      <c r="O776" s="35"/>
    </row>
    <row r="777" spans="4:15">
      <c r="D777" s="92">
        <f>D776+'Control Panel'!$B$29</f>
        <v>3.8749999999999396</v>
      </c>
      <c r="E777" s="31">
        <f t="shared" si="105"/>
        <v>34.990460332807615</v>
      </c>
      <c r="F777" s="31">
        <f t="shared" si="98"/>
        <v>0</v>
      </c>
      <c r="G777" s="31">
        <f t="shared" si="104"/>
        <v>2.4425766069468136</v>
      </c>
      <c r="H777" s="31">
        <f t="shared" si="104"/>
        <v>-12.691597567789806</v>
      </c>
      <c r="I777" s="31">
        <f t="shared" si="99"/>
        <v>12.92450499259186</v>
      </c>
      <c r="J777" s="31">
        <f t="shared" si="100"/>
        <v>-1.3806648339070229</v>
      </c>
      <c r="K777" s="31">
        <f t="shared" si="101"/>
        <v>0.25244965636964684</v>
      </c>
      <c r="L777" s="32">
        <f t="shared" si="102"/>
        <v>-1.5903320228607154</v>
      </c>
      <c r="M777" s="33">
        <f t="shared" si="103"/>
        <v>-1.4366546556151467</v>
      </c>
      <c r="O777" s="35"/>
    </row>
    <row r="778" spans="4:15">
      <c r="D778" s="92">
        <f>D777+'Control Panel'!$B$29</f>
        <v>3.8799999999999395</v>
      </c>
      <c r="E778" s="31">
        <f t="shared" si="105"/>
        <v>34.990460332807615</v>
      </c>
      <c r="F778" s="31">
        <f t="shared" si="98"/>
        <v>0</v>
      </c>
      <c r="G778" s="31">
        <f t="shared" si="104"/>
        <v>2.4346249468325101</v>
      </c>
      <c r="H778" s="31">
        <f t="shared" si="104"/>
        <v>-12.698780841067881</v>
      </c>
      <c r="I778" s="31">
        <f t="shared" si="99"/>
        <v>12.930059299214831</v>
      </c>
      <c r="J778" s="31">
        <f t="shared" si="100"/>
        <v>-1.3813737184930481</v>
      </c>
      <c r="K778" s="31">
        <f t="shared" si="101"/>
        <v>0.25266668349652033</v>
      </c>
      <c r="L778" s="32">
        <f t="shared" si="102"/>
        <v>-1.5858360136869005</v>
      </c>
      <c r="M778" s="33">
        <f t="shared" si="103"/>
        <v>-1.4284245304876191</v>
      </c>
      <c r="O778" s="35"/>
    </row>
    <row r="779" spans="4:15">
      <c r="D779" s="92">
        <f>D778+'Control Panel'!$B$29</f>
        <v>3.8849999999999394</v>
      </c>
      <c r="E779" s="31">
        <f t="shared" si="105"/>
        <v>34.990460332807615</v>
      </c>
      <c r="F779" s="31">
        <f t="shared" si="98"/>
        <v>0</v>
      </c>
      <c r="G779" s="31">
        <f t="shared" si="104"/>
        <v>2.4266957667640754</v>
      </c>
      <c r="H779" s="31">
        <f t="shared" si="104"/>
        <v>-12.705922963720319</v>
      </c>
      <c r="I779" s="31">
        <f t="shared" si="99"/>
        <v>12.935583894993918</v>
      </c>
      <c r="J779" s="31">
        <f t="shared" si="100"/>
        <v>-1.3820796901879293</v>
      </c>
      <c r="K779" s="31">
        <f t="shared" si="101"/>
        <v>0.25288264221229995</v>
      </c>
      <c r="L779" s="32">
        <f t="shared" si="102"/>
        <v>-1.5813465716642112</v>
      </c>
      <c r="M779" s="33">
        <f t="shared" si="103"/>
        <v>-1.4202362184438979</v>
      </c>
      <c r="O779" s="35"/>
    </row>
    <row r="780" spans="4:15">
      <c r="D780" s="92">
        <f>D779+'Control Panel'!$B$29</f>
        <v>3.8899999999999393</v>
      </c>
      <c r="E780" s="31">
        <f t="shared" si="105"/>
        <v>34.990460332807615</v>
      </c>
      <c r="F780" s="31">
        <f t="shared" ref="F780:F843" si="106">IF(F779+H779*$D$3+0.5*M779*$D$3^2&lt;=0,0,F779+H779*$D$3+0.5*M779*$D$3^2)</f>
        <v>0</v>
      </c>
      <c r="G780" s="31">
        <f t="shared" si="104"/>
        <v>2.4187890339057545</v>
      </c>
      <c r="H780" s="31">
        <f t="shared" si="104"/>
        <v>-12.713024144812538</v>
      </c>
      <c r="I780" s="31">
        <f t="shared" si="99"/>
        <v>12.94107890776999</v>
      </c>
      <c r="J780" s="31">
        <f t="shared" si="100"/>
        <v>-1.3827827634542749</v>
      </c>
      <c r="K780" s="31">
        <f t="shared" si="101"/>
        <v>0.2530975360291487</v>
      </c>
      <c r="L780" s="32">
        <f t="shared" si="102"/>
        <v>-1.5768637453360634</v>
      </c>
      <c r="M780" s="33">
        <f t="shared" si="103"/>
        <v>-1.4120895677427645</v>
      </c>
      <c r="O780" s="35"/>
    </row>
    <row r="781" spans="4:15">
      <c r="D781" s="92">
        <f>D780+'Control Panel'!$B$29</f>
        <v>3.8949999999999392</v>
      </c>
      <c r="E781" s="31">
        <f t="shared" si="105"/>
        <v>34.990460332807615</v>
      </c>
      <c r="F781" s="31">
        <f t="shared" si="106"/>
        <v>0</v>
      </c>
      <c r="G781" s="31">
        <f t="shared" si="104"/>
        <v>2.4109047151790741</v>
      </c>
      <c r="H781" s="31">
        <f t="shared" si="104"/>
        <v>-12.720084592651252</v>
      </c>
      <c r="I781" s="31">
        <f t="shared" si="99"/>
        <v>12.946544465218373</v>
      </c>
      <c r="J781" s="31">
        <f t="shared" si="100"/>
        <v>-1.3834829526619179</v>
      </c>
      <c r="K781" s="31">
        <f t="shared" si="101"/>
        <v>0.25331136846920366</v>
      </c>
      <c r="L781" s="32">
        <f t="shared" si="102"/>
        <v>-1.5723875826263214</v>
      </c>
      <c r="M781" s="33">
        <f t="shared" si="103"/>
        <v>-1.4039844264622385</v>
      </c>
      <c r="O781" s="35"/>
    </row>
    <row r="782" spans="4:15">
      <c r="D782" s="92">
        <f>D781+'Control Panel'!$B$29</f>
        <v>3.8999999999999391</v>
      </c>
      <c r="E782" s="31">
        <f t="shared" si="105"/>
        <v>34.990460332807615</v>
      </c>
      <c r="F782" s="31">
        <f t="shared" si="106"/>
        <v>0</v>
      </c>
      <c r="G782" s="31">
        <f t="shared" si="104"/>
        <v>2.4030427772659424</v>
      </c>
      <c r="H782" s="31">
        <f t="shared" si="104"/>
        <v>-12.727104514783564</v>
      </c>
      <c r="I782" s="31">
        <f t="shared" si="99"/>
        <v>12.951980694843325</v>
      </c>
      <c r="J782" s="31">
        <f t="shared" si="100"/>
        <v>-1.3841802720886551</v>
      </c>
      <c r="K782" s="31">
        <f t="shared" si="101"/>
        <v>0.25352414306423177</v>
      </c>
      <c r="L782" s="32">
        <f t="shared" si="102"/>
        <v>-1.5679181308425836</v>
      </c>
      <c r="M782" s="33">
        <f t="shared" si="103"/>
        <v>-1.3959206425107848</v>
      </c>
      <c r="O782" s="35"/>
    </row>
    <row r="783" spans="4:15">
      <c r="D783" s="92">
        <f>D782+'Control Panel'!$B$29</f>
        <v>3.904999999999939</v>
      </c>
      <c r="E783" s="31">
        <f t="shared" si="105"/>
        <v>34.990460332807615</v>
      </c>
      <c r="F783" s="31">
        <f t="shared" si="106"/>
        <v>0</v>
      </c>
      <c r="G783" s="31">
        <f t="shared" si="104"/>
        <v>2.3952031866117296</v>
      </c>
      <c r="H783" s="31">
        <f t="shared" si="104"/>
        <v>-12.734084117996117</v>
      </c>
      <c r="I783" s="31">
        <f t="shared" si="99"/>
        <v>12.957387723972603</v>
      </c>
      <c r="J783" s="31">
        <f t="shared" si="100"/>
        <v>-1.3848747359209801</v>
      </c>
      <c r="K783" s="31">
        <f t="shared" si="101"/>
        <v>0.25373586335528947</v>
      </c>
      <c r="L783" s="32">
        <f t="shared" si="102"/>
        <v>-1.5634554366794799</v>
      </c>
      <c r="M783" s="33">
        <f t="shared" si="103"/>
        <v>-1.3878980636383904</v>
      </c>
      <c r="O783" s="35"/>
    </row>
    <row r="784" spans="4:15">
      <c r="D784" s="92">
        <f>D783+'Control Panel'!$B$29</f>
        <v>3.9099999999999389</v>
      </c>
      <c r="E784" s="31">
        <f t="shared" si="105"/>
        <v>34.990460332807615</v>
      </c>
      <c r="F784" s="31">
        <f t="shared" si="106"/>
        <v>0</v>
      </c>
      <c r="G784" s="31">
        <f t="shared" si="104"/>
        <v>2.3873859094283323</v>
      </c>
      <c r="H784" s="31">
        <f t="shared" si="104"/>
        <v>-12.741023608314309</v>
      </c>
      <c r="I784" s="31">
        <f t="shared" si="99"/>
        <v>12.962765679752124</v>
      </c>
      <c r="J784" s="31">
        <f t="shared" si="100"/>
        <v>-1.3855663582548103</v>
      </c>
      <c r="K784" s="31">
        <f t="shared" si="101"/>
        <v>0.25394653289238661</v>
      </c>
      <c r="L784" s="32">
        <f t="shared" si="102"/>
        <v>-1.5589995462219794</v>
      </c>
      <c r="M784" s="33">
        <f t="shared" si="103"/>
        <v>-1.3799165374474962</v>
      </c>
      <c r="O784" s="35"/>
    </row>
    <row r="785" spans="4:15">
      <c r="D785" s="92">
        <f>D784+'Control Panel'!$B$29</f>
        <v>3.9149999999999388</v>
      </c>
      <c r="E785" s="31">
        <f t="shared" si="105"/>
        <v>34.990460332807615</v>
      </c>
      <c r="F785" s="31">
        <f t="shared" si="106"/>
        <v>0</v>
      </c>
      <c r="G785" s="31">
        <f t="shared" si="104"/>
        <v>2.3795909116972225</v>
      </c>
      <c r="H785" s="31">
        <f t="shared" si="104"/>
        <v>-12.747923191001547</v>
      </c>
      <c r="I785" s="31">
        <f t="shared" si="99"/>
        <v>12.968114689140711</v>
      </c>
      <c r="J785" s="31">
        <f t="shared" si="100"/>
        <v>-1.3862551530962071</v>
      </c>
      <c r="K785" s="31">
        <f t="shared" si="101"/>
        <v>0.25415615523415391</v>
      </c>
      <c r="L785" s="32">
        <f t="shared" si="102"/>
        <v>-1.5545505049487285</v>
      </c>
      <c r="M785" s="33">
        <f t="shared" si="103"/>
        <v>-1.3719759114038046</v>
      </c>
      <c r="O785" s="35"/>
    </row>
    <row r="786" spans="4:15">
      <c r="D786" s="92">
        <f>D785+'Control Panel'!$B$29</f>
        <v>3.9199999999999386</v>
      </c>
      <c r="E786" s="31">
        <f t="shared" si="105"/>
        <v>34.990460332807615</v>
      </c>
      <c r="F786" s="31">
        <f t="shared" si="106"/>
        <v>0</v>
      </c>
      <c r="G786" s="31">
        <f t="shared" si="104"/>
        <v>2.371818159172479</v>
      </c>
      <c r="H786" s="31">
        <f t="shared" si="104"/>
        <v>-12.754783070558567</v>
      </c>
      <c r="I786" s="31">
        <f t="shared" si="99"/>
        <v>12.97343487890496</v>
      </c>
      <c r="J786" s="31">
        <f t="shared" si="100"/>
        <v>-1.3869411343620892</v>
      </c>
      <c r="K786" s="31">
        <f t="shared" si="101"/>
        <v>0.25436473394751463</v>
      </c>
      <c r="L786" s="32">
        <f t="shared" si="102"/>
        <v>-1.5501083577353898</v>
      </c>
      <c r="M786" s="33">
        <f t="shared" si="103"/>
        <v>-1.3640760328469541</v>
      </c>
      <c r="O786" s="35"/>
    </row>
    <row r="787" spans="4:15">
      <c r="D787" s="92">
        <f>D786+'Control Panel'!$B$29</f>
        <v>3.9249999999999385</v>
      </c>
      <c r="E787" s="31">
        <f t="shared" si="105"/>
        <v>34.990460332807615</v>
      </c>
      <c r="F787" s="31">
        <f t="shared" si="106"/>
        <v>0</v>
      </c>
      <c r="G787" s="31">
        <f t="shared" si="104"/>
        <v>2.3640676173838022</v>
      </c>
      <c r="H787" s="31">
        <f t="shared" si="104"/>
        <v>-12.761603450722802</v>
      </c>
      <c r="I787" s="31">
        <f t="shared" si="99"/>
        <v>12.978726375614167</v>
      </c>
      <c r="J787" s="31">
        <f t="shared" si="100"/>
        <v>-1.3876243158809405</v>
      </c>
      <c r="K787" s="31">
        <f t="shared" si="101"/>
        <v>0.2545722726073596</v>
      </c>
      <c r="L787" s="32">
        <f t="shared" si="102"/>
        <v>-1.5456731488580067</v>
      </c>
      <c r="M787" s="33">
        <f t="shared" si="103"/>
        <v>-1.3562167490010695</v>
      </c>
      <c r="O787" s="35"/>
    </row>
    <row r="788" spans="4:15">
      <c r="D788" s="92">
        <f>D787+'Control Panel'!$B$29</f>
        <v>3.9299999999999384</v>
      </c>
      <c r="E788" s="31">
        <f t="shared" si="105"/>
        <v>34.990460332807615</v>
      </c>
      <c r="F788" s="31">
        <f t="shared" si="106"/>
        <v>0</v>
      </c>
      <c r="G788" s="31">
        <f t="shared" si="104"/>
        <v>2.3563392516395121</v>
      </c>
      <c r="H788" s="31">
        <f t="shared" si="104"/>
        <v>-12.768384534467808</v>
      </c>
      <c r="I788" s="31">
        <f t="shared" si="99"/>
        <v>12.983989305635374</v>
      </c>
      <c r="J788" s="31">
        <f t="shared" si="100"/>
        <v>-1.3883047113935107</v>
      </c>
      <c r="K788" s="31">
        <f t="shared" si="101"/>
        <v>0.25477877479622696</v>
      </c>
      <c r="L788" s="32">
        <f t="shared" si="102"/>
        <v>-1.5412449219963762</v>
      </c>
      <c r="M788" s="33">
        <f t="shared" si="103"/>
        <v>-1.3483979069851586</v>
      </c>
      <c r="O788" s="35"/>
    </row>
    <row r="789" spans="4:15">
      <c r="D789" s="92">
        <f>D788+'Control Panel'!$B$29</f>
        <v>3.9349999999999383</v>
      </c>
      <c r="E789" s="31">
        <f t="shared" si="105"/>
        <v>34.990460332807615</v>
      </c>
      <c r="F789" s="31">
        <f t="shared" si="106"/>
        <v>0</v>
      </c>
      <c r="G789" s="31">
        <f t="shared" si="104"/>
        <v>2.3486330270295301</v>
      </c>
      <c r="H789" s="31">
        <f t="shared" si="104"/>
        <v>-12.775126524002733</v>
      </c>
      <c r="I789" s="31">
        <f t="shared" si="99"/>
        <v>12.989223795128485</v>
      </c>
      <c r="J789" s="31">
        <f t="shared" si="100"/>
        <v>-1.3889823345535108</v>
      </c>
      <c r="K789" s="31">
        <f t="shared" si="101"/>
        <v>0.2549842441039849</v>
      </c>
      <c r="L789" s="32">
        <f t="shared" si="102"/>
        <v>-1.5368237202374342</v>
      </c>
      <c r="M789" s="33">
        <f t="shared" si="103"/>
        <v>-1.3406193538234079</v>
      </c>
      <c r="O789" s="35"/>
    </row>
    <row r="790" spans="4:15">
      <c r="D790" s="92">
        <f>D789+'Control Panel'!$B$29</f>
        <v>3.9399999999999382</v>
      </c>
      <c r="E790" s="31">
        <f t="shared" si="105"/>
        <v>34.990460332807615</v>
      </c>
      <c r="F790" s="31">
        <f t="shared" si="106"/>
        <v>0</v>
      </c>
      <c r="G790" s="31">
        <f t="shared" si="104"/>
        <v>2.3409489084283428</v>
      </c>
      <c r="H790" s="31">
        <f t="shared" si="104"/>
        <v>-12.78182962077185</v>
      </c>
      <c r="I790" s="31">
        <f t="shared" si="99"/>
        <v>12.994429970041491</v>
      </c>
      <c r="J790" s="31">
        <f t="shared" si="100"/>
        <v>-1.3896571989283015</v>
      </c>
      <c r="K790" s="31">
        <f t="shared" si="101"/>
        <v>0.25518868412751888</v>
      </c>
      <c r="L790" s="32">
        <f t="shared" si="102"/>
        <v>-1.5324095860786553</v>
      </c>
      <c r="M790" s="33">
        <f t="shared" si="103"/>
        <v>-1.3328809364553256</v>
      </c>
      <c r="O790" s="35"/>
    </row>
    <row r="791" spans="4:15">
      <c r="D791" s="92">
        <f>D790+'Control Panel'!$B$29</f>
        <v>3.9449999999999381</v>
      </c>
      <c r="E791" s="31">
        <f t="shared" si="105"/>
        <v>34.990460332807615</v>
      </c>
      <c r="F791" s="31">
        <f t="shared" si="106"/>
        <v>0</v>
      </c>
      <c r="G791" s="31">
        <f t="shared" si="104"/>
        <v>2.3332868604979495</v>
      </c>
      <c r="H791" s="31">
        <f t="shared" si="104"/>
        <v>-12.788494025454126</v>
      </c>
      <c r="I791" s="31">
        <f t="shared" si="99"/>
        <v>12.999607956105763</v>
      </c>
      <c r="J791" s="31">
        <f t="shared" si="100"/>
        <v>-1.3903293179995755</v>
      </c>
      <c r="K791" s="31">
        <f t="shared" si="101"/>
        <v>0.25539209847042188</v>
      </c>
      <c r="L791" s="32">
        <f t="shared" si="102"/>
        <v>-1.5280025614314658</v>
      </c>
      <c r="M791" s="33">
        <f t="shared" si="103"/>
        <v>-1.3251825017457735</v>
      </c>
      <c r="O791" s="35"/>
    </row>
    <row r="792" spans="4:15">
      <c r="D792" s="92">
        <f>D791+'Control Panel'!$B$29</f>
        <v>3.949999999999938</v>
      </c>
      <c r="E792" s="31">
        <f t="shared" si="105"/>
        <v>34.990460332807615</v>
      </c>
      <c r="F792" s="31">
        <f t="shared" si="106"/>
        <v>0</v>
      </c>
      <c r="G792" s="31">
        <f t="shared" si="104"/>
        <v>2.3256468476907921</v>
      </c>
      <c r="H792" s="31">
        <f t="shared" si="104"/>
        <v>-12.795119937962856</v>
      </c>
      <c r="I792" s="31">
        <f t="shared" si="99"/>
        <v>13.004757878831452</v>
      </c>
      <c r="J792" s="31">
        <f t="shared" si="100"/>
        <v>-1.3909987051640345</v>
      </c>
      <c r="K792" s="31">
        <f t="shared" si="101"/>
        <v>0.2555944907426892</v>
      </c>
      <c r="L792" s="32">
        <f t="shared" si="102"/>
        <v>-1.5236026876246638</v>
      </c>
      <c r="M792" s="33">
        <f t="shared" si="103"/>
        <v>-1.3175238964948581</v>
      </c>
      <c r="O792" s="35"/>
    </row>
    <row r="793" spans="4:15">
      <c r="D793" s="92">
        <f>D792+'Control Panel'!$B$29</f>
        <v>3.9549999999999379</v>
      </c>
      <c r="E793" s="31">
        <f t="shared" si="105"/>
        <v>34.990460332807615</v>
      </c>
      <c r="F793" s="31">
        <f t="shared" si="106"/>
        <v>0</v>
      </c>
      <c r="G793" s="31">
        <f t="shared" si="104"/>
        <v>2.3180288342526687</v>
      </c>
      <c r="H793" s="31">
        <f t="shared" si="104"/>
        <v>-12.801707557445329</v>
      </c>
      <c r="I793" s="31">
        <f t="shared" si="99"/>
        <v>13.009879863502954</v>
      </c>
      <c r="J793" s="31">
        <f t="shared" si="100"/>
        <v>-1.3916653737340592</v>
      </c>
      <c r="K793" s="31">
        <f t="shared" si="101"/>
        <v>0.25579586456041609</v>
      </c>
      <c r="L793" s="32">
        <f t="shared" si="102"/>
        <v>-1.5192100054078526</v>
      </c>
      <c r="M793" s="33">
        <f t="shared" si="103"/>
        <v>-1.3099049674477246</v>
      </c>
      <c r="O793" s="35"/>
    </row>
    <row r="794" spans="4:15">
      <c r="D794" s="92">
        <f>D793+'Control Panel'!$B$29</f>
        <v>3.9599999999999378</v>
      </c>
      <c r="E794" s="31">
        <f t="shared" si="105"/>
        <v>34.990460332807615</v>
      </c>
      <c r="F794" s="31">
        <f t="shared" si="106"/>
        <v>0</v>
      </c>
      <c r="G794" s="31">
        <f t="shared" si="104"/>
        <v>2.3104327842256294</v>
      </c>
      <c r="H794" s="31">
        <f t="shared" si="104"/>
        <v>-12.808257082282568</v>
      </c>
      <c r="I794" s="31">
        <f t="shared" si="99"/>
        <v>13.01497403517449</v>
      </c>
      <c r="J794" s="31">
        <f t="shared" si="100"/>
        <v>-1.3923293369383742</v>
      </c>
      <c r="K794" s="31">
        <f t="shared" si="101"/>
        <v>0.25599622354550028</v>
      </c>
      <c r="L794" s="32">
        <f t="shared" si="102"/>
        <v>-1.5148245549548842</v>
      </c>
      <c r="M794" s="33">
        <f t="shared" si="103"/>
        <v>-1.3023255613041611</v>
      </c>
      <c r="O794" s="35"/>
    </row>
    <row r="795" spans="4:15">
      <c r="D795" s="92">
        <f>D794+'Control Panel'!$B$29</f>
        <v>3.9649999999999377</v>
      </c>
      <c r="E795" s="31">
        <f t="shared" si="105"/>
        <v>34.990460332807615</v>
      </c>
      <c r="F795" s="31">
        <f t="shared" si="106"/>
        <v>0</v>
      </c>
      <c r="G795" s="31">
        <f t="shared" si="104"/>
        <v>2.302858661450855</v>
      </c>
      <c r="H795" s="31">
        <f t="shared" si="104"/>
        <v>-12.814768710089089</v>
      </c>
      <c r="I795" s="31">
        <f t="shared" si="99"/>
        <v>13.020040518665738</v>
      </c>
      <c r="J795" s="31">
        <f t="shared" si="100"/>
        <v>-1.3929906079227066</v>
      </c>
      <c r="K795" s="31">
        <f t="shared" si="101"/>
        <v>0.25619557132534693</v>
      </c>
      <c r="L795" s="32">
        <f t="shared" si="102"/>
        <v>-1.5104463758673101</v>
      </c>
      <c r="M795" s="33">
        <f t="shared" si="103"/>
        <v>-1.2947855247281612</v>
      </c>
      <c r="O795" s="35"/>
    </row>
    <row r="796" spans="4:15">
      <c r="D796" s="92">
        <f>D795+'Control Panel'!$B$29</f>
        <v>3.9699999999999376</v>
      </c>
      <c r="E796" s="31">
        <f t="shared" si="105"/>
        <v>34.990460332807615</v>
      </c>
      <c r="F796" s="31">
        <f t="shared" si="106"/>
        <v>0</v>
      </c>
      <c r="G796" s="31">
        <f t="shared" si="104"/>
        <v>2.2953064295715184</v>
      </c>
      <c r="H796" s="31">
        <f t="shared" si="104"/>
        <v>-12.82124263771273</v>
      </c>
      <c r="I796" s="31">
        <f t="shared" si="99"/>
        <v>13.025079438557572</v>
      </c>
      <c r="J796" s="31">
        <f t="shared" si="100"/>
        <v>-1.3936491997504383</v>
      </c>
      <c r="K796" s="31">
        <f t="shared" si="101"/>
        <v>0.25639391153257823</v>
      </c>
      <c r="L796" s="32">
        <f t="shared" si="102"/>
        <v>-1.5060755071778409</v>
      </c>
      <c r="M796" s="33">
        <f t="shared" si="103"/>
        <v>-1.2872847043572944</v>
      </c>
      <c r="O796" s="35"/>
    </row>
    <row r="797" spans="4:15">
      <c r="D797" s="92">
        <f>D796+'Control Panel'!$B$29</f>
        <v>3.9749999999999375</v>
      </c>
      <c r="E797" s="31">
        <f t="shared" si="105"/>
        <v>34.990460332807615</v>
      </c>
      <c r="F797" s="31">
        <f t="shared" si="106"/>
        <v>0</v>
      </c>
      <c r="G797" s="31">
        <f t="shared" si="104"/>
        <v>2.2877760520356292</v>
      </c>
      <c r="H797" s="31">
        <f t="shared" si="104"/>
        <v>-12.827679061234518</v>
      </c>
      <c r="I797" s="31">
        <f t="shared" si="99"/>
        <v>13.03009091918787</v>
      </c>
      <c r="J797" s="31">
        <f t="shared" si="100"/>
        <v>-1.3943051254032532</v>
      </c>
      <c r="K797" s="31">
        <f t="shared" si="101"/>
        <v>0.25659124780474563</v>
      </c>
      <c r="L797" s="32">
        <f t="shared" si="102"/>
        <v>-1.5017119873538189</v>
      </c>
      <c r="M797" s="33">
        <f t="shared" si="103"/>
        <v>-1.2798229468119964</v>
      </c>
      <c r="O797" s="35"/>
    </row>
    <row r="798" spans="4:15">
      <c r="D798" s="92">
        <f>D797+'Control Panel'!$B$29</f>
        <v>3.9799999999999374</v>
      </c>
      <c r="E798" s="31">
        <f t="shared" si="105"/>
        <v>34.990460332807615</v>
      </c>
      <c r="F798" s="31">
        <f t="shared" si="106"/>
        <v>0</v>
      </c>
      <c r="G798" s="31">
        <f t="shared" si="104"/>
        <v>2.2802674920988601</v>
      </c>
      <c r="H798" s="31">
        <f t="shared" si="104"/>
        <v>-12.834078175968578</v>
      </c>
      <c r="I798" s="31">
        <f t="shared" si="99"/>
        <v>13.035075084647413</v>
      </c>
      <c r="J798" s="31">
        <f t="shared" si="100"/>
        <v>-1.3949583977817788</v>
      </c>
      <c r="K798" s="31">
        <f t="shared" si="101"/>
        <v>0.25678758378404676</v>
      </c>
      <c r="L798" s="32">
        <f t="shared" si="102"/>
        <v>-1.4973558543006855</v>
      </c>
      <c r="M798" s="33">
        <f t="shared" si="103"/>
        <v>-1.2724000987047088</v>
      </c>
      <c r="O798" s="35"/>
    </row>
    <row r="799" spans="4:15">
      <c r="D799" s="92">
        <f>D798+'Control Panel'!$B$29</f>
        <v>3.9849999999999373</v>
      </c>
      <c r="E799" s="31">
        <f t="shared" si="105"/>
        <v>34.990460332807615</v>
      </c>
      <c r="F799" s="31">
        <f t="shared" si="106"/>
        <v>0</v>
      </c>
      <c r="G799" s="31">
        <f t="shared" si="104"/>
        <v>2.2727807128273567</v>
      </c>
      <c r="H799" s="31">
        <f t="shared" si="104"/>
        <v>-12.840440176462101</v>
      </c>
      <c r="I799" s="31">
        <f t="shared" si="99"/>
        <v>13.040032058775857</v>
      </c>
      <c r="J799" s="31">
        <f t="shared" si="100"/>
        <v>-1.3956090297062207</v>
      </c>
      <c r="K799" s="31">
        <f t="shared" si="101"/>
        <v>0.25698292311704507</v>
      </c>
      <c r="L799" s="32">
        <f t="shared" si="102"/>
        <v>-1.4930071453654723</v>
      </c>
      <c r="M799" s="33">
        <f t="shared" si="103"/>
        <v>-1.2650160066489224</v>
      </c>
      <c r="O799" s="35"/>
    </row>
    <row r="800" spans="4:15">
      <c r="D800" s="92">
        <f>D799+'Control Panel'!$B$29</f>
        <v>3.9899999999999372</v>
      </c>
      <c r="E800" s="31">
        <f t="shared" si="105"/>
        <v>34.990460332807615</v>
      </c>
      <c r="F800" s="31">
        <f t="shared" si="106"/>
        <v>0</v>
      </c>
      <c r="G800" s="31">
        <f t="shared" si="104"/>
        <v>2.2653156771005292</v>
      </c>
      <c r="H800" s="31">
        <f t="shared" si="104"/>
        <v>-12.846765256495345</v>
      </c>
      <c r="I800" s="31">
        <f t="shared" si="99"/>
        <v>13.044961965157787</v>
      </c>
      <c r="J800" s="31">
        <f t="shared" si="100"/>
        <v>-1.3962570339169935</v>
      </c>
      <c r="K800" s="31">
        <f t="shared" si="101"/>
        <v>0.25717726945439351</v>
      </c>
      <c r="L800" s="32">
        <f t="shared" si="102"/>
        <v>-1.4886658973402835</v>
      </c>
      <c r="M800" s="33">
        <f t="shared" si="103"/>
        <v>-1.257670517268078</v>
      </c>
      <c r="O800" s="35"/>
    </row>
    <row r="801" spans="4:15">
      <c r="D801" s="92">
        <f>D800+'Control Panel'!$B$29</f>
        <v>3.994999999999937</v>
      </c>
      <c r="E801" s="31">
        <f t="shared" si="105"/>
        <v>34.990460332807615</v>
      </c>
      <c r="F801" s="31">
        <f t="shared" si="106"/>
        <v>0</v>
      </c>
      <c r="G801" s="31">
        <f t="shared" si="104"/>
        <v>2.2578723476138278</v>
      </c>
      <c r="H801" s="31">
        <f t="shared" si="104"/>
        <v>-12.853053609081686</v>
      </c>
      <c r="I801" s="31">
        <f t="shared" si="99"/>
        <v>13.049864927118859</v>
      </c>
      <c r="J801" s="31">
        <f t="shared" si="100"/>
        <v>-1.3969024230753444</v>
      </c>
      <c r="K801" s="31">
        <f t="shared" si="101"/>
        <v>0.25737062645056169</v>
      </c>
      <c r="L801" s="32">
        <f t="shared" si="102"/>
        <v>-1.4843321464657948</v>
      </c>
      <c r="M801" s="33">
        <f t="shared" si="103"/>
        <v>-1.250363477204347</v>
      </c>
      <c r="O801" s="35"/>
    </row>
    <row r="802" spans="4:15">
      <c r="D802" s="92">
        <f>D801+'Control Panel'!$B$29</f>
        <v>3.9999999999999369</v>
      </c>
      <c r="E802" s="31">
        <f t="shared" si="105"/>
        <v>34.990460332807615</v>
      </c>
      <c r="F802" s="31">
        <f t="shared" si="106"/>
        <v>0</v>
      </c>
      <c r="G802" s="31">
        <f t="shared" si="104"/>
        <v>2.2504506868814986</v>
      </c>
      <c r="H802" s="31">
        <f t="shared" si="104"/>
        <v>-12.859305426467706</v>
      </c>
      <c r="I802" s="31">
        <f t="shared" si="99"/>
        <v>13.054741067721995</v>
      </c>
      <c r="J802" s="31">
        <f t="shared" si="100"/>
        <v>-1.3975452097639718</v>
      </c>
      <c r="K802" s="31">
        <f t="shared" si="101"/>
        <v>0.25756299776356584</v>
      </c>
      <c r="L802" s="32">
        <f t="shared" si="102"/>
        <v>-1.4800059284347502</v>
      </c>
      <c r="M802" s="33">
        <f t="shared" si="103"/>
        <v>-1.2430947331273312</v>
      </c>
      <c r="O802" s="35"/>
    </row>
    <row r="803" spans="4:15">
      <c r="D803" s="92">
        <f>D802+'Control Panel'!$B$29</f>
        <v>4.0049999999999368</v>
      </c>
      <c r="E803" s="31">
        <f t="shared" si="105"/>
        <v>34.990460332807615</v>
      </c>
      <c r="F803" s="31">
        <f t="shared" si="106"/>
        <v>0</v>
      </c>
      <c r="G803" s="31">
        <f t="shared" si="104"/>
        <v>2.243050657239325</v>
      </c>
      <c r="H803" s="31">
        <f t="shared" si="104"/>
        <v>-12.865520900133344</v>
      </c>
      <c r="I803" s="31">
        <f t="shared" si="99"/>
        <v>13.059590509763682</v>
      </c>
      <c r="J803" s="31">
        <f t="shared" si="100"/>
        <v>-1.3981854064876389</v>
      </c>
      <c r="K803" s="31">
        <f t="shared" si="101"/>
        <v>0.25775438705470338</v>
      </c>
      <c r="L803" s="32">
        <f t="shared" si="102"/>
        <v>-1.4756872783954644</v>
      </c>
      <c r="M803" s="33">
        <f t="shared" si="103"/>
        <v>-1.2358641317425905</v>
      </c>
      <c r="O803" s="35"/>
    </row>
    <row r="804" spans="4:15">
      <c r="D804" s="92">
        <f>D803+'Control Panel'!$B$29</f>
        <v>4.0099999999999367</v>
      </c>
      <c r="E804" s="31">
        <f t="shared" si="105"/>
        <v>34.990460332807615</v>
      </c>
      <c r="F804" s="31">
        <f t="shared" si="106"/>
        <v>0</v>
      </c>
      <c r="G804" s="31">
        <f t="shared" si="104"/>
        <v>2.2356722208473476</v>
      </c>
      <c r="H804" s="31">
        <f t="shared" si="104"/>
        <v>-12.871700220792057</v>
      </c>
      <c r="I804" s="31">
        <f t="shared" si="99"/>
        <v>13.064413375770332</v>
      </c>
      <c r="J804" s="31">
        <f t="shared" si="100"/>
        <v>-1.3988230256737817</v>
      </c>
      <c r="K804" s="31">
        <f t="shared" si="101"/>
        <v>0.25794479798829006</v>
      </c>
      <c r="L804" s="32">
        <f t="shared" si="102"/>
        <v>-1.4713762309553302</v>
      </c>
      <c r="M804" s="33">
        <f t="shared" si="103"/>
        <v>-1.2286715198000917</v>
      </c>
      <c r="O804" s="35"/>
    </row>
    <row r="805" spans="4:15">
      <c r="D805" s="92">
        <f>D804+'Control Panel'!$B$29</f>
        <v>4.0149999999999366</v>
      </c>
      <c r="E805" s="31">
        <f t="shared" si="105"/>
        <v>34.990460332807615</v>
      </c>
      <c r="F805" s="31">
        <f t="shared" si="106"/>
        <v>0</v>
      </c>
      <c r="G805" s="31">
        <f t="shared" si="104"/>
        <v>2.2283153396925708</v>
      </c>
      <c r="H805" s="31">
        <f t="shared" si="104"/>
        <v>-12.877843578391058</v>
      </c>
      <c r="I805" s="31">
        <f t="shared" si="99"/>
        <v>13.069209787994721</v>
      </c>
      <c r="J805" s="31">
        <f t="shared" si="100"/>
        <v>-1.39945807967311</v>
      </c>
      <c r="K805" s="31">
        <f t="shared" si="101"/>
        <v>0.25813423423140081</v>
      </c>
      <c r="L805" s="32">
        <f t="shared" si="102"/>
        <v>-1.4670728201843386</v>
      </c>
      <c r="M805" s="33">
        <f t="shared" si="103"/>
        <v>-1.2215167441025263</v>
      </c>
      <c r="O805" s="35"/>
    </row>
    <row r="806" spans="4:15">
      <c r="D806" s="92">
        <f>D805+'Control Panel'!$B$29</f>
        <v>4.0199999999999365</v>
      </c>
      <c r="E806" s="31">
        <f t="shared" si="105"/>
        <v>34.990460332807615</v>
      </c>
      <c r="F806" s="31">
        <f t="shared" si="106"/>
        <v>0</v>
      </c>
      <c r="G806" s="31">
        <f t="shared" si="104"/>
        <v>2.2209799755916491</v>
      </c>
      <c r="H806" s="31">
        <f t="shared" si="104"/>
        <v>-12.88395116211157</v>
      </c>
      <c r="I806" s="31">
        <f t="shared" si="99"/>
        <v>13.073979868412493</v>
      </c>
      <c r="J806" s="31">
        <f t="shared" si="100"/>
        <v>-1.4000905807602058</v>
      </c>
      <c r="K806" s="31">
        <f t="shared" si="101"/>
        <v>0.25832269945361408</v>
      </c>
      <c r="L806" s="32">
        <f t="shared" si="102"/>
        <v>-1.4627770796185811</v>
      </c>
      <c r="M806" s="33">
        <f t="shared" si="103"/>
        <v>-1.2143996515135167</v>
      </c>
      <c r="O806" s="35"/>
    </row>
    <row r="807" spans="4:15">
      <c r="D807" s="92">
        <f>D806+'Control Panel'!$B$29</f>
        <v>4.0249999999999364</v>
      </c>
      <c r="E807" s="31">
        <f t="shared" si="105"/>
        <v>34.990460332807615</v>
      </c>
      <c r="F807" s="31">
        <f t="shared" si="106"/>
        <v>0</v>
      </c>
      <c r="G807" s="31">
        <f t="shared" si="104"/>
        <v>2.2136660901935561</v>
      </c>
      <c r="H807" s="31">
        <f t="shared" si="104"/>
        <v>-12.890023160369138</v>
      </c>
      <c r="I807" s="31">
        <f t="shared" si="99"/>
        <v>13.078723738718759</v>
      </c>
      <c r="J807" s="31">
        <f t="shared" si="100"/>
        <v>-1.4007205411341141</v>
      </c>
      <c r="K807" s="31">
        <f t="shared" si="101"/>
        <v>0.25851019732675928</v>
      </c>
      <c r="L807" s="32">
        <f t="shared" si="102"/>
        <v>-1.4584890422637742</v>
      </c>
      <c r="M807" s="33">
        <f t="shared" si="103"/>
        <v>-1.2073200889657076</v>
      </c>
      <c r="O807" s="35"/>
    </row>
    <row r="808" spans="4:15">
      <c r="D808" s="92">
        <f>D807+'Control Panel'!$B$29</f>
        <v>4.0299999999999363</v>
      </c>
      <c r="E808" s="31">
        <f t="shared" si="105"/>
        <v>34.990460332807615</v>
      </c>
      <c r="F808" s="31">
        <f t="shared" si="106"/>
        <v>0</v>
      </c>
      <c r="G808" s="31">
        <f t="shared" si="104"/>
        <v>2.2063736449822371</v>
      </c>
      <c r="H808" s="31">
        <f t="shared" si="104"/>
        <v>-12.896059760813966</v>
      </c>
      <c r="I808" s="31">
        <f t="shared" si="99"/>
        <v>13.08344152032474</v>
      </c>
      <c r="J808" s="31">
        <f t="shared" si="100"/>
        <v>-1.4013479729189307</v>
      </c>
      <c r="K808" s="31">
        <f t="shared" si="101"/>
        <v>0.25869673152466788</v>
      </c>
      <c r="L808" s="32">
        <f t="shared" si="102"/>
        <v>-1.4542087405987698</v>
      </c>
      <c r="M808" s="33">
        <f t="shared" si="103"/>
        <v>-1.2002779034687365</v>
      </c>
      <c r="O808" s="35"/>
    </row>
    <row r="809" spans="4:15">
      <c r="D809" s="92">
        <f>D808+'Control Panel'!$B$29</f>
        <v>4.0349999999999362</v>
      </c>
      <c r="E809" s="31">
        <f t="shared" si="105"/>
        <v>34.990460332807615</v>
      </c>
      <c r="F809" s="31">
        <f t="shared" si="106"/>
        <v>0</v>
      </c>
      <c r="G809" s="31">
        <f t="shared" si="104"/>
        <v>2.1991026012792432</v>
      </c>
      <c r="H809" s="31">
        <f t="shared" si="104"/>
        <v>-12.90206115033131</v>
      </c>
      <c r="I809" s="31">
        <f t="shared" si="99"/>
        <v>13.088133334354508</v>
      </c>
      <c r="J809" s="31">
        <f t="shared" si="100"/>
        <v>-1.4019728881643811</v>
      </c>
      <c r="K809" s="31">
        <f t="shared" si="101"/>
        <v>0.25888230572292775</v>
      </c>
      <c r="L809" s="32">
        <f t="shared" si="102"/>
        <v>-1.4499362065790882</v>
      </c>
      <c r="M809" s="33">
        <f t="shared" si="103"/>
        <v>-1.1932729421170982</v>
      </c>
      <c r="O809" s="35"/>
    </row>
    <row r="810" spans="4:15">
      <c r="D810" s="92">
        <f>D809+'Control Panel'!$B$29</f>
        <v>4.0399999999999361</v>
      </c>
      <c r="E810" s="31">
        <f t="shared" si="105"/>
        <v>34.990460332807615</v>
      </c>
      <c r="F810" s="31">
        <f t="shared" si="106"/>
        <v>0</v>
      </c>
      <c r="G810" s="31">
        <f t="shared" si="104"/>
        <v>2.1918529202463479</v>
      </c>
      <c r="H810" s="31">
        <f t="shared" si="104"/>
        <v>-12.908027515041896</v>
      </c>
      <c r="I810" s="31">
        <f t="shared" si="99"/>
        <v>13.092799301641765</v>
      </c>
      <c r="J810" s="31">
        <f t="shared" si="100"/>
        <v>-1.4025952988463986</v>
      </c>
      <c r="K810" s="31">
        <f t="shared" si="101"/>
        <v>0.25906692359864014</v>
      </c>
      <c r="L810" s="32">
        <f t="shared" si="102"/>
        <v>-1.4456714716404295</v>
      </c>
      <c r="M810" s="33">
        <f t="shared" si="103"/>
        <v>-1.1863050520979135</v>
      </c>
      <c r="O810" s="35"/>
    </row>
    <row r="811" spans="4:15">
      <c r="D811" s="92">
        <f>D810+'Control Panel'!$B$29</f>
        <v>4.044999999999936</v>
      </c>
      <c r="E811" s="31">
        <f t="shared" si="105"/>
        <v>34.990460332807615</v>
      </c>
      <c r="F811" s="31">
        <f t="shared" si="106"/>
        <v>0</v>
      </c>
      <c r="G811" s="31">
        <f t="shared" si="104"/>
        <v>2.1846245628881458</v>
      </c>
      <c r="H811" s="31">
        <f t="shared" si="104"/>
        <v>-12.913959040302386</v>
      </c>
      <c r="I811" s="31">
        <f t="shared" si="99"/>
        <v>13.097439542726736</v>
      </c>
      <c r="J811" s="31">
        <f t="shared" si="100"/>
        <v>-1.4032152168676946</v>
      </c>
      <c r="K811" s="31">
        <f t="shared" si="101"/>
        <v>0.25925058883018126</v>
      </c>
      <c r="L811" s="32">
        <f t="shared" si="102"/>
        <v>-1.4414145667021936</v>
      </c>
      <c r="M811" s="33">
        <f t="shared" si="103"/>
        <v>-1.1793740806985458</v>
      </c>
      <c r="O811" s="35"/>
    </row>
    <row r="812" spans="4:15">
      <c r="D812" s="92">
        <f>D811+'Control Panel'!$B$29</f>
        <v>4.0499999999999359</v>
      </c>
      <c r="E812" s="31">
        <f t="shared" si="105"/>
        <v>34.990460332807615</v>
      </c>
      <c r="F812" s="31">
        <f t="shared" si="106"/>
        <v>0</v>
      </c>
      <c r="G812" s="31">
        <f t="shared" si="104"/>
        <v>2.1774174900546348</v>
      </c>
      <c r="H812" s="31">
        <f t="shared" si="104"/>
        <v>-12.919855910705879</v>
      </c>
      <c r="I812" s="31">
        <f t="shared" si="99"/>
        <v>13.102054177853084</v>
      </c>
      <c r="J812" s="31">
        <f t="shared" si="100"/>
        <v>-1.4038326540583241</v>
      </c>
      <c r="K812" s="31">
        <f t="shared" si="101"/>
        <v>0.25943330509696555</v>
      </c>
      <c r="L812" s="32">
        <f t="shared" si="102"/>
        <v>-1.4371655221710107</v>
      </c>
      <c r="M812" s="33">
        <f t="shared" si="103"/>
        <v>-1.1724798753141568</v>
      </c>
      <c r="O812" s="35"/>
    </row>
    <row r="813" spans="4:15">
      <c r="D813" s="92">
        <f>D812+'Control Panel'!$B$29</f>
        <v>4.0549999999999358</v>
      </c>
      <c r="E813" s="31">
        <f t="shared" si="105"/>
        <v>34.990460332807615</v>
      </c>
      <c r="F813" s="31">
        <f t="shared" si="106"/>
        <v>0</v>
      </c>
      <c r="G813" s="31">
        <f t="shared" si="104"/>
        <v>2.1702316624437796</v>
      </c>
      <c r="H813" s="31">
        <f t="shared" si="104"/>
        <v>-12.92571831008245</v>
      </c>
      <c r="I813" s="31">
        <f t="shared" si="99"/>
        <v>13.106643326964926</v>
      </c>
      <c r="J813" s="31">
        <f t="shared" si="100"/>
        <v>-1.4044476221762474</v>
      </c>
      <c r="K813" s="31">
        <f t="shared" si="101"/>
        <v>0.25961507607921352</v>
      </c>
      <c r="L813" s="32">
        <f t="shared" si="102"/>
        <v>-1.432924367944254</v>
      </c>
      <c r="M813" s="33">
        <f t="shared" si="103"/>
        <v>-1.1656222834551053</v>
      </c>
      <c r="O813" s="35"/>
    </row>
    <row r="814" spans="4:15">
      <c r="D814" s="92">
        <f>D813+'Control Panel'!$B$29</f>
        <v>4.0599999999999357</v>
      </c>
      <c r="E814" s="31">
        <f t="shared" si="105"/>
        <v>34.990460332807615</v>
      </c>
      <c r="F814" s="31">
        <f t="shared" si="106"/>
        <v>0</v>
      </c>
      <c r="G814" s="31">
        <f t="shared" si="104"/>
        <v>2.1630670406040582</v>
      </c>
      <c r="H814" s="31">
        <f t="shared" si="104"/>
        <v>-12.931546421499725</v>
      </c>
      <c r="I814" s="31">
        <f t="shared" si="99"/>
        <v>13.111207109703894</v>
      </c>
      <c r="J814" s="31">
        <f t="shared" si="100"/>
        <v>-1.4050601329078851</v>
      </c>
      <c r="K814" s="31">
        <f t="shared" si="101"/>
        <v>0.25979590545772169</v>
      </c>
      <c r="L814" s="32">
        <f t="shared" si="102"/>
        <v>-1.428691133413565</v>
      </c>
      <c r="M814" s="33">
        <f t="shared" si="103"/>
        <v>-1.1588011527542852</v>
      </c>
      <c r="O814" s="35"/>
    </row>
    <row r="815" spans="4:15">
      <c r="D815" s="92">
        <f>D814+'Control Panel'!$B$29</f>
        <v>4.0649999999999356</v>
      </c>
      <c r="E815" s="31">
        <f t="shared" si="105"/>
        <v>34.990460332807615</v>
      </c>
      <c r="F815" s="31">
        <f t="shared" si="106"/>
        <v>0</v>
      </c>
      <c r="G815" s="31">
        <f t="shared" si="104"/>
        <v>2.1559235849369904</v>
      </c>
      <c r="H815" s="31">
        <f t="shared" si="104"/>
        <v>-12.937340427263496</v>
      </c>
      <c r="I815" s="31">
        <f t="shared" si="99"/>
        <v>13.115745645406287</v>
      </c>
      <c r="J815" s="31">
        <f t="shared" si="100"/>
        <v>-1.4056701978686696</v>
      </c>
      <c r="K815" s="31">
        <f t="shared" si="101"/>
        <v>0.25997579691363659</v>
      </c>
      <c r="L815" s="32">
        <f t="shared" si="102"/>
        <v>-1.4244658474683731</v>
      </c>
      <c r="M815" s="33">
        <f t="shared" si="103"/>
        <v>-1.1520163309743037</v>
      </c>
      <c r="O815" s="35"/>
    </row>
    <row r="816" spans="4:15">
      <c r="D816" s="92">
        <f>D815+'Control Panel'!$B$29</f>
        <v>4.0699999999999354</v>
      </c>
      <c r="E816" s="31">
        <f t="shared" si="105"/>
        <v>34.990460332807615</v>
      </c>
      <c r="F816" s="31">
        <f t="shared" si="106"/>
        <v>0</v>
      </c>
      <c r="G816" s="31">
        <f t="shared" si="104"/>
        <v>2.1488012556996487</v>
      </c>
      <c r="H816" s="31">
        <f t="shared" si="104"/>
        <v>-12.943100508918368</v>
      </c>
      <c r="I816" s="31">
        <f t="shared" si="99"/>
        <v>13.120259053100259</v>
      </c>
      <c r="J816" s="31">
        <f t="shared" si="100"/>
        <v>-1.406277828603592</v>
      </c>
      <c r="K816" s="31">
        <f t="shared" si="101"/>
        <v>0.26015475412823108</v>
      </c>
      <c r="L816" s="32">
        <f t="shared" si="102"/>
        <v>-1.4202485384994026</v>
      </c>
      <c r="M816" s="33">
        <f t="shared" si="103"/>
        <v>-1.1452676660146064</v>
      </c>
      <c r="O816" s="35"/>
    </row>
    <row r="817" spans="4:15">
      <c r="D817" s="92">
        <f>D816+'Control Panel'!$B$29</f>
        <v>4.0749999999999353</v>
      </c>
      <c r="E817" s="31">
        <f t="shared" si="105"/>
        <v>34.990460332807615</v>
      </c>
      <c r="F817" s="31">
        <f t="shared" si="106"/>
        <v>0</v>
      </c>
      <c r="G817" s="31">
        <f t="shared" si="104"/>
        <v>2.1417000130071515</v>
      </c>
      <c r="H817" s="31">
        <f t="shared" si="104"/>
        <v>-12.948826847248441</v>
      </c>
      <c r="I817" s="31">
        <f t="shared" si="99"/>
        <v>13.124747451503088</v>
      </c>
      <c r="J817" s="31">
        <f t="shared" si="100"/>
        <v>-1.4068830365877409</v>
      </c>
      <c r="K817" s="31">
        <f t="shared" si="101"/>
        <v>0.2603327807826844</v>
      </c>
      <c r="L817" s="32">
        <f t="shared" si="102"/>
        <v>-1.4160392344022086</v>
      </c>
      <c r="M817" s="33">
        <f t="shared" si="103"/>
        <v>-1.1385550059184606</v>
      </c>
      <c r="O817" s="35"/>
    </row>
    <row r="818" spans="4:15">
      <c r="D818" s="92">
        <f>D817+'Control Panel'!$B$29</f>
        <v>4.0799999999999352</v>
      </c>
      <c r="E818" s="31">
        <f t="shared" si="105"/>
        <v>34.990460332807615</v>
      </c>
      <c r="F818" s="31">
        <f t="shared" si="106"/>
        <v>0</v>
      </c>
      <c r="G818" s="31">
        <f t="shared" si="104"/>
        <v>2.1346198168351407</v>
      </c>
      <c r="H818" s="31">
        <f t="shared" si="104"/>
        <v>-12.954519622278033</v>
      </c>
      <c r="I818" s="31">
        <f t="shared" si="99"/>
        <v>13.129210959018515</v>
      </c>
      <c r="J818" s="31">
        <f t="shared" si="100"/>
        <v>-1.4074858332268421</v>
      </c>
      <c r="K818" s="31">
        <f t="shared" si="101"/>
        <v>0.26050988055786495</v>
      </c>
      <c r="L818" s="32">
        <f t="shared" si="102"/>
        <v>-1.411837962580667</v>
      </c>
      <c r="M818" s="33">
        <f t="shared" si="103"/>
        <v>-1.1318781988798396</v>
      </c>
      <c r="O818" s="35"/>
    </row>
    <row r="819" spans="4:15">
      <c r="D819" s="92">
        <f>D818+'Control Panel'!$B$29</f>
        <v>4.0849999999999351</v>
      </c>
      <c r="E819" s="31">
        <f t="shared" si="105"/>
        <v>34.990460332807615</v>
      </c>
      <c r="F819" s="31">
        <f t="shared" si="106"/>
        <v>0</v>
      </c>
      <c r="G819" s="31">
        <f t="shared" si="104"/>
        <v>2.1275606270222371</v>
      </c>
      <c r="H819" s="31">
        <f t="shared" si="104"/>
        <v>-12.960179013272432</v>
      </c>
      <c r="I819" s="31">
        <f t="shared" si="99"/>
        <v>13.133649693734124</v>
      </c>
      <c r="J819" s="31">
        <f t="shared" si="100"/>
        <v>-1.4080862298577876</v>
      </c>
      <c r="K819" s="31">
        <f t="shared" si="101"/>
        <v>0.26068605713411636</v>
      </c>
      <c r="L819" s="32">
        <f t="shared" si="102"/>
        <v>-1.4076447499505014</v>
      </c>
      <c r="M819" s="33">
        <f t="shared" si="103"/>
        <v>-1.1252370932502087</v>
      </c>
      <c r="O819" s="35"/>
    </row>
    <row r="820" spans="4:15">
      <c r="D820" s="92">
        <f>D819+'Control Panel'!$B$29</f>
        <v>4.089999999999935</v>
      </c>
      <c r="E820" s="31">
        <f t="shared" si="105"/>
        <v>34.990460332807615</v>
      </c>
      <c r="F820" s="31">
        <f t="shared" si="106"/>
        <v>0</v>
      </c>
      <c r="G820" s="31">
        <f t="shared" si="104"/>
        <v>2.1205224032724845</v>
      </c>
      <c r="H820" s="31">
        <f t="shared" si="104"/>
        <v>-12.965805198738684</v>
      </c>
      <c r="I820" s="31">
        <f t="shared" si="99"/>
        <v>13.138063773418807</v>
      </c>
      <c r="J820" s="31">
        <f t="shared" si="100"/>
        <v>-1.4086842377491646</v>
      </c>
      <c r="K820" s="31">
        <f t="shared" si="101"/>
        <v>0.26086131419104613</v>
      </c>
      <c r="L820" s="32">
        <f t="shared" si="102"/>
        <v>-1.4034596229427778</v>
      </c>
      <c r="M820" s="33">
        <f t="shared" si="103"/>
        <v>-1.1186315375452247</v>
      </c>
      <c r="O820" s="35"/>
    </row>
    <row r="821" spans="4:15">
      <c r="D821" s="92">
        <f>D820+'Control Panel'!$B$29</f>
        <v>4.0949999999999349</v>
      </c>
      <c r="E821" s="31">
        <f t="shared" si="105"/>
        <v>34.990460332807615</v>
      </c>
      <c r="F821" s="31">
        <f t="shared" si="106"/>
        <v>0</v>
      </c>
      <c r="G821" s="31">
        <f t="shared" si="104"/>
        <v>2.1135051051577705</v>
      </c>
      <c r="H821" s="31">
        <f t="shared" si="104"/>
        <v>-12.971398356426409</v>
      </c>
      <c r="I821" s="31">
        <f t="shared" si="99"/>
        <v>13.142453315520269</v>
      </c>
      <c r="J821" s="31">
        <f t="shared" si="100"/>
        <v>-1.4092798681017764</v>
      </c>
      <c r="K821" s="31">
        <f t="shared" si="101"/>
        <v>0.26103565540731771</v>
      </c>
      <c r="L821" s="32">
        <f t="shared" si="102"/>
        <v>-1.3992826075074165</v>
      </c>
      <c r="M821" s="33">
        <f t="shared" si="103"/>
        <v>-1.1120613804512995</v>
      </c>
      <c r="O821" s="35"/>
    </row>
    <row r="822" spans="4:15">
      <c r="D822" s="92">
        <f>D821+'Control Panel'!$B$29</f>
        <v>4.0999999999999348</v>
      </c>
      <c r="E822" s="31">
        <f t="shared" si="105"/>
        <v>34.990460332807615</v>
      </c>
      <c r="F822" s="31">
        <f t="shared" si="106"/>
        <v>0</v>
      </c>
      <c r="G822" s="31">
        <f t="shared" si="104"/>
        <v>2.1065086921202334</v>
      </c>
      <c r="H822" s="31">
        <f t="shared" si="104"/>
        <v>-12.976958663328665</v>
      </c>
      <c r="I822" s="31">
        <f t="shared" si="99"/>
        <v>13.146818437162619</v>
      </c>
      <c r="J822" s="31">
        <f t="shared" si="100"/>
        <v>-1.4098731320491613</v>
      </c>
      <c r="K822" s="31">
        <f t="shared" si="101"/>
        <v>0.26120908446044605</v>
      </c>
      <c r="L822" s="32">
        <f t="shared" si="102"/>
        <v>-1.395113729116684</v>
      </c>
      <c r="M822" s="33">
        <f t="shared" si="103"/>
        <v>-1.1055264708320598</v>
      </c>
      <c r="O822" s="35"/>
    </row>
    <row r="823" spans="4:15">
      <c r="D823" s="92">
        <f>D822+'Control Panel'!$B$29</f>
        <v>4.1049999999999347</v>
      </c>
      <c r="E823" s="31">
        <f t="shared" si="105"/>
        <v>34.990460332807615</v>
      </c>
      <c r="F823" s="31">
        <f t="shared" si="106"/>
        <v>0</v>
      </c>
      <c r="G823" s="31">
        <f t="shared" si="104"/>
        <v>2.0995331234746502</v>
      </c>
      <c r="H823" s="31">
        <f t="shared" si="104"/>
        <v>-12.982486295682826</v>
      </c>
      <c r="I823" s="31">
        <f t="shared" si="99"/>
        <v>13.151159255143996</v>
      </c>
      <c r="J823" s="31">
        <f t="shared" si="100"/>
        <v>-1.4104640406581046</v>
      </c>
      <c r="K823" s="31">
        <f t="shared" si="101"/>
        <v>0.26138160502659463</v>
      </c>
      <c r="L823" s="32">
        <f t="shared" si="102"/>
        <v>-1.3909530127686958</v>
      </c>
      <c r="M823" s="33">
        <f t="shared" si="103"/>
        <v>-1.0990266577347678</v>
      </c>
      <c r="O823" s="35"/>
    </row>
    <row r="824" spans="4:15">
      <c r="D824" s="92">
        <f>D823+'Control Panel'!$B$29</f>
        <v>4.1099999999999346</v>
      </c>
      <c r="E824" s="31">
        <f t="shared" si="105"/>
        <v>34.990460332807615</v>
      </c>
      <c r="F824" s="31">
        <f t="shared" si="106"/>
        <v>0</v>
      </c>
      <c r="G824" s="31">
        <f t="shared" si="104"/>
        <v>2.0925783584108069</v>
      </c>
      <c r="H824" s="31">
        <f t="shared" si="104"/>
        <v>-12.9879814289715</v>
      </c>
      <c r="I824" s="31">
        <f t="shared" si="99"/>
        <v>13.155475885934262</v>
      </c>
      <c r="J824" s="31">
        <f t="shared" si="100"/>
        <v>-1.4110526049291487</v>
      </c>
      <c r="K824" s="31">
        <f t="shared" si="101"/>
        <v>0.26155322078037657</v>
      </c>
      <c r="L824" s="32">
        <f t="shared" si="102"/>
        <v>-1.3868004829908918</v>
      </c>
      <c r="M824" s="33">
        <f t="shared" si="103"/>
        <v>-1.0925617903965679</v>
      </c>
      <c r="O824" s="35"/>
    </row>
    <row r="825" spans="4:15">
      <c r="D825" s="92">
        <f>D824+'Control Panel'!$B$29</f>
        <v>4.1149999999999345</v>
      </c>
      <c r="E825" s="31">
        <f t="shared" si="105"/>
        <v>34.990460332807615</v>
      </c>
      <c r="F825" s="31">
        <f t="shared" si="106"/>
        <v>0</v>
      </c>
      <c r="G825" s="31">
        <f t="shared" si="104"/>
        <v>2.0856443559958522</v>
      </c>
      <c r="H825" s="31">
        <f t="shared" si="104"/>
        <v>-12.993444237923482</v>
      </c>
      <c r="I825" s="31">
        <f t="shared" si="99"/>
        <v>13.159768445672754</v>
      </c>
      <c r="J825" s="31">
        <f t="shared" si="100"/>
        <v>-1.4116388357970961</v>
      </c>
      <c r="K825" s="31">
        <f t="shared" si="101"/>
        <v>0.26172393539465844</v>
      </c>
      <c r="L825" s="32">
        <f t="shared" si="102"/>
        <v>-1.3826561638435346</v>
      </c>
      <c r="M825" s="33">
        <f t="shared" si="103"/>
        <v>-1.0861317182506807</v>
      </c>
      <c r="O825" s="35"/>
    </row>
    <row r="826" spans="4:15">
      <c r="D826" s="92">
        <f>D825+'Control Panel'!$B$29</f>
        <v>4.1199999999999344</v>
      </c>
      <c r="E826" s="31">
        <f t="shared" si="105"/>
        <v>34.990460332807615</v>
      </c>
      <c r="F826" s="31">
        <f t="shared" si="106"/>
        <v>0</v>
      </c>
      <c r="G826" s="31">
        <f t="shared" si="104"/>
        <v>2.0787310751766346</v>
      </c>
      <c r="H826" s="31">
        <f t="shared" si="104"/>
        <v>-12.998874896514735</v>
      </c>
      <c r="I826" s="31">
        <f t="shared" si="99"/>
        <v>13.164037050166106</v>
      </c>
      <c r="J826" s="31">
        <f t="shared" si="100"/>
        <v>-1.4122227441315096</v>
      </c>
      <c r="K826" s="31">
        <f t="shared" si="101"/>
        <v>0.26189375254036706</v>
      </c>
      <c r="L826" s="32">
        <f t="shared" si="102"/>
        <v>-1.3785200789231826</v>
      </c>
      <c r="M826" s="33">
        <f t="shared" si="103"/>
        <v>-1.0797362909324668</v>
      </c>
      <c r="O826" s="35"/>
    </row>
    <row r="827" spans="4:15">
      <c r="D827" s="92">
        <f>D826+'Control Panel'!$B$29</f>
        <v>4.1249999999999343</v>
      </c>
      <c r="E827" s="31">
        <f t="shared" si="105"/>
        <v>34.990460332807615</v>
      </c>
      <c r="F827" s="31">
        <f t="shared" si="106"/>
        <v>0</v>
      </c>
      <c r="G827" s="31">
        <f t="shared" si="104"/>
        <v>2.0718384747820187</v>
      </c>
      <c r="H827" s="31">
        <f t="shared" si="104"/>
        <v>-13.004273577969398</v>
      </c>
      <c r="I827" s="31">
        <f t="shared" si="99"/>
        <v>13.168281814886104</v>
      </c>
      <c r="J827" s="31">
        <f t="shared" si="100"/>
        <v>-1.4128043407372071</v>
      </c>
      <c r="K827" s="31">
        <f t="shared" si="101"/>
        <v>0.26206267588629839</v>
      </c>
      <c r="L827" s="32">
        <f t="shared" si="102"/>
        <v>-1.3743922513661651</v>
      </c>
      <c r="M827" s="33">
        <f t="shared" si="103"/>
        <v>-1.0733753582854333</v>
      </c>
      <c r="O827" s="35"/>
    </row>
    <row r="828" spans="4:15">
      <c r="D828" s="92">
        <f>D827+'Control Panel'!$B$29</f>
        <v>4.1299999999999342</v>
      </c>
      <c r="E828" s="31">
        <f t="shared" si="105"/>
        <v>34.990460332807615</v>
      </c>
      <c r="F828" s="31">
        <f t="shared" si="106"/>
        <v>0</v>
      </c>
      <c r="G828" s="31">
        <f t="shared" si="104"/>
        <v>2.0649665135251878</v>
      </c>
      <c r="H828" s="31">
        <f t="shared" si="104"/>
        <v>-13.009640454760826</v>
      </c>
      <c r="I828" s="31">
        <f t="shared" si="99"/>
        <v>13.172502854967609</v>
      </c>
      <c r="J828" s="31">
        <f t="shared" si="100"/>
        <v>-1.4133836363547536</v>
      </c>
      <c r="K828" s="31">
        <f t="shared" si="101"/>
        <v>0.26223070909893037</v>
      </c>
      <c r="L828" s="32">
        <f t="shared" si="102"/>
        <v>-1.3702727038520419</v>
      </c>
      <c r="M828" s="33">
        <f t="shared" si="103"/>
        <v>-1.0670487703671072</v>
      </c>
      <c r="O828" s="35"/>
    </row>
    <row r="829" spans="4:15">
      <c r="D829" s="92">
        <f>D828+'Control Panel'!$B$29</f>
        <v>4.1349999999999341</v>
      </c>
      <c r="E829" s="31">
        <f t="shared" si="105"/>
        <v>34.990460332807615</v>
      </c>
      <c r="F829" s="31">
        <f t="shared" si="106"/>
        <v>0</v>
      </c>
      <c r="G829" s="31">
        <f t="shared" si="104"/>
        <v>2.0581151500059276</v>
      </c>
      <c r="H829" s="31">
        <f t="shared" si="104"/>
        <v>-13.014975698612661</v>
      </c>
      <c r="I829" s="31">
        <f t="shared" si="99"/>
        <v>13.176700285206536</v>
      </c>
      <c r="J829" s="31">
        <f t="shared" si="100"/>
        <v>-1.4139606416609469</v>
      </c>
      <c r="K829" s="31">
        <f t="shared" si="101"/>
        <v>0.26239785584223735</v>
      </c>
      <c r="L829" s="32">
        <f t="shared" si="102"/>
        <v>-1.3661614586070727</v>
      </c>
      <c r="M829" s="33">
        <f t="shared" si="103"/>
        <v>-1.0607563774548394</v>
      </c>
      <c r="O829" s="35"/>
    </row>
    <row r="830" spans="4:15">
      <c r="D830" s="92">
        <f>D829+'Control Panel'!$B$29</f>
        <v>4.139999999999934</v>
      </c>
      <c r="E830" s="31">
        <f t="shared" si="105"/>
        <v>34.990460332807615</v>
      </c>
      <c r="F830" s="31">
        <f t="shared" si="106"/>
        <v>0</v>
      </c>
      <c r="G830" s="31">
        <f t="shared" si="104"/>
        <v>2.0512843427128922</v>
      </c>
      <c r="H830" s="31">
        <f t="shared" si="104"/>
        <v>-13.020279480499935</v>
      </c>
      <c r="I830" s="31">
        <f t="shared" si="99"/>
        <v>13.180874220057891</v>
      </c>
      <c r="J830" s="31">
        <f t="shared" si="100"/>
        <v>-1.4145353672692997</v>
      </c>
      <c r="K830" s="31">
        <f t="shared" si="101"/>
        <v>0.26256411977750876</v>
      </c>
      <c r="L830" s="32">
        <f t="shared" si="102"/>
        <v>-1.3620585374076726</v>
      </c>
      <c r="M830" s="33">
        <f t="shared" si="103"/>
        <v>-1.0544980300514799</v>
      </c>
      <c r="O830" s="35"/>
    </row>
    <row r="831" spans="4:15">
      <c r="D831" s="92">
        <f>D830+'Control Panel'!$B$29</f>
        <v>4.1449999999999338</v>
      </c>
      <c r="E831" s="31">
        <f t="shared" si="105"/>
        <v>34.990460332807615</v>
      </c>
      <c r="F831" s="31">
        <f t="shared" si="106"/>
        <v>0</v>
      </c>
      <c r="G831" s="31">
        <f t="shared" si="104"/>
        <v>2.0444740500258538</v>
      </c>
      <c r="H831" s="31">
        <f t="shared" si="104"/>
        <v>-13.025551970650193</v>
      </c>
      <c r="I831" s="31">
        <f t="shared" si="99"/>
        <v>13.185024773633845</v>
      </c>
      <c r="J831" s="31">
        <f t="shared" si="100"/>
        <v>-1.4151078237305192</v>
      </c>
      <c r="K831" s="31">
        <f t="shared" si="101"/>
        <v>0.26272950456316879</v>
      </c>
      <c r="L831" s="32">
        <f t="shared" si="102"/>
        <v>-1.3579639615838417</v>
      </c>
      <c r="M831" s="33">
        <f t="shared" si="103"/>
        <v>-1.048273578891018</v>
      </c>
      <c r="O831" s="35"/>
    </row>
    <row r="832" spans="4:15">
      <c r="D832" s="92">
        <f>D831+'Control Panel'!$B$29</f>
        <v>4.1499999999999337</v>
      </c>
      <c r="E832" s="31">
        <f t="shared" si="105"/>
        <v>34.990460332807615</v>
      </c>
      <c r="F832" s="31">
        <f t="shared" si="106"/>
        <v>0</v>
      </c>
      <c r="G832" s="31">
        <f t="shared" si="104"/>
        <v>2.0376842302179345</v>
      </c>
      <c r="H832" s="31">
        <f t="shared" si="104"/>
        <v>-13.030793338544647</v>
      </c>
      <c r="I832" s="31">
        <f t="shared" si="99"/>
        <v>13.189152059701883</v>
      </c>
      <c r="J832" s="31">
        <f t="shared" si="100"/>
        <v>-1.4156780215329787</v>
      </c>
      <c r="K832" s="31">
        <f t="shared" si="101"/>
        <v>0.26289401385460043</v>
      </c>
      <c r="L832" s="32">
        <f t="shared" si="102"/>
        <v>-1.3538777520226299</v>
      </c>
      <c r="M832" s="33">
        <f t="shared" si="103"/>
        <v>-1.0420828749440614</v>
      </c>
      <c r="O832" s="35"/>
    </row>
    <row r="833" spans="4:15">
      <c r="D833" s="92">
        <f>D832+'Control Panel'!$B$29</f>
        <v>4.1549999999999336</v>
      </c>
      <c r="E833" s="31">
        <f t="shared" si="105"/>
        <v>34.990460332807615</v>
      </c>
      <c r="F833" s="31">
        <f t="shared" si="106"/>
        <v>0</v>
      </c>
      <c r="G833" s="31">
        <f t="shared" si="104"/>
        <v>2.0309148414578213</v>
      </c>
      <c r="H833" s="31">
        <f t="shared" si="104"/>
        <v>-13.036003752919369</v>
      </c>
      <c r="I833" s="31">
        <f t="shared" si="99"/>
        <v>13.193256191682989</v>
      </c>
      <c r="J833" s="31">
        <f t="shared" si="100"/>
        <v>-1.4162459711031898</v>
      </c>
      <c r="K833" s="31">
        <f t="shared" si="101"/>
        <v>0.26305765130397113</v>
      </c>
      <c r="L833" s="32">
        <f t="shared" si="102"/>
        <v>-1.3497999291715419</v>
      </c>
      <c r="M833" s="33">
        <f t="shared" si="103"/>
        <v>-1.0359257694232737</v>
      </c>
      <c r="O833" s="35"/>
    </row>
    <row r="834" spans="4:15">
      <c r="D834" s="92">
        <f>D833+'Control Panel'!$B$29</f>
        <v>4.1599999999999335</v>
      </c>
      <c r="E834" s="31">
        <f t="shared" si="105"/>
        <v>34.990460332807615</v>
      </c>
      <c r="F834" s="31">
        <f t="shared" si="106"/>
        <v>0</v>
      </c>
      <c r="G834" s="31">
        <f t="shared" si="104"/>
        <v>2.0241658418119637</v>
      </c>
      <c r="H834" s="31">
        <f t="shared" si="104"/>
        <v>-13.041183381766485</v>
      </c>
      <c r="I834" s="31">
        <f t="shared" si="99"/>
        <v>13.197337282649887</v>
      </c>
      <c r="J834" s="31">
        <f t="shared" si="100"/>
        <v>-1.4168116828062656</v>
      </c>
      <c r="K834" s="31">
        <f t="shared" si="101"/>
        <v>0.26322042056006129</v>
      </c>
      <c r="L834" s="32">
        <f t="shared" si="102"/>
        <v>-1.3457305130419834</v>
      </c>
      <c r="M834" s="33">
        <f t="shared" si="103"/>
        <v>-1.0298021137887063</v>
      </c>
      <c r="O834" s="35"/>
    </row>
    <row r="835" spans="4:15">
      <c r="D835" s="92">
        <f>D834+'Control Panel'!$B$29</f>
        <v>4.1649999999999334</v>
      </c>
      <c r="E835" s="31">
        <f t="shared" si="105"/>
        <v>34.990460332807615</v>
      </c>
      <c r="F835" s="31">
        <f t="shared" si="106"/>
        <v>0</v>
      </c>
      <c r="G835" s="31">
        <f t="shared" si="104"/>
        <v>2.017437189246754</v>
      </c>
      <c r="H835" s="31">
        <f t="shared" si="104"/>
        <v>-13.04633239233543</v>
      </c>
      <c r="I835" s="31">
        <f t="shared" ref="I835:I898" si="107">(G835^2+H835^2)^0.5</f>
        <v>13.201395445325337</v>
      </c>
      <c r="J835" s="31">
        <f t="shared" ref="J835:J898" si="108">ATAN2(G835,H835)</f>
        <v>-1.4173751669463841</v>
      </c>
      <c r="K835" s="31">
        <f t="shared" ref="K835:K898" si="109">$B$4*I835^2</f>
        <v>0.26338232526809624</v>
      </c>
      <c r="L835" s="32">
        <f t="shared" ref="L835:L898" si="110">-K835*COS(J835)/$B$13</f>
        <v>-1.3416695232126592</v>
      </c>
      <c r="M835" s="33">
        <f t="shared" ref="M835:M898" si="111">(-$B$13*$B$3-K835*SIN(J835))/$B$13</f>
        <v>-1.0237117597530137</v>
      </c>
      <c r="O835" s="35"/>
    </row>
    <row r="836" spans="4:15">
      <c r="D836" s="92">
        <f>D835+'Control Panel'!$B$29</f>
        <v>4.1699999999999333</v>
      </c>
      <c r="E836" s="31">
        <f t="shared" si="105"/>
        <v>34.990460332807615</v>
      </c>
      <c r="F836" s="31">
        <f t="shared" si="106"/>
        <v>0</v>
      </c>
      <c r="G836" s="31">
        <f t="shared" ref="G836:H899" si="112">G835+L835*$D$3</f>
        <v>2.0107288416306908</v>
      </c>
      <c r="H836" s="31">
        <f t="shared" si="112"/>
        <v>-13.051450951134195</v>
      </c>
      <c r="I836" s="31">
        <f t="shared" si="107"/>
        <v>13.205430792080476</v>
      </c>
      <c r="J836" s="31">
        <f t="shared" si="108"/>
        <v>-1.4179364337672447</v>
      </c>
      <c r="K836" s="31">
        <f t="shared" si="109"/>
        <v>0.26354336906957954</v>
      </c>
      <c r="L836" s="32">
        <f t="shared" si="110"/>
        <v>-1.3376169788329906</v>
      </c>
      <c r="M836" s="33">
        <f t="shared" si="111"/>
        <v>-1.0176545592866348</v>
      </c>
      <c r="O836" s="35"/>
    </row>
    <row r="837" spans="4:15">
      <c r="D837" s="92">
        <f>D836+'Control Panel'!$B$29</f>
        <v>4.1749999999999332</v>
      </c>
      <c r="E837" s="31">
        <f t="shared" si="105"/>
        <v>34.990460332807615</v>
      </c>
      <c r="F837" s="31">
        <f t="shared" si="106"/>
        <v>0</v>
      </c>
      <c r="G837" s="31">
        <f t="shared" si="112"/>
        <v>2.0040407567365257</v>
      </c>
      <c r="H837" s="31">
        <f t="shared" si="112"/>
        <v>-13.056539223930628</v>
      </c>
      <c r="I837" s="31">
        <f t="shared" si="107"/>
        <v>13.209443434933211</v>
      </c>
      <c r="J837" s="31">
        <f t="shared" si="108"/>
        <v>-1.4184954934525211</v>
      </c>
      <c r="K837" s="31">
        <f t="shared" si="109"/>
        <v>0.26370355560212988</v>
      </c>
      <c r="L837" s="32">
        <f t="shared" si="110"/>
        <v>-1.3335728986265125</v>
      </c>
      <c r="M837" s="33">
        <f t="shared" si="111"/>
        <v>-1.0116303646228306</v>
      </c>
      <c r="O837" s="35"/>
    </row>
    <row r="838" spans="4:15">
      <c r="D838" s="92">
        <f>D837+'Control Panel'!$B$29</f>
        <v>4.1799999999999331</v>
      </c>
      <c r="E838" s="31">
        <f t="shared" si="105"/>
        <v>34.990460332807615</v>
      </c>
      <c r="F838" s="31">
        <f t="shared" si="106"/>
        <v>0</v>
      </c>
      <c r="G838" s="31">
        <f t="shared" si="112"/>
        <v>1.9973728922433931</v>
      </c>
      <c r="H838" s="31">
        <f t="shared" si="112"/>
        <v>-13.061597375753742</v>
      </c>
      <c r="I838" s="31">
        <f t="shared" si="107"/>
        <v>13.213433485546661</v>
      </c>
      <c r="J838" s="31">
        <f t="shared" si="108"/>
        <v>-1.4190523561263129</v>
      </c>
      <c r="K838" s="31">
        <f t="shared" si="109"/>
        <v>0.26386288849932021</v>
      </c>
      <c r="L838" s="32">
        <f t="shared" si="110"/>
        <v>-1.3295373008942515</v>
      </c>
      <c r="M838" s="33">
        <f t="shared" si="111"/>
        <v>-1.0056390282626653</v>
      </c>
      <c r="O838" s="35"/>
    </row>
    <row r="839" spans="4:15">
      <c r="D839" s="92">
        <f>D838+'Control Panel'!$B$29</f>
        <v>4.184999999999933</v>
      </c>
      <c r="E839" s="31">
        <f t="shared" si="105"/>
        <v>34.990460332807615</v>
      </c>
      <c r="F839" s="31">
        <f t="shared" si="106"/>
        <v>0</v>
      </c>
      <c r="G839" s="31">
        <f t="shared" si="112"/>
        <v>1.9907252057389218</v>
      </c>
      <c r="H839" s="31">
        <f t="shared" si="112"/>
        <v>-13.066625570895056</v>
      </c>
      <c r="I839" s="31">
        <f t="shared" si="107"/>
        <v>13.217401055227642</v>
      </c>
      <c r="J839" s="31">
        <f t="shared" si="108"/>
        <v>-1.4196070318535878</v>
      </c>
      <c r="K839" s="31">
        <f t="shared" si="109"/>
        <v>0.26402137139051918</v>
      </c>
      <c r="L839" s="32">
        <f t="shared" si="110"/>
        <v>-1.3255102035181237</v>
      </c>
      <c r="M839" s="33">
        <f t="shared" si="111"/>
        <v>-0.99968040297989491</v>
      </c>
      <c r="O839" s="35"/>
    </row>
    <row r="840" spans="4:15">
      <c r="D840" s="92">
        <f>D839+'Control Panel'!$B$29</f>
        <v>4.1899999999999329</v>
      </c>
      <c r="E840" s="31">
        <f t="shared" ref="E840:E903" si="113">IF(F839=0,E839,E839+G839*$D$3+0.5*L839*$D$3^2)</f>
        <v>34.990460332807615</v>
      </c>
      <c r="F840" s="31">
        <f t="shared" si="106"/>
        <v>0</v>
      </c>
      <c r="G840" s="31">
        <f t="shared" si="112"/>
        <v>1.9840976547213311</v>
      </c>
      <c r="H840" s="31">
        <f t="shared" si="112"/>
        <v>-13.071623972909956</v>
      </c>
      <c r="I840" s="31">
        <f t="shared" si="107"/>
        <v>13.221346254925214</v>
      </c>
      <c r="J840" s="31">
        <f t="shared" si="108"/>
        <v>-1.4201595306406267</v>
      </c>
      <c r="K840" s="31">
        <f t="shared" si="109"/>
        <v>0.26417900790073584</v>
      </c>
      <c r="L840" s="32">
        <f t="shared" si="110"/>
        <v>-1.3214916239642864</v>
      </c>
      <c r="M840" s="33">
        <f t="shared" si="111"/>
        <v>-0.99375434182575706</v>
      </c>
      <c r="O840" s="35"/>
    </row>
    <row r="841" spans="4:15">
      <c r="D841" s="92">
        <f>D840+'Control Panel'!$B$29</f>
        <v>4.1949999999999328</v>
      </c>
      <c r="E841" s="31">
        <f t="shared" si="113"/>
        <v>34.990460332807615</v>
      </c>
      <c r="F841" s="31">
        <f t="shared" si="106"/>
        <v>0</v>
      </c>
      <c r="G841" s="31">
        <f t="shared" si="112"/>
        <v>1.9774901966015097</v>
      </c>
      <c r="H841" s="31">
        <f t="shared" si="112"/>
        <v>-13.076592744619084</v>
      </c>
      <c r="I841" s="31">
        <f t="shared" si="107"/>
        <v>13.225269195229243</v>
      </c>
      <c r="J841" s="31">
        <f t="shared" si="108"/>
        <v>-1.4207098624354584</v>
      </c>
      <c r="K841" s="31">
        <f t="shared" si="109"/>
        <v>0.26433580165046555</v>
      </c>
      <c r="L841" s="32">
        <f t="shared" si="110"/>
        <v>-1.3174815792865138</v>
      </c>
      <c r="M841" s="33">
        <f t="shared" si="111"/>
        <v>-0.9878606981337098</v>
      </c>
      <c r="O841" s="35"/>
    </row>
    <row r="842" spans="4:15">
      <c r="D842" s="92">
        <f>D841+'Control Panel'!$B$29</f>
        <v>4.1999999999999327</v>
      </c>
      <c r="E842" s="31">
        <f t="shared" si="113"/>
        <v>34.990460332807615</v>
      </c>
      <c r="F842" s="31">
        <f t="shared" si="106"/>
        <v>0</v>
      </c>
      <c r="G842" s="31">
        <f t="shared" si="112"/>
        <v>1.9709027887050772</v>
      </c>
      <c r="H842" s="31">
        <f t="shared" si="112"/>
        <v>-13.081532048109754</v>
      </c>
      <c r="I842" s="31">
        <f t="shared" si="107"/>
        <v>13.229169986369062</v>
      </c>
      <c r="J842" s="31">
        <f t="shared" si="108"/>
        <v>-1.4212580371282959</v>
      </c>
      <c r="K842" s="31">
        <f t="shared" si="109"/>
        <v>0.26449175625554033</v>
      </c>
      <c r="L842" s="32">
        <f t="shared" si="110"/>
        <v>-1.3134800861295335</v>
      </c>
      <c r="M842" s="33">
        <f t="shared" si="111"/>
        <v>-0.98199932552402447</v>
      </c>
      <c r="O842" s="35"/>
    </row>
    <row r="843" spans="4:15">
      <c r="D843" s="92">
        <f>D842+'Control Panel'!$B$29</f>
        <v>4.2049999999999326</v>
      </c>
      <c r="E843" s="31">
        <f t="shared" si="113"/>
        <v>34.990460332807615</v>
      </c>
      <c r="F843" s="31">
        <f t="shared" si="106"/>
        <v>0</v>
      </c>
      <c r="G843" s="31">
        <f t="shared" si="112"/>
        <v>1.9643353882744294</v>
      </c>
      <c r="H843" s="31">
        <f t="shared" si="112"/>
        <v>-13.086442044737375</v>
      </c>
      <c r="I843" s="31">
        <f t="shared" si="107"/>
        <v>13.233048738212119</v>
      </c>
      <c r="J843" s="31">
        <f t="shared" si="108"/>
        <v>-1.421804064551965</v>
      </c>
      <c r="K843" s="31">
        <f t="shared" si="109"/>
        <v>0.2646468753269795</v>
      </c>
      <c r="L843" s="32">
        <f t="shared" si="110"/>
        <v>-1.3094871607323784</v>
      </c>
      <c r="M843" s="33">
        <f t="shared" si="111"/>
        <v>-0.97617007790836707</v>
      </c>
      <c r="O843" s="35"/>
    </row>
    <row r="844" spans="4:15">
      <c r="D844" s="92">
        <f>D843+'Control Panel'!$B$29</f>
        <v>4.2099999999999325</v>
      </c>
      <c r="E844" s="31">
        <f t="shared" si="113"/>
        <v>34.990460332807615</v>
      </c>
      <c r="F844" s="31">
        <f t="shared" ref="F844:F907" si="114">IF(F843+H843*$D$3+0.5*M843*$D$3^2&lt;=0,0,F843+H843*$D$3+0.5*M843*$D$3^2)</f>
        <v>0</v>
      </c>
      <c r="G844" s="31">
        <f t="shared" si="112"/>
        <v>1.9577879524707675</v>
      </c>
      <c r="H844" s="31">
        <f t="shared" si="112"/>
        <v>-13.091322895126916</v>
      </c>
      <c r="I844" s="31">
        <f t="shared" si="107"/>
        <v>13.236905560262711</v>
      </c>
      <c r="J844" s="31">
        <f t="shared" si="108"/>
        <v>-1.422347954482331</v>
      </c>
      <c r="K844" s="31">
        <f t="shared" si="109"/>
        <v>0.26480116247084412</v>
      </c>
      <c r="L844" s="32">
        <f t="shared" si="110"/>
        <v>-1.3055028189317086</v>
      </c>
      <c r="M844" s="33">
        <f t="shared" si="111"/>
        <v>-0.97037280949424842</v>
      </c>
      <c r="O844" s="35"/>
    </row>
    <row r="845" spans="4:15">
      <c r="D845" s="92">
        <f>D844+'Control Panel'!$B$29</f>
        <v>4.2149999999999324</v>
      </c>
      <c r="E845" s="31">
        <f t="shared" si="113"/>
        <v>34.990460332807615</v>
      </c>
      <c r="F845" s="31">
        <f t="shared" si="114"/>
        <v>0</v>
      </c>
      <c r="G845" s="31">
        <f t="shared" si="112"/>
        <v>1.951260438376109</v>
      </c>
      <c r="H845" s="31">
        <f t="shared" si="112"/>
        <v>-13.096174759174387</v>
      </c>
      <c r="I845" s="31">
        <f t="shared" si="107"/>
        <v>13.240740561660742</v>
      </c>
      <c r="J845" s="31">
        <f t="shared" si="108"/>
        <v>-1.4228897166387218</v>
      </c>
      <c r="K845" s="31">
        <f t="shared" si="109"/>
        <v>0.26495462128809361</v>
      </c>
      <c r="L845" s="32">
        <f t="shared" si="110"/>
        <v>-1.3015270761651332</v>
      </c>
      <c r="M845" s="33">
        <f t="shared" si="111"/>
        <v>-0.96460737478940761</v>
      </c>
      <c r="O845" s="35"/>
    </row>
    <row r="846" spans="4:15">
      <c r="D846" s="92">
        <f>D845+'Control Panel'!$B$29</f>
        <v>4.2199999999999322</v>
      </c>
      <c r="E846" s="31">
        <f t="shared" si="113"/>
        <v>34.990460332807615</v>
      </c>
      <c r="F846" s="31">
        <f t="shared" si="114"/>
        <v>0</v>
      </c>
      <c r="G846" s="31">
        <f t="shared" si="112"/>
        <v>1.9447528029952832</v>
      </c>
      <c r="H846" s="31">
        <f t="shared" si="112"/>
        <v>-13.100997796048334</v>
      </c>
      <c r="I846" s="31">
        <f t="shared" si="107"/>
        <v>13.244553851180541</v>
      </c>
      <c r="J846" s="31">
        <f t="shared" si="108"/>
        <v>-1.4234293606843462</v>
      </c>
      <c r="K846" s="31">
        <f t="shared" si="109"/>
        <v>0.26510725537444468</v>
      </c>
      <c r="L846" s="32">
        <f t="shared" si="110"/>
        <v>-1.2975599474745185</v>
      </c>
      <c r="M846" s="33">
        <f t="shared" si="111"/>
        <v>-0.95887362860610692</v>
      </c>
      <c r="O846" s="35"/>
    </row>
    <row r="847" spans="4:15">
      <c r="D847" s="92">
        <f>D846+'Control Panel'!$B$29</f>
        <v>4.2249999999999321</v>
      </c>
      <c r="E847" s="31">
        <f t="shared" si="113"/>
        <v>34.990460332807615</v>
      </c>
      <c r="F847" s="31">
        <f t="shared" si="114"/>
        <v>0</v>
      </c>
      <c r="G847" s="31">
        <f t="shared" si="112"/>
        <v>1.9382650032579105</v>
      </c>
      <c r="H847" s="31">
        <f t="shared" si="112"/>
        <v>-13.105792164191366</v>
      </c>
      <c r="I847" s="31">
        <f t="shared" si="107"/>
        <v>13.248345537229703</v>
      </c>
      <c r="J847" s="31">
        <f t="shared" si="108"/>
        <v>-1.4239668962267096</v>
      </c>
      <c r="K847" s="31">
        <f t="shared" si="109"/>
        <v>0.26525906832023244</v>
      </c>
      <c r="L847" s="32">
        <f t="shared" si="110"/>
        <v>-1.2936014475092854</v>
      </c>
      <c r="M847" s="33">
        <f t="shared" si="111"/>
        <v>-0.9531714260653672</v>
      </c>
      <c r="O847" s="35"/>
    </row>
    <row r="848" spans="4:15">
      <c r="D848" s="92">
        <f>D847+'Control Panel'!$B$29</f>
        <v>4.229999999999932</v>
      </c>
      <c r="E848" s="31">
        <f t="shared" si="113"/>
        <v>34.990460332807615</v>
      </c>
      <c r="F848" s="31">
        <f t="shared" si="114"/>
        <v>0</v>
      </c>
      <c r="G848" s="31">
        <f t="shared" si="112"/>
        <v>1.931796996020364</v>
      </c>
      <c r="H848" s="31">
        <f t="shared" si="112"/>
        <v>-13.110558021321692</v>
      </c>
      <c r="I848" s="31">
        <f t="shared" si="107"/>
        <v>13.252115727847983</v>
      </c>
      <c r="J848" s="31">
        <f t="shared" si="108"/>
        <v>-1.4245023328180253</v>
      </c>
      <c r="K848" s="31">
        <f t="shared" si="109"/>
        <v>0.2654100637102737</v>
      </c>
      <c r="L848" s="32">
        <f t="shared" si="110"/>
        <v>-1.289651590529691</v>
      </c>
      <c r="M848" s="33">
        <f t="shared" si="111"/>
        <v>-0.9475006226010978</v>
      </c>
      <c r="O848" s="35"/>
    </row>
    <row r="849" spans="4:15">
      <c r="D849" s="92">
        <f>D848+'Control Panel'!$B$29</f>
        <v>4.2349999999999319</v>
      </c>
      <c r="E849" s="31">
        <f t="shared" si="113"/>
        <v>34.990460332807615</v>
      </c>
      <c r="F849" s="31">
        <f t="shared" si="114"/>
        <v>0</v>
      </c>
      <c r="G849" s="31">
        <f t="shared" si="112"/>
        <v>1.9253487380677157</v>
      </c>
      <c r="H849" s="31">
        <f t="shared" si="112"/>
        <v>-13.115295524434698</v>
      </c>
      <c r="I849" s="31">
        <f t="shared" si="107"/>
        <v>13.255864530706241</v>
      </c>
      <c r="J849" s="31">
        <f t="shared" si="108"/>
        <v>-1.4250356799556232</v>
      </c>
      <c r="K849" s="31">
        <f t="shared" si="109"/>
        <v>0.2655602451237335</v>
      </c>
      <c r="L849" s="32">
        <f t="shared" si="110"/>
        <v>-1.2857103904101055</v>
      </c>
      <c r="M849" s="33">
        <f t="shared" si="111"/>
        <v>-0.94186107396416197</v>
      </c>
      <c r="O849" s="35"/>
    </row>
    <row r="850" spans="4:15">
      <c r="D850" s="92">
        <f>D849+'Control Panel'!$B$29</f>
        <v>4.2399999999999318</v>
      </c>
      <c r="E850" s="31">
        <f t="shared" si="113"/>
        <v>34.990460332807615</v>
      </c>
      <c r="F850" s="31">
        <f t="shared" si="114"/>
        <v>0</v>
      </c>
      <c r="G850" s="31">
        <f t="shared" si="112"/>
        <v>1.9189201861156651</v>
      </c>
      <c r="H850" s="31">
        <f t="shared" si="112"/>
        <v>-13.120004829804518</v>
      </c>
      <c r="I850" s="31">
        <f t="shared" si="107"/>
        <v>13.259592053105408</v>
      </c>
      <c r="J850" s="31">
        <f t="shared" si="108"/>
        <v>-1.4255669470823535</v>
      </c>
      <c r="K850" s="31">
        <f t="shared" si="109"/>
        <v>0.26570961613399269</v>
      </c>
      <c r="L850" s="32">
        <f t="shared" si="110"/>
        <v>-1.2817778606422756</v>
      </c>
      <c r="M850" s="33">
        <f t="shared" si="111"/>
        <v>-0.93625263622637012</v>
      </c>
      <c r="O850" s="35"/>
    </row>
    <row r="851" spans="4:15">
      <c r="D851" s="92">
        <f>D850+'Control Panel'!$B$29</f>
        <v>4.2449999999999317</v>
      </c>
      <c r="E851" s="31">
        <f t="shared" si="113"/>
        <v>34.990460332807615</v>
      </c>
      <c r="F851" s="31">
        <f t="shared" si="114"/>
        <v>0</v>
      </c>
      <c r="G851" s="31">
        <f t="shared" si="112"/>
        <v>1.9125112968124536</v>
      </c>
      <c r="H851" s="31">
        <f t="shared" si="112"/>
        <v>-13.12468609298565</v>
      </c>
      <c r="I851" s="31">
        <f t="shared" si="107"/>
        <v>13.263298401975513</v>
      </c>
      <c r="J851" s="31">
        <f t="shared" si="108"/>
        <v>-1.4260961435869881</v>
      </c>
      <c r="K851" s="31">
        <f t="shared" si="109"/>
        <v>0.26585818030851904</v>
      </c>
      <c r="L851" s="32">
        <f t="shared" si="110"/>
        <v>-1.2778540143385761</v>
      </c>
      <c r="M851" s="33">
        <f t="shared" si="111"/>
        <v>-0.93067516578436704</v>
      </c>
      <c r="O851" s="35"/>
    </row>
    <row r="852" spans="4:15">
      <c r="D852" s="92">
        <f>D851+'Control Panel'!$B$29</f>
        <v>4.2499999999999316</v>
      </c>
      <c r="E852" s="31">
        <f t="shared" si="113"/>
        <v>34.990460332807615</v>
      </c>
      <c r="F852" s="31">
        <f t="shared" si="114"/>
        <v>0</v>
      </c>
      <c r="G852" s="31">
        <f t="shared" si="112"/>
        <v>1.9061220267407606</v>
      </c>
      <c r="H852" s="31">
        <f t="shared" si="112"/>
        <v>-13.129339468814571</v>
      </c>
      <c r="I852" s="31">
        <f t="shared" si="107"/>
        <v>13.266983683874733</v>
      </c>
      <c r="J852" s="31">
        <f t="shared" si="108"/>
        <v>-1.4266232788046183</v>
      </c>
      <c r="K852" s="31">
        <f t="shared" si="109"/>
        <v>0.26600594120873933</v>
      </c>
      <c r="L852" s="32">
        <f t="shared" si="110"/>
        <v>-1.2739388642352423</v>
      </c>
      <c r="M852" s="33">
        <f t="shared" si="111"/>
        <v>-0.92512851936348839</v>
      </c>
      <c r="O852" s="35"/>
    </row>
    <row r="853" spans="4:15">
      <c r="D853" s="92">
        <f>D852+'Control Panel'!$B$29</f>
        <v>4.2549999999999315</v>
      </c>
      <c r="E853" s="31">
        <f t="shared" si="113"/>
        <v>34.990460332807615</v>
      </c>
      <c r="F853" s="31">
        <f t="shared" si="114"/>
        <v>0</v>
      </c>
      <c r="G853" s="31">
        <f t="shared" si="112"/>
        <v>1.8997523324195844</v>
      </c>
      <c r="H853" s="31">
        <f t="shared" si="112"/>
        <v>-13.133965111411388</v>
      </c>
      <c r="I853" s="31">
        <f t="shared" si="107"/>
        <v>13.270648004988498</v>
      </c>
      <c r="J853" s="31">
        <f t="shared" si="108"/>
        <v>-1.4271483620170484</v>
      </c>
      <c r="K853" s="31">
        <f t="shared" si="109"/>
        <v>0.26615290238991474</v>
      </c>
      <c r="L853" s="32">
        <f t="shared" si="110"/>
        <v>-1.2700324226956015</v>
      </c>
      <c r="M853" s="33">
        <f t="shared" si="111"/>
        <v>-0.91961255402149655</v>
      </c>
      <c r="O853" s="35"/>
    </row>
    <row r="854" spans="4:15">
      <c r="D854" s="92">
        <f>D853+'Control Panel'!$B$29</f>
        <v>4.2599999999999314</v>
      </c>
      <c r="E854" s="31">
        <f t="shared" si="113"/>
        <v>34.990460332807615</v>
      </c>
      <c r="F854" s="31">
        <f t="shared" si="114"/>
        <v>0</v>
      </c>
      <c r="G854" s="31">
        <f t="shared" si="112"/>
        <v>1.8934021703061064</v>
      </c>
      <c r="H854" s="31">
        <f t="shared" si="112"/>
        <v>-13.138563174181495</v>
      </c>
      <c r="I854" s="31">
        <f t="shared" si="107"/>
        <v>13.274291471128619</v>
      </c>
      <c r="J854" s="31">
        <f t="shared" si="108"/>
        <v>-1.4276714024531869</v>
      </c>
      <c r="K854" s="31">
        <f t="shared" si="109"/>
        <v>0.26629906740101761</v>
      </c>
      <c r="L854" s="32">
        <f t="shared" si="110"/>
        <v>-1.2661347017132842</v>
      </c>
      <c r="M854" s="33">
        <f t="shared" si="111"/>
        <v>-0.91412712715227373</v>
      </c>
      <c r="O854" s="35"/>
    </row>
    <row r="855" spans="4:15">
      <c r="D855" s="92">
        <f>D854+'Control Panel'!$B$29</f>
        <v>4.2649999999999313</v>
      </c>
      <c r="E855" s="31">
        <f t="shared" si="113"/>
        <v>34.990460332807615</v>
      </c>
      <c r="F855" s="31">
        <f t="shared" si="114"/>
        <v>0</v>
      </c>
      <c r="G855" s="31">
        <f t="shared" si="112"/>
        <v>1.8870714967975399</v>
      </c>
      <c r="H855" s="31">
        <f t="shared" si="112"/>
        <v>-13.143133809817257</v>
      </c>
      <c r="I855" s="31">
        <f t="shared" si="107"/>
        <v>13.277914187732469</v>
      </c>
      <c r="J855" s="31">
        <f t="shared" si="108"/>
        <v>-1.4281924092894329</v>
      </c>
      <c r="K855" s="31">
        <f t="shared" si="109"/>
        <v>0.26644443978461119</v>
      </c>
      <c r="L855" s="32">
        <f t="shared" si="110"/>
        <v>-1.2622457129154301</v>
      </c>
      <c r="M855" s="33">
        <f t="shared" si="111"/>
        <v>-0.90867209648942504</v>
      </c>
      <c r="O855" s="35"/>
    </row>
    <row r="856" spans="4:15">
      <c r="D856" s="92">
        <f>D855+'Control Panel'!$B$29</f>
        <v>4.2699999999999312</v>
      </c>
      <c r="E856" s="31">
        <f t="shared" si="113"/>
        <v>34.990460332807615</v>
      </c>
      <c r="F856" s="31">
        <f t="shared" si="114"/>
        <v>0</v>
      </c>
      <c r="G856" s="31">
        <f t="shared" si="112"/>
        <v>1.8807602682329627</v>
      </c>
      <c r="H856" s="31">
        <f t="shared" si="112"/>
        <v>-13.147677170299705</v>
      </c>
      <c r="I856" s="31">
        <f t="shared" si="107"/>
        <v>13.281516259862192</v>
      </c>
      <c r="J856" s="31">
        <f t="shared" si="108"/>
        <v>-1.4287113916500607</v>
      </c>
      <c r="K856" s="31">
        <f t="shared" si="109"/>
        <v>0.26658902307673071</v>
      </c>
      <c r="L856" s="32">
        <f t="shared" si="110"/>
        <v>-1.2583654675658704</v>
      </c>
      <c r="M856" s="33">
        <f t="shared" si="111"/>
        <v>-0.90324732010981612</v>
      </c>
      <c r="O856" s="35"/>
    </row>
    <row r="857" spans="4:15">
      <c r="D857" s="92">
        <f>D856+'Control Panel'!$B$29</f>
        <v>4.2749999999999311</v>
      </c>
      <c r="E857" s="31">
        <f t="shared" si="113"/>
        <v>34.990460332807615</v>
      </c>
      <c r="F857" s="31">
        <f t="shared" si="114"/>
        <v>0</v>
      </c>
      <c r="G857" s="31">
        <f t="shared" si="112"/>
        <v>1.8744684408951333</v>
      </c>
      <c r="H857" s="31">
        <f t="shared" si="112"/>
        <v>-13.152193406900254</v>
      </c>
      <c r="I857" s="31">
        <f t="shared" si="107"/>
        <v>13.285097792203953</v>
      </c>
      <c r="J857" s="31">
        <f t="shared" si="108"/>
        <v>-1.4292283586076004</v>
      </c>
      <c r="K857" s="31">
        <f t="shared" si="109"/>
        <v>0.26673282080676713</v>
      </c>
      <c r="L857" s="32">
        <f t="shared" si="110"/>
        <v>-1.2544939765683027</v>
      </c>
      <c r="M857" s="33">
        <f t="shared" si="111"/>
        <v>-0.89785265643702783</v>
      </c>
      <c r="O857" s="35"/>
    </row>
    <row r="858" spans="4:15">
      <c r="D858" s="92">
        <f>D857+'Control Panel'!$B$29</f>
        <v>4.279999999999931</v>
      </c>
      <c r="E858" s="31">
        <f t="shared" si="113"/>
        <v>34.990460332807615</v>
      </c>
      <c r="F858" s="31">
        <f t="shared" si="114"/>
        <v>0</v>
      </c>
      <c r="G858" s="31">
        <f t="shared" si="112"/>
        <v>1.8681959710122917</v>
      </c>
      <c r="H858" s="31">
        <f t="shared" si="112"/>
        <v>-13.156682670182439</v>
      </c>
      <c r="I858" s="31">
        <f t="shared" si="107"/>
        <v>13.288658889067229</v>
      </c>
      <c r="J858" s="31">
        <f t="shared" si="108"/>
        <v>-1.4297433191832141</v>
      </c>
      <c r="K858" s="31">
        <f t="shared" si="109"/>
        <v>0.26687583649735314</v>
      </c>
      <c r="L858" s="32">
        <f t="shared" si="110"/>
        <v>-1.2506312504694674</v>
      </c>
      <c r="M858" s="33">
        <f t="shared" si="111"/>
        <v>-0.89248796424474997</v>
      </c>
      <c r="O858" s="35"/>
    </row>
    <row r="859" spans="4:15">
      <c r="D859" s="92">
        <f>D858+'Control Panel'!$B$29</f>
        <v>4.2849999999999309</v>
      </c>
      <c r="E859" s="31">
        <f t="shared" si="113"/>
        <v>34.990460332807615</v>
      </c>
      <c r="F859" s="31">
        <f t="shared" si="114"/>
        <v>0</v>
      </c>
      <c r="G859" s="31">
        <f t="shared" si="112"/>
        <v>1.8619428147599444</v>
      </c>
      <c r="H859" s="31">
        <f t="shared" si="112"/>
        <v>-13.161145110003662</v>
      </c>
      <c r="I859" s="31">
        <f t="shared" si="107"/>
        <v>13.292199654384127</v>
      </c>
      <c r="J859" s="31">
        <f t="shared" si="108"/>
        <v>-1.4302562823470715</v>
      </c>
      <c r="K859" s="31">
        <f t="shared" si="109"/>
        <v>0.26701807366425051</v>
      </c>
      <c r="L859" s="32">
        <f t="shared" si="110"/>
        <v>-1.246777299462275</v>
      </c>
      <c r="M859" s="33">
        <f t="shared" si="111"/>
        <v>-0.8871531026601025</v>
      </c>
      <c r="O859" s="35"/>
    </row>
    <row r="860" spans="4:15">
      <c r="D860" s="92">
        <f>D859+'Control Panel'!$B$29</f>
        <v>4.2899999999999308</v>
      </c>
      <c r="E860" s="31">
        <f t="shared" si="113"/>
        <v>34.990460332807615</v>
      </c>
      <c r="F860" s="31">
        <f t="shared" si="114"/>
        <v>0</v>
      </c>
      <c r="G860" s="31">
        <f t="shared" si="112"/>
        <v>1.8557089282626331</v>
      </c>
      <c r="H860" s="31">
        <f t="shared" si="112"/>
        <v>-13.165580875516962</v>
      </c>
      <c r="I860" s="31">
        <f t="shared" si="107"/>
        <v>13.295720191708744</v>
      </c>
      <c r="J860" s="31">
        <f t="shared" si="108"/>
        <v>-1.4307672570187191</v>
      </c>
      <c r="K860" s="31">
        <f t="shared" si="109"/>
        <v>0.26715953581624019</v>
      </c>
      <c r="L860" s="32">
        <f t="shared" si="110"/>
        <v>-1.2429321333889622</v>
      </c>
      <c r="M860" s="33">
        <f t="shared" si="111"/>
        <v>-0.88184793116688476</v>
      </c>
      <c r="O860" s="35"/>
    </row>
    <row r="861" spans="4:15">
      <c r="D861" s="92">
        <f>D860+'Control Panel'!$B$29</f>
        <v>4.2949999999999307</v>
      </c>
      <c r="E861" s="31">
        <f t="shared" si="113"/>
        <v>34.990460332807615</v>
      </c>
      <c r="F861" s="31">
        <f t="shared" si="114"/>
        <v>0</v>
      </c>
      <c r="G861" s="31">
        <f t="shared" si="112"/>
        <v>1.8494942675956882</v>
      </c>
      <c r="H861" s="31">
        <f t="shared" si="112"/>
        <v>-13.169990115172796</v>
      </c>
      <c r="I861" s="31">
        <f t="shared" si="107"/>
        <v>13.299220604216567</v>
      </c>
      <c r="J861" s="31">
        <f t="shared" si="108"/>
        <v>-1.4312762520674487</v>
      </c>
      <c r="K861" s="31">
        <f t="shared" si="109"/>
        <v>0.26730022645501456</v>
      </c>
      <c r="L861" s="32">
        <f t="shared" si="110"/>
        <v>-1.239095761744206</v>
      </c>
      <c r="M861" s="33">
        <f t="shared" si="111"/>
        <v>-0.87657230960874377</v>
      </c>
      <c r="O861" s="35"/>
    </row>
    <row r="862" spans="4:15">
      <c r="D862" s="92">
        <f>D861+'Control Panel'!$B$29</f>
        <v>4.2999999999999305</v>
      </c>
      <c r="E862" s="31">
        <f t="shared" si="113"/>
        <v>34.990460332807615</v>
      </c>
      <c r="F862" s="31">
        <f t="shared" si="114"/>
        <v>0</v>
      </c>
      <c r="G862" s="31">
        <f t="shared" si="112"/>
        <v>1.8432987887869672</v>
      </c>
      <c r="H862" s="31">
        <f t="shared" si="112"/>
        <v>-13.174372976720839</v>
      </c>
      <c r="I862" s="31">
        <f t="shared" si="107"/>
        <v>13.302700994703887</v>
      </c>
      <c r="J862" s="31">
        <f t="shared" si="108"/>
        <v>-1.4317832763126617</v>
      </c>
      <c r="K862" s="31">
        <f t="shared" si="109"/>
        <v>0.26744014907507069</v>
      </c>
      <c r="L862" s="32">
        <f t="shared" si="110"/>
        <v>-1.2352681936782286</v>
      </c>
      <c r="M862" s="33">
        <f t="shared" si="111"/>
        <v>-0.87132609819230622</v>
      </c>
      <c r="O862" s="35"/>
    </row>
    <row r="863" spans="4:15">
      <c r="D863" s="92">
        <f>D862+'Control Panel'!$B$29</f>
        <v>4.3049999999999304</v>
      </c>
      <c r="E863" s="31">
        <f t="shared" si="113"/>
        <v>34.990460332807615</v>
      </c>
      <c r="F863" s="31">
        <f t="shared" si="114"/>
        <v>0</v>
      </c>
      <c r="G863" s="31">
        <f t="shared" si="112"/>
        <v>1.8371224478185761</v>
      </c>
      <c r="H863" s="31">
        <f t="shared" si="112"/>
        <v>-13.178729607211801</v>
      </c>
      <c r="I863" s="31">
        <f t="shared" si="107"/>
        <v>13.30616146558728</v>
      </c>
      <c r="J863" s="31">
        <f t="shared" si="108"/>
        <v>-1.4322883385242293</v>
      </c>
      <c r="K863" s="31">
        <f t="shared" si="109"/>
        <v>0.26757930716360695</v>
      </c>
      <c r="L863" s="32">
        <f t="shared" si="110"/>
        <v>-1.2314494379999072</v>
      </c>
      <c r="M863" s="33">
        <f t="shared" si="111"/>
        <v>-0.86610915749019879</v>
      </c>
      <c r="O863" s="35"/>
    </row>
    <row r="864" spans="4:15">
      <c r="D864" s="92">
        <f>D863+'Control Panel'!$B$29</f>
        <v>4.3099999999999303</v>
      </c>
      <c r="E864" s="31">
        <f t="shared" si="113"/>
        <v>34.990460332807615</v>
      </c>
      <c r="F864" s="31">
        <f t="shared" si="114"/>
        <v>0</v>
      </c>
      <c r="G864" s="31">
        <f t="shared" si="112"/>
        <v>1.8309652006285766</v>
      </c>
      <c r="H864" s="31">
        <f t="shared" si="112"/>
        <v>-13.183060152999252</v>
      </c>
      <c r="I864" s="31">
        <f t="shared" si="107"/>
        <v>13.309602118903085</v>
      </c>
      <c r="J864" s="31">
        <f t="shared" si="108"/>
        <v>-1.4327914474228525</v>
      </c>
      <c r="K864" s="31">
        <f t="shared" si="109"/>
        <v>0.26771770420042057</v>
      </c>
      <c r="L864" s="32">
        <f t="shared" si="110"/>
        <v>-1.2276395031798371</v>
      </c>
      <c r="M864" s="33">
        <f t="shared" si="111"/>
        <v>-0.86092134844404367</v>
      </c>
      <c r="O864" s="35"/>
    </row>
    <row r="865" spans="4:15">
      <c r="D865" s="92">
        <f>D864+'Control Panel'!$B$29</f>
        <v>4.3149999999999302</v>
      </c>
      <c r="E865" s="31">
        <f t="shared" si="113"/>
        <v>34.990460332807615</v>
      </c>
      <c r="F865" s="31">
        <f t="shared" si="114"/>
        <v>0</v>
      </c>
      <c r="G865" s="31">
        <f t="shared" si="112"/>
        <v>1.8248270031126774</v>
      </c>
      <c r="H865" s="31">
        <f t="shared" si="112"/>
        <v>-13.187364759741472</v>
      </c>
      <c r="I865" s="31">
        <f t="shared" si="107"/>
        <v>13.31302305630695</v>
      </c>
      <c r="J865" s="31">
        <f t="shared" si="108"/>
        <v>-1.433292611680415</v>
      </c>
      <c r="K865" s="31">
        <f t="shared" si="109"/>
        <v>0.26785534365780767</v>
      </c>
      <c r="L865" s="32">
        <f t="shared" si="110"/>
        <v>-1.2238383973534166</v>
      </c>
      <c r="M865" s="33">
        <f t="shared" si="111"/>
        <v>-0.85576253236735833</v>
      </c>
      <c r="O865" s="35"/>
    </row>
    <row r="866" spans="4:15">
      <c r="D866" s="92">
        <f>D865+'Control Panel'!$B$29</f>
        <v>4.3199999999999301</v>
      </c>
      <c r="E866" s="31">
        <f t="shared" si="113"/>
        <v>34.990460332807615</v>
      </c>
      <c r="F866" s="31">
        <f t="shared" si="114"/>
        <v>0</v>
      </c>
      <c r="G866" s="31">
        <f t="shared" si="112"/>
        <v>1.8187078111259103</v>
      </c>
      <c r="H866" s="31">
        <f t="shared" si="112"/>
        <v>-13.19164357240331</v>
      </c>
      <c r="I866" s="31">
        <f t="shared" si="107"/>
        <v>13.316424379073384</v>
      </c>
      <c r="J866" s="31">
        <f t="shared" si="108"/>
        <v>-1.4337918399203369</v>
      </c>
      <c r="K866" s="31">
        <f t="shared" si="109"/>
        <v>0.26799222900046521</v>
      </c>
      <c r="L866" s="32">
        <f t="shared" si="110"/>
        <v>-1.2200461283238881</v>
      </c>
      <c r="M866" s="33">
        <f t="shared" si="111"/>
        <v>-0.85063257094839351</v>
      </c>
      <c r="O866" s="35"/>
    </row>
    <row r="867" spans="4:15">
      <c r="D867" s="92">
        <f>D866+'Control Panel'!$B$29</f>
        <v>4.32499999999993</v>
      </c>
      <c r="E867" s="31">
        <f t="shared" si="113"/>
        <v>34.990460332807615</v>
      </c>
      <c r="F867" s="31">
        <f t="shared" si="114"/>
        <v>0</v>
      </c>
      <c r="G867" s="31">
        <f t="shared" si="112"/>
        <v>1.8126075804842909</v>
      </c>
      <c r="H867" s="31">
        <f t="shared" si="112"/>
        <v>-13.195896735258051</v>
      </c>
      <c r="I867" s="31">
        <f t="shared" si="107"/>
        <v>13.319806188095351</v>
      </c>
      <c r="J867" s="31">
        <f t="shared" si="108"/>
        <v>-1.4342891407179224</v>
      </c>
      <c r="K867" s="31">
        <f t="shared" si="109"/>
        <v>0.26812836368539444</v>
      </c>
      <c r="L867" s="32">
        <f t="shared" si="110"/>
        <v>-1.2162627035653866</v>
      </c>
      <c r="M867" s="33">
        <f t="shared" si="111"/>
        <v>-0.84553132625292959</v>
      </c>
      <c r="O867" s="35"/>
    </row>
    <row r="868" spans="4:15">
      <c r="D868" s="92">
        <f>D867+'Control Panel'!$B$29</f>
        <v>4.3299999999999299</v>
      </c>
      <c r="E868" s="31">
        <f t="shared" si="113"/>
        <v>34.990460332807615</v>
      </c>
      <c r="F868" s="31">
        <f t="shared" si="114"/>
        <v>0</v>
      </c>
      <c r="G868" s="31">
        <f t="shared" si="112"/>
        <v>1.8065262669664639</v>
      </c>
      <c r="H868" s="31">
        <f t="shared" si="112"/>
        <v>-13.200124391889316</v>
      </c>
      <c r="I868" s="31">
        <f t="shared" si="107"/>
        <v>13.323168583883906</v>
      </c>
      <c r="J868" s="31">
        <f t="shared" si="108"/>
        <v>-1.4347845226007063</v>
      </c>
      <c r="K868" s="31">
        <f t="shared" si="109"/>
        <v>0.26826375116180701</v>
      </c>
      <c r="L868" s="32">
        <f t="shared" si="110"/>
        <v>-1.2124881302259602</v>
      </c>
      <c r="M868" s="33">
        <f t="shared" si="111"/>
        <v>-0.84045866072697084</v>
      </c>
      <c r="O868" s="35"/>
    </row>
    <row r="869" spans="4:15">
      <c r="D869" s="92">
        <f>D868+'Control Panel'!$B$29</f>
        <v>4.3349999999999298</v>
      </c>
      <c r="E869" s="31">
        <f t="shared" si="113"/>
        <v>34.990460332807615</v>
      </c>
      <c r="F869" s="31">
        <f t="shared" si="114"/>
        <v>0</v>
      </c>
      <c r="G869" s="31">
        <f t="shared" si="112"/>
        <v>1.8004638263153341</v>
      </c>
      <c r="H869" s="31">
        <f t="shared" si="112"/>
        <v>-13.204326685192951</v>
      </c>
      <c r="I869" s="31">
        <f t="shared" si="107"/>
        <v>13.326511666567839</v>
      </c>
      <c r="J869" s="31">
        <f t="shared" si="108"/>
        <v>-1.4352779940487972</v>
      </c>
      <c r="K869" s="31">
        <f t="shared" si="109"/>
        <v>0.26839839487103212</v>
      </c>
      <c r="L869" s="32">
        <f t="shared" si="110"/>
        <v>-1.2087224151305811</v>
      </c>
      <c r="M869" s="33">
        <f t="shared" si="111"/>
        <v>-0.83541443719941477</v>
      </c>
      <c r="O869" s="35"/>
    </row>
    <row r="870" spans="4:15">
      <c r="D870" s="92">
        <f>D869+'Control Panel'!$B$29</f>
        <v>4.3399999999999297</v>
      </c>
      <c r="E870" s="31">
        <f t="shared" si="113"/>
        <v>34.990460332807615</v>
      </c>
      <c r="F870" s="31">
        <f t="shared" si="114"/>
        <v>0</v>
      </c>
      <c r="G870" s="31">
        <f t="shared" si="112"/>
        <v>1.7944202142396812</v>
      </c>
      <c r="H870" s="31">
        <f t="shared" si="112"/>
        <v>-13.208503757378949</v>
      </c>
      <c r="I870" s="31">
        <f t="shared" si="107"/>
        <v>13.329835535893373</v>
      </c>
      <c r="J870" s="31">
        <f t="shared" si="108"/>
        <v>-1.4357695634952168</v>
      </c>
      <c r="K870" s="31">
        <f t="shared" si="109"/>
        <v>0.2685322982464261</v>
      </c>
      <c r="L870" s="32">
        <f t="shared" si="110"/>
        <v>-1.2049655647841444</v>
      </c>
      <c r="M870" s="33">
        <f t="shared" si="111"/>
        <v>-0.83039851888463234</v>
      </c>
      <c r="O870" s="35"/>
    </row>
    <row r="871" spans="4:15">
      <c r="D871" s="92">
        <f>D870+'Control Panel'!$B$29</f>
        <v>4.3449999999999296</v>
      </c>
      <c r="E871" s="31">
        <f t="shared" si="113"/>
        <v>34.990460332807615</v>
      </c>
      <c r="F871" s="31">
        <f t="shared" si="114"/>
        <v>0</v>
      </c>
      <c r="G871" s="31">
        <f t="shared" si="112"/>
        <v>1.7883953864157605</v>
      </c>
      <c r="H871" s="31">
        <f t="shared" si="112"/>
        <v>-13.212655749973372</v>
      </c>
      <c r="I871" s="31">
        <f t="shared" si="107"/>
        <v>13.333140291223879</v>
      </c>
      <c r="J871" s="31">
        <f t="shared" si="108"/>
        <v>-1.4362592393262372</v>
      </c>
      <c r="K871" s="31">
        <f t="shared" si="109"/>
        <v>0.26866546471328373</v>
      </c>
      <c r="L871" s="32">
        <f t="shared" si="110"/>
        <v>-1.2012175853744518</v>
      </c>
      <c r="M871" s="33">
        <f t="shared" si="111"/>
        <v>-0.8254107693849877</v>
      </c>
      <c r="O871" s="35"/>
    </row>
    <row r="872" spans="4:15">
      <c r="D872" s="92">
        <f>D871+'Control Panel'!$B$29</f>
        <v>4.3499999999999295</v>
      </c>
      <c r="E872" s="31">
        <f t="shared" si="113"/>
        <v>34.990460332807615</v>
      </c>
      <c r="F872" s="31">
        <f t="shared" si="114"/>
        <v>0</v>
      </c>
      <c r="G872" s="31">
        <f t="shared" si="112"/>
        <v>1.7823892984888883</v>
      </c>
      <c r="H872" s="31">
        <f t="shared" si="112"/>
        <v>-13.216782803820298</v>
      </c>
      <c r="I872" s="31">
        <f t="shared" si="107"/>
        <v>13.33642603153962</v>
      </c>
      <c r="J872" s="31">
        <f t="shared" si="108"/>
        <v>-1.4367470298817158</v>
      </c>
      <c r="K872" s="31">
        <f t="shared" si="109"/>
        <v>0.26879789768875106</v>
      </c>
      <c r="L872" s="32">
        <f t="shared" si="110"/>
        <v>-1.1974784827751721</v>
      </c>
      <c r="M872" s="33">
        <f t="shared" si="111"/>
        <v>-0.8204510526933162</v>
      </c>
      <c r="O872" s="35"/>
    </row>
    <row r="873" spans="4:15">
      <c r="D873" s="92">
        <f>D872+'Control Panel'!$B$29</f>
        <v>4.3549999999999294</v>
      </c>
      <c r="E873" s="31">
        <f t="shared" si="113"/>
        <v>34.990460332807615</v>
      </c>
      <c r="F873" s="31">
        <f t="shared" si="114"/>
        <v>0</v>
      </c>
      <c r="G873" s="31">
        <f t="shared" si="112"/>
        <v>1.7764019060750125</v>
      </c>
      <c r="H873" s="31">
        <f t="shared" si="112"/>
        <v>-13.220885059083765</v>
      </c>
      <c r="I873" s="31">
        <f t="shared" si="107"/>
        <v>13.339692855437537</v>
      </c>
      <c r="J873" s="31">
        <f t="shared" si="108"/>
        <v>-1.4372329434554256</v>
      </c>
      <c r="K873" s="31">
        <f t="shared" si="109"/>
        <v>0.26892960058174048</v>
      </c>
      <c r="L873" s="32">
        <f t="shared" si="110"/>
        <v>-1.1937482625487998</v>
      </c>
      <c r="M873" s="33">
        <f t="shared" si="111"/>
        <v>-0.81551923319532205</v>
      </c>
      <c r="O873" s="35"/>
    </row>
    <row r="874" spans="4:15">
      <c r="D874" s="92">
        <f>D873+'Control Panel'!$B$29</f>
        <v>4.3599999999999293</v>
      </c>
      <c r="E874" s="31">
        <f t="shared" si="113"/>
        <v>34.990460332807615</v>
      </c>
      <c r="F874" s="31">
        <f t="shared" si="114"/>
        <v>0</v>
      </c>
      <c r="G874" s="31">
        <f t="shared" si="112"/>
        <v>1.7704331647622684</v>
      </c>
      <c r="H874" s="31">
        <f t="shared" si="112"/>
        <v>-13.22496265524974</v>
      </c>
      <c r="I874" s="31">
        <f t="shared" si="107"/>
        <v>13.342940861131042</v>
      </c>
      <c r="J874" s="31">
        <f t="shared" si="108"/>
        <v>-1.4377169882953846</v>
      </c>
      <c r="K874" s="31">
        <f t="shared" si="109"/>
        <v>0.26906057679284706</v>
      </c>
      <c r="L874" s="32">
        <f t="shared" si="110"/>
        <v>-1.1900269299495898</v>
      </c>
      <c r="M874" s="33">
        <f t="shared" si="111"/>
        <v>-0.81061517567192487</v>
      </c>
      <c r="O874" s="35"/>
    </row>
    <row r="875" spans="4:15">
      <c r="D875" s="92">
        <f>D874+'Control Panel'!$B$29</f>
        <v>4.3649999999999292</v>
      </c>
      <c r="E875" s="31">
        <f t="shared" si="113"/>
        <v>34.990460332807615</v>
      </c>
      <c r="F875" s="31">
        <f t="shared" si="114"/>
        <v>0</v>
      </c>
      <c r="G875" s="31">
        <f t="shared" si="112"/>
        <v>1.7644830301125205</v>
      </c>
      <c r="H875" s="31">
        <f t="shared" si="112"/>
        <v>-13.229015731128101</v>
      </c>
      <c r="I875" s="31">
        <f t="shared" si="107"/>
        <v>13.346170146449872</v>
      </c>
      <c r="J875" s="31">
        <f t="shared" si="108"/>
        <v>-1.4381991726041803</v>
      </c>
      <c r="K875" s="31">
        <f t="shared" si="109"/>
        <v>0.26919082971426744</v>
      </c>
      <c r="L875" s="32">
        <f t="shared" si="110"/>
        <v>-1.1863144899264886</v>
      </c>
      <c r="M875" s="33">
        <f t="shared" si="111"/>
        <v>-0.80573874530154299</v>
      </c>
      <c r="O875" s="35"/>
    </row>
    <row r="876" spans="4:15">
      <c r="D876" s="92">
        <f>D875+'Control Panel'!$B$29</f>
        <v>4.3699999999999291</v>
      </c>
      <c r="E876" s="31">
        <f t="shared" si="113"/>
        <v>34.990460332807615</v>
      </c>
      <c r="F876" s="31">
        <f t="shared" si="114"/>
        <v>0</v>
      </c>
      <c r="G876" s="31">
        <f t="shared" si="112"/>
        <v>1.758551457662888</v>
      </c>
      <c r="H876" s="31">
        <f t="shared" si="112"/>
        <v>-13.233044424854608</v>
      </c>
      <c r="I876" s="31">
        <f t="shared" si="107"/>
        <v>13.349380808839932</v>
      </c>
      <c r="J876" s="31">
        <f t="shared" si="108"/>
        <v>-1.4386795045392942</v>
      </c>
      <c r="K876" s="31">
        <f t="shared" si="109"/>
        <v>0.2693203627297196</v>
      </c>
      <c r="L876" s="32">
        <f t="shared" si="110"/>
        <v>-1.1826109471260269</v>
      </c>
      <c r="M876" s="33">
        <f t="shared" si="111"/>
        <v>-0.8008898076623121</v>
      </c>
      <c r="O876" s="35"/>
    </row>
    <row r="877" spans="4:15">
      <c r="D877" s="92">
        <f>D876+'Control Panel'!$B$29</f>
        <v>4.3749999999999289</v>
      </c>
      <c r="E877" s="31">
        <f t="shared" si="113"/>
        <v>34.990460332807615</v>
      </c>
      <c r="F877" s="31">
        <f t="shared" si="114"/>
        <v>0</v>
      </c>
      <c r="G877" s="31">
        <f t="shared" si="112"/>
        <v>1.7526384029272579</v>
      </c>
      <c r="H877" s="31">
        <f t="shared" si="112"/>
        <v>-13.23704887389292</v>
      </c>
      <c r="I877" s="31">
        <f t="shared" si="107"/>
        <v>13.352572945363198</v>
      </c>
      <c r="J877" s="31">
        <f t="shared" si="108"/>
        <v>-1.4391579922134203</v>
      </c>
      <c r="K877" s="31">
        <f t="shared" si="109"/>
        <v>0.26944917921436451</v>
      </c>
      <c r="L877" s="32">
        <f t="shared" si="110"/>
        <v>-1.1789163058952279</v>
      </c>
      <c r="M877" s="33">
        <f t="shared" si="111"/>
        <v>-0.79606822873427574</v>
      </c>
      <c r="O877" s="35"/>
    </row>
    <row r="878" spans="4:15">
      <c r="D878" s="92">
        <f>D877+'Control Panel'!$B$29</f>
        <v>4.3799999999999288</v>
      </c>
      <c r="E878" s="31">
        <f t="shared" si="113"/>
        <v>34.990460332807615</v>
      </c>
      <c r="F878" s="31">
        <f t="shared" si="114"/>
        <v>0</v>
      </c>
      <c r="G878" s="31">
        <f t="shared" si="112"/>
        <v>1.7467438213977817</v>
      </c>
      <c r="H878" s="31">
        <f t="shared" si="112"/>
        <v>-13.241029215036592</v>
      </c>
      <c r="I878" s="31">
        <f t="shared" si="107"/>
        <v>13.355746652697627</v>
      </c>
      <c r="J878" s="31">
        <f t="shared" si="108"/>
        <v>-1.439634643694784</v>
      </c>
      <c r="K878" s="31">
        <f t="shared" si="109"/>
        <v>0.26957728253473018</v>
      </c>
      <c r="L878" s="32">
        <f t="shared" si="110"/>
        <v>-1.1752305702844754</v>
      </c>
      <c r="M878" s="33">
        <f t="shared" si="111"/>
        <v>-0.79127387490147516</v>
      </c>
      <c r="O878" s="35"/>
    </row>
    <row r="879" spans="4:15">
      <c r="D879" s="92">
        <f>D878+'Control Panel'!$B$29</f>
        <v>4.3849999999999287</v>
      </c>
      <c r="E879" s="31">
        <f t="shared" si="113"/>
        <v>34.990460332807615</v>
      </c>
      <c r="F879" s="31">
        <f t="shared" si="114"/>
        <v>0</v>
      </c>
      <c r="G879" s="31">
        <f t="shared" si="112"/>
        <v>1.7408676685463593</v>
      </c>
      <c r="H879" s="31">
        <f t="shared" si="112"/>
        <v>-13.244985584411099</v>
      </c>
      <c r="I879" s="31">
        <f t="shared" si="107"/>
        <v>13.358902027137106</v>
      </c>
      <c r="J879" s="31">
        <f t="shared" si="108"/>
        <v>-1.4401094670074557</v>
      </c>
      <c r="K879" s="31">
        <f t="shared" si="109"/>
        <v>0.26970467604863635</v>
      </c>
      <c r="L879" s="32">
        <f t="shared" si="110"/>
        <v>-1.1715537440503798</v>
      </c>
      <c r="M879" s="33">
        <f t="shared" si="111"/>
        <v>-0.78650661295401514</v>
      </c>
      <c r="O879" s="35"/>
    </row>
    <row r="880" spans="4:15">
      <c r="D880" s="92">
        <f>D879+'Control Panel'!$B$29</f>
        <v>4.3899999999999286</v>
      </c>
      <c r="E880" s="31">
        <f t="shared" si="113"/>
        <v>34.990460332807615</v>
      </c>
      <c r="F880" s="31">
        <f t="shared" si="114"/>
        <v>0</v>
      </c>
      <c r="G880" s="31">
        <f t="shared" si="112"/>
        <v>1.7350098998261074</v>
      </c>
      <c r="H880" s="31">
        <f t="shared" si="112"/>
        <v>-13.248918117475869</v>
      </c>
      <c r="I880" s="31">
        <f t="shared" si="107"/>
        <v>13.362039164591417</v>
      </c>
      <c r="J880" s="31">
        <f t="shared" si="108"/>
        <v>-1.4405824701316632</v>
      </c>
      <c r="K880" s="31">
        <f t="shared" si="109"/>
        <v>0.26983136310512174</v>
      </c>
      <c r="L880" s="32">
        <f t="shared" si="110"/>
        <v>-1.1678858306586275</v>
      </c>
      <c r="M880" s="33">
        <f t="shared" si="111"/>
        <v>-0.78176631009006148</v>
      </c>
      <c r="O880" s="35"/>
    </row>
    <row r="881" spans="4:15">
      <c r="D881" s="92">
        <f>D880+'Control Panel'!$B$29</f>
        <v>4.3949999999999285</v>
      </c>
      <c r="E881" s="31">
        <f t="shared" si="113"/>
        <v>34.990460332807615</v>
      </c>
      <c r="F881" s="31">
        <f t="shared" si="114"/>
        <v>0</v>
      </c>
      <c r="G881" s="31">
        <f t="shared" si="112"/>
        <v>1.7291704706728144</v>
      </c>
      <c r="H881" s="31">
        <f t="shared" si="112"/>
        <v>-13.25282694902632</v>
      </c>
      <c r="I881" s="31">
        <f t="shared" si="107"/>
        <v>13.365158160586244</v>
      </c>
      <c r="J881" s="31">
        <f t="shared" si="108"/>
        <v>-1.4410536610041009</v>
      </c>
      <c r="K881" s="31">
        <f t="shared" si="109"/>
        <v>0.26995734704437263</v>
      </c>
      <c r="L881" s="32">
        <f t="shared" si="110"/>
        <v>-1.1642268332868138</v>
      </c>
      <c r="M881" s="33">
        <f t="shared" si="111"/>
        <v>-0.77705283391777591</v>
      </c>
      <c r="O881" s="35"/>
    </row>
    <row r="882" spans="4:15">
      <c r="D882" s="92">
        <f>D881+'Control Panel'!$B$29</f>
        <v>4.3999999999999284</v>
      </c>
      <c r="E882" s="31">
        <f t="shared" si="113"/>
        <v>34.990460332807615</v>
      </c>
      <c r="F882" s="31">
        <f t="shared" si="114"/>
        <v>0</v>
      </c>
      <c r="G882" s="31">
        <f t="shared" si="112"/>
        <v>1.7233493365063803</v>
      </c>
      <c r="H882" s="31">
        <f t="shared" si="112"/>
        <v>-13.256712213195909</v>
      </c>
      <c r="I882" s="31">
        <f t="shared" si="107"/>
        <v>13.368259110263182</v>
      </c>
      <c r="J882" s="31">
        <f t="shared" si="108"/>
        <v>-1.4415230475182375</v>
      </c>
      <c r="K882" s="31">
        <f t="shared" si="109"/>
        <v>0.27008263119765274</v>
      </c>
      <c r="L882" s="32">
        <f t="shared" si="110"/>
        <v>-1.1605767548272505</v>
      </c>
      <c r="M882" s="33">
        <f t="shared" si="111"/>
        <v>-0.77236605245721668</v>
      </c>
      <c r="O882" s="35"/>
    </row>
    <row r="883" spans="4:15">
      <c r="D883" s="92">
        <f>D882+'Control Panel'!$B$29</f>
        <v>4.4049999999999283</v>
      </c>
      <c r="E883" s="31">
        <f t="shared" si="113"/>
        <v>34.990460332807615</v>
      </c>
      <c r="F883" s="31">
        <f t="shared" si="114"/>
        <v>0</v>
      </c>
      <c r="G883" s="31">
        <f t="shared" si="112"/>
        <v>1.7175464527322442</v>
      </c>
      <c r="H883" s="31">
        <f t="shared" si="112"/>
        <v>-13.260574043458195</v>
      </c>
      <c r="I883" s="31">
        <f t="shared" si="107"/>
        <v>13.371342108379785</v>
      </c>
      <c r="J883" s="31">
        <f t="shared" si="108"/>
        <v>-1.4419906375246181</v>
      </c>
      <c r="K883" s="31">
        <f t="shared" si="109"/>
        <v>0.27020721888723487</v>
      </c>
      <c r="L883" s="32">
        <f t="shared" si="110"/>
        <v>-1.1569355978897824</v>
      </c>
      <c r="M883" s="33">
        <f t="shared" si="111"/>
        <v>-0.76770583414217763</v>
      </c>
      <c r="O883" s="35"/>
    </row>
    <row r="884" spans="4:15">
      <c r="D884" s="92">
        <f>D883+'Control Panel'!$B$29</f>
        <v>4.4099999999999282</v>
      </c>
      <c r="E884" s="31">
        <f t="shared" si="113"/>
        <v>34.990460332807615</v>
      </c>
      <c r="F884" s="31">
        <f t="shared" si="114"/>
        <v>0</v>
      </c>
      <c r="G884" s="31">
        <f t="shared" si="112"/>
        <v>1.7117617747427953</v>
      </c>
      <c r="H884" s="31">
        <f t="shared" si="112"/>
        <v>-13.264412572628906</v>
      </c>
      <c r="I884" s="31">
        <f t="shared" si="107"/>
        <v>13.374407249309645</v>
      </c>
      <c r="J884" s="31">
        <f t="shared" si="108"/>
        <v>-1.4424564388311683</v>
      </c>
      <c r="K884" s="31">
        <f t="shared" si="109"/>
        <v>0.27033111342633442</v>
      </c>
      <c r="L884" s="32">
        <f t="shared" si="110"/>
        <v>-1.1533033648045561</v>
      </c>
      <c r="M884" s="33">
        <f t="shared" si="111"/>
        <v>-0.76307204782195548</v>
      </c>
      <c r="O884" s="35"/>
    </row>
    <row r="885" spans="4:15">
      <c r="D885" s="92">
        <f>D884+'Control Panel'!$B$29</f>
        <v>4.4149999999999281</v>
      </c>
      <c r="E885" s="31">
        <f t="shared" si="113"/>
        <v>34.990460332807615</v>
      </c>
      <c r="F885" s="31">
        <f t="shared" si="114"/>
        <v>0</v>
      </c>
      <c r="G885" s="31">
        <f t="shared" si="112"/>
        <v>1.7059952579187725</v>
      </c>
      <c r="H885" s="31">
        <f t="shared" si="112"/>
        <v>-13.268227932868015</v>
      </c>
      <c r="I885" s="31">
        <f t="shared" si="107"/>
        <v>13.377454627042486</v>
      </c>
      <c r="J885" s="31">
        <f t="shared" si="108"/>
        <v>-1.4429204592034903</v>
      </c>
      <c r="K885" s="31">
        <f t="shared" si="109"/>
        <v>0.27045431811904475</v>
      </c>
      <c r="L885" s="32">
        <f t="shared" si="110"/>
        <v>-1.1496800576248127</v>
      </c>
      <c r="M885" s="33">
        <f t="shared" si="111"/>
        <v>-0.75846456276307817</v>
      </c>
      <c r="O885" s="35"/>
    </row>
    <row r="886" spans="4:15">
      <c r="D886" s="92">
        <f>D885+'Control Panel'!$B$29</f>
        <v>4.419999999999928</v>
      </c>
      <c r="E886" s="31">
        <f t="shared" si="113"/>
        <v>34.990460332807615</v>
      </c>
      <c r="F886" s="31">
        <f t="shared" si="114"/>
        <v>0</v>
      </c>
      <c r="G886" s="31">
        <f t="shared" si="112"/>
        <v>1.7002468576306484</v>
      </c>
      <c r="H886" s="31">
        <f t="shared" si="112"/>
        <v>-13.272020255681831</v>
      </c>
      <c r="I886" s="31">
        <f t="shared" si="107"/>
        <v>13.380484335184272</v>
      </c>
      <c r="J886" s="31">
        <f t="shared" si="108"/>
        <v>-1.4433827063651625</v>
      </c>
      <c r="K886" s="31">
        <f t="shared" si="109"/>
        <v>0.27057683626027246</v>
      </c>
      <c r="L886" s="32">
        <f t="shared" si="110"/>
        <v>-1.1460656781296177</v>
      </c>
      <c r="M886" s="33">
        <f t="shared" si="111"/>
        <v>-0.75388324865101242</v>
      </c>
      <c r="O886" s="35"/>
    </row>
    <row r="887" spans="4:15">
      <c r="D887" s="92">
        <f>D886+'Control Panel'!$B$29</f>
        <v>4.4249999999999279</v>
      </c>
      <c r="E887" s="31">
        <f t="shared" si="113"/>
        <v>34.990460332807615</v>
      </c>
      <c r="F887" s="31">
        <f t="shared" si="114"/>
        <v>0</v>
      </c>
      <c r="G887" s="31">
        <f t="shared" si="112"/>
        <v>1.6945165292400004</v>
      </c>
      <c r="H887" s="31">
        <f t="shared" si="112"/>
        <v>-13.275789671925086</v>
      </c>
      <c r="I887" s="31">
        <f t="shared" si="107"/>
        <v>13.383496466957368</v>
      </c>
      <c r="J887" s="31">
        <f t="shared" si="108"/>
        <v>-1.4438431879980307</v>
      </c>
      <c r="K887" s="31">
        <f t="shared" si="109"/>
        <v>0.27069867113567664</v>
      </c>
      <c r="L887" s="32">
        <f t="shared" si="110"/>
        <v>-1.1424602278266209</v>
      </c>
      <c r="M887" s="33">
        <f t="shared" si="111"/>
        <v>-0.74932797559174413</v>
      </c>
      <c r="O887" s="35"/>
    </row>
    <row r="888" spans="4:15">
      <c r="D888" s="92">
        <f>D887+'Control Panel'!$B$29</f>
        <v>4.4299999999999278</v>
      </c>
      <c r="E888" s="31">
        <f t="shared" si="113"/>
        <v>34.990460332807615</v>
      </c>
      <c r="F888" s="31">
        <f t="shared" si="114"/>
        <v>0</v>
      </c>
      <c r="G888" s="31">
        <f t="shared" si="112"/>
        <v>1.6888042281008673</v>
      </c>
      <c r="H888" s="31">
        <f t="shared" si="112"/>
        <v>-13.279536311803044</v>
      </c>
      <c r="I888" s="31">
        <f t="shared" si="107"/>
        <v>13.386491115200689</v>
      </c>
      <c r="J888" s="31">
        <f t="shared" si="108"/>
        <v>-1.4443019117425009</v>
      </c>
      <c r="K888" s="31">
        <f t="shared" si="109"/>
        <v>0.27081982602160765</v>
      </c>
      <c r="L888" s="32">
        <f t="shared" si="110"/>
        <v>-1.1388637079547721</v>
      </c>
      <c r="M888" s="33">
        <f t="shared" si="111"/>
        <v>-0.74479861411338444</v>
      </c>
      <c r="O888" s="35"/>
    </row>
    <row r="889" spans="4:15">
      <c r="D889" s="92">
        <f>D888+'Control Panel'!$B$29</f>
        <v>4.4349999999999277</v>
      </c>
      <c r="E889" s="31">
        <f t="shared" si="113"/>
        <v>34.990460332807615</v>
      </c>
      <c r="F889" s="31">
        <f t="shared" si="114"/>
        <v>0</v>
      </c>
      <c r="G889" s="31">
        <f t="shared" si="112"/>
        <v>1.6831099095610935</v>
      </c>
      <c r="H889" s="31">
        <f t="shared" si="112"/>
        <v>-13.283260304873611</v>
      </c>
      <c r="I889" s="31">
        <f t="shared" si="107"/>
        <v>13.389468372369896</v>
      </c>
      <c r="J889" s="31">
        <f t="shared" si="108"/>
        <v>-1.4447588851978281</v>
      </c>
      <c r="K889" s="31">
        <f t="shared" si="109"/>
        <v>0.27094030418504783</v>
      </c>
      <c r="L889" s="32">
        <f t="shared" si="110"/>
        <v>-1.135276119487026</v>
      </c>
      <c r="M889" s="33">
        <f t="shared" si="111"/>
        <v>-0.74029503516770223</v>
      </c>
      <c r="O889" s="35"/>
    </row>
    <row r="890" spans="4:15">
      <c r="D890" s="92">
        <f>D889+'Control Panel'!$B$29</f>
        <v>4.4399999999999276</v>
      </c>
      <c r="E890" s="31">
        <f t="shared" si="113"/>
        <v>34.990460332807615</v>
      </c>
      <c r="F890" s="31">
        <f t="shared" si="114"/>
        <v>0</v>
      </c>
      <c r="G890" s="31">
        <f t="shared" si="112"/>
        <v>1.6774335289636584</v>
      </c>
      <c r="H890" s="31">
        <f t="shared" si="112"/>
        <v>-13.286961780049449</v>
      </c>
      <c r="I890" s="31">
        <f t="shared" si="107"/>
        <v>13.392428330537605</v>
      </c>
      <c r="J890" s="31">
        <f t="shared" si="108"/>
        <v>-1.445214115922403</v>
      </c>
      <c r="K890" s="31">
        <f t="shared" si="109"/>
        <v>0.27106010888355475</v>
      </c>
      <c r="L890" s="32">
        <f t="shared" si="110"/>
        <v>-1.1316974631330419</v>
      </c>
      <c r="M890" s="33">
        <f t="shared" si="111"/>
        <v>-0.73581711013156659</v>
      </c>
      <c r="O890" s="35"/>
    </row>
    <row r="891" spans="4:15">
      <c r="D891" s="92">
        <f>D890+'Control Panel'!$B$29</f>
        <v>4.4449999999999275</v>
      </c>
      <c r="E891" s="31">
        <f t="shared" si="113"/>
        <v>34.990460332807615</v>
      </c>
      <c r="F891" s="31">
        <f t="shared" si="114"/>
        <v>0</v>
      </c>
      <c r="G891" s="31">
        <f t="shared" si="112"/>
        <v>1.6717750416479931</v>
      </c>
      <c r="H891" s="31">
        <f t="shared" si="112"/>
        <v>-13.290640865600107</v>
      </c>
      <c r="I891" s="31">
        <f t="shared" si="107"/>
        <v>13.395371081393629</v>
      </c>
      <c r="J891" s="31">
        <f t="shared" si="108"/>
        <v>-1.4456676114340357</v>
      </c>
      <c r="K891" s="31">
        <f t="shared" si="109"/>
        <v>0.27117924336520483</v>
      </c>
      <c r="L891" s="32">
        <f t="shared" si="110"/>
        <v>-1.1281277393418567</v>
      </c>
      <c r="M891" s="33">
        <f t="shared" si="111"/>
        <v>-0.73136471080839471</v>
      </c>
      <c r="O891" s="35"/>
    </row>
    <row r="892" spans="4:15">
      <c r="D892" s="92">
        <f>D891+'Control Panel'!$B$29</f>
        <v>4.4499999999999273</v>
      </c>
      <c r="E892" s="31">
        <f t="shared" si="113"/>
        <v>34.990460332807615</v>
      </c>
      <c r="F892" s="31">
        <f t="shared" si="114"/>
        <v>0</v>
      </c>
      <c r="G892" s="31">
        <f t="shared" si="112"/>
        <v>1.6661344029512837</v>
      </c>
      <c r="H892" s="31">
        <f t="shared" si="112"/>
        <v>-13.294297689154149</v>
      </c>
      <c r="I892" s="31">
        <f t="shared" si="107"/>
        <v>13.398296716245209</v>
      </c>
      <c r="J892" s="31">
        <f t="shared" si="108"/>
        <v>-1.4461193792102374</v>
      </c>
      <c r="K892" s="31">
        <f t="shared" si="109"/>
        <v>0.2712977108685381</v>
      </c>
      <c r="L892" s="32">
        <f t="shared" si="110"/>
        <v>-1.1245669483045475</v>
      </c>
      <c r="M892" s="33">
        <f t="shared" si="111"/>
        <v>-0.72693770942954261</v>
      </c>
      <c r="O892" s="35"/>
    </row>
    <row r="893" spans="4:15">
      <c r="D893" s="92">
        <f>D892+'Control Panel'!$B$29</f>
        <v>4.4549999999999272</v>
      </c>
      <c r="E893" s="31">
        <f t="shared" si="113"/>
        <v>34.990460332807615</v>
      </c>
      <c r="F893" s="31">
        <f t="shared" si="114"/>
        <v>0</v>
      </c>
      <c r="G893" s="31">
        <f t="shared" si="112"/>
        <v>1.6605115682097609</v>
      </c>
      <c r="H893" s="31">
        <f t="shared" si="112"/>
        <v>-13.297932377701297</v>
      </c>
      <c r="I893" s="31">
        <f t="shared" si="107"/>
        <v>13.401205326017317</v>
      </c>
      <c r="J893" s="31">
        <f t="shared" si="108"/>
        <v>-1.4465694266885001</v>
      </c>
      <c r="K893" s="31">
        <f t="shared" si="109"/>
        <v>0.27141551462250574</v>
      </c>
      <c r="L893" s="32">
        <f t="shared" si="110"/>
        <v>-1.1210150899568774</v>
      </c>
      <c r="M893" s="33">
        <f t="shared" si="111"/>
        <v>-0.72253597865560848</v>
      </c>
      <c r="O893" s="35"/>
    </row>
    <row r="894" spans="4:15">
      <c r="D894" s="92">
        <f>D893+'Control Panel'!$B$29</f>
        <v>4.4599999999999271</v>
      </c>
      <c r="E894" s="31">
        <f t="shared" si="113"/>
        <v>34.990460332807615</v>
      </c>
      <c r="F894" s="31">
        <f t="shared" si="114"/>
        <v>0</v>
      </c>
      <c r="G894" s="31">
        <f t="shared" si="112"/>
        <v>1.6549064927599766</v>
      </c>
      <c r="H894" s="31">
        <f t="shared" si="112"/>
        <v>-13.301545057594575</v>
      </c>
      <c r="I894" s="31">
        <f t="shared" si="107"/>
        <v>13.40409700125293</v>
      </c>
      <c r="J894" s="31">
        <f t="shared" si="108"/>
        <v>-1.447017761266574</v>
      </c>
      <c r="K894" s="31">
        <f t="shared" si="109"/>
        <v>0.27153265784641795</v>
      </c>
      <c r="L894" s="32">
        <f t="shared" si="110"/>
        <v>-1.1174721639819196</v>
      </c>
      <c r="M894" s="33">
        <f t="shared" si="111"/>
        <v>-0.71815939157773667</v>
      </c>
      <c r="O894" s="35"/>
    </row>
    <row r="895" spans="4:15">
      <c r="D895" s="92">
        <f>D894+'Control Panel'!$B$29</f>
        <v>4.464999999999927</v>
      </c>
      <c r="E895" s="31">
        <f t="shared" si="113"/>
        <v>34.990460332807615</v>
      </c>
      <c r="F895" s="31">
        <f t="shared" si="114"/>
        <v>0</v>
      </c>
      <c r="G895" s="31">
        <f t="shared" si="112"/>
        <v>1.6493191319400671</v>
      </c>
      <c r="H895" s="31">
        <f t="shared" si="112"/>
        <v>-13.305135854552464</v>
      </c>
      <c r="I895" s="31">
        <f t="shared" si="107"/>
        <v>13.40697183211336</v>
      </c>
      <c r="J895" s="31">
        <f t="shared" si="108"/>
        <v>-1.4474643903027407</v>
      </c>
      <c r="K895" s="31">
        <f t="shared" si="109"/>
        <v>0.27164914374989341</v>
      </c>
      <c r="L895" s="32">
        <f t="shared" si="110"/>
        <v>-1.1139381698126838</v>
      </c>
      <c r="M895" s="33">
        <f t="shared" si="111"/>
        <v>-0.71380782171885004</v>
      </c>
      <c r="O895" s="35"/>
    </row>
    <row r="896" spans="4:15">
      <c r="D896" s="92">
        <f>D895+'Control Panel'!$B$29</f>
        <v>4.4699999999999269</v>
      </c>
      <c r="E896" s="31">
        <f t="shared" si="113"/>
        <v>34.990460332807615</v>
      </c>
      <c r="F896" s="31">
        <f t="shared" si="114"/>
        <v>0</v>
      </c>
      <c r="G896" s="31">
        <f t="shared" si="112"/>
        <v>1.6437494410910036</v>
      </c>
      <c r="H896" s="31">
        <f t="shared" si="112"/>
        <v>-13.308704893661059</v>
      </c>
      <c r="I896" s="31">
        <f t="shared" si="107"/>
        <v>13.409829908378585</v>
      </c>
      <c r="J896" s="31">
        <f t="shared" si="108"/>
        <v>-1.4479093211160872</v>
      </c>
      <c r="K896" s="31">
        <f t="shared" si="109"/>
        <v>0.27176497553281054</v>
      </c>
      <c r="L896" s="32">
        <f t="shared" si="110"/>
        <v>-1.1104131066347007</v>
      </c>
      <c r="M896" s="33">
        <f t="shared" si="111"/>
        <v>-0.70948114303483467</v>
      </c>
      <c r="O896" s="35"/>
    </row>
    <row r="897" spans="4:15">
      <c r="D897" s="92">
        <f>D896+'Control Panel'!$B$29</f>
        <v>4.4749999999999268</v>
      </c>
      <c r="E897" s="31">
        <f t="shared" si="113"/>
        <v>34.990460332807615</v>
      </c>
      <c r="F897" s="31">
        <f t="shared" si="114"/>
        <v>0</v>
      </c>
      <c r="G897" s="31">
        <f t="shared" si="112"/>
        <v>1.6381973755578301</v>
      </c>
      <c r="H897" s="31">
        <f t="shared" si="112"/>
        <v>-13.312252299376233</v>
      </c>
      <c r="I897" s="31">
        <f t="shared" si="107"/>
        <v>13.412671319447606</v>
      </c>
      <c r="J897" s="31">
        <f t="shared" si="108"/>
        <v>-1.4483525609867749</v>
      </c>
      <c r="K897" s="31">
        <f t="shared" si="109"/>
        <v>0.27188015638525947</v>
      </c>
      <c r="L897" s="32">
        <f t="shared" si="110"/>
        <v>-1.1068969733886136</v>
      </c>
      <c r="M897" s="33">
        <f t="shared" si="111"/>
        <v>-0.70517922991569604</v>
      </c>
      <c r="O897" s="35"/>
    </row>
    <row r="898" spans="4:15">
      <c r="D898" s="92">
        <f>D897+'Control Panel'!$B$29</f>
        <v>4.4799999999999267</v>
      </c>
      <c r="E898" s="31">
        <f t="shared" si="113"/>
        <v>34.990460332807615</v>
      </c>
      <c r="F898" s="31">
        <f t="shared" si="114"/>
        <v>0</v>
      </c>
      <c r="G898" s="31">
        <f t="shared" si="112"/>
        <v>1.6326628906908871</v>
      </c>
      <c r="H898" s="31">
        <f t="shared" si="112"/>
        <v>-13.315778195525812</v>
      </c>
      <c r="I898" s="31">
        <f t="shared" si="107"/>
        <v>13.415496154338824</v>
      </c>
      <c r="J898" s="31">
        <f t="shared" si="108"/>
        <v>-1.4487941171563079</v>
      </c>
      <c r="K898" s="31">
        <f t="shared" si="109"/>
        <v>0.27199468948749578</v>
      </c>
      <c r="L898" s="32">
        <f t="shared" si="110"/>
        <v>-1.1033897687727399</v>
      </c>
      <c r="M898" s="33">
        <f t="shared" si="111"/>
        <v>-0.70090195718666526</v>
      </c>
      <c r="O898" s="35"/>
    </row>
    <row r="899" spans="4:15">
      <c r="D899" s="92">
        <f>D898+'Control Panel'!$B$29</f>
        <v>4.4849999999999266</v>
      </c>
      <c r="E899" s="31">
        <f t="shared" si="113"/>
        <v>34.990460332807615</v>
      </c>
      <c r="F899" s="31">
        <f t="shared" si="114"/>
        <v>0</v>
      </c>
      <c r="G899" s="31">
        <f t="shared" si="112"/>
        <v>1.6271459418470233</v>
      </c>
      <c r="H899" s="31">
        <f t="shared" si="112"/>
        <v>-13.319282705311746</v>
      </c>
      <c r="I899" s="31">
        <f t="shared" ref="I899:I962" si="115">(G899^2+H899^2)^0.5</f>
        <v>13.418304501690438</v>
      </c>
      <c r="J899" s="31">
        <f t="shared" ref="J899:J962" si="116">ATAN2(G899,H899)</f>
        <v>-1.4492339968277983</v>
      </c>
      <c r="K899" s="31">
        <f t="shared" ref="K899:K962" si="117">$B$4*I899^2</f>
        <v>0.27210857800989569</v>
      </c>
      <c r="L899" s="32">
        <f t="shared" ref="L899:L962" si="118">-K899*COS(J899)/$B$13</f>
        <v>-1.0998914912456261</v>
      </c>
      <c r="M899" s="33">
        <f t="shared" ref="M899:M962" si="119">(-$B$13*$B$3-K899*SIN(J899))/$B$13</f>
        <v>-0.69664920010922837</v>
      </c>
      <c r="O899" s="35"/>
    </row>
    <row r="900" spans="4:15">
      <c r="D900" s="92">
        <f>D899+'Control Panel'!$B$29</f>
        <v>4.4899999999999265</v>
      </c>
      <c r="E900" s="31">
        <f t="shared" si="113"/>
        <v>34.990460332807615</v>
      </c>
      <c r="F900" s="31">
        <f t="shared" si="114"/>
        <v>0</v>
      </c>
      <c r="G900" s="31">
        <f t="shared" ref="G900:H963" si="120">G899+L899*$D$3</f>
        <v>1.6216464843907952</v>
      </c>
      <c r="H900" s="31">
        <f t="shared" si="120"/>
        <v>-13.322765951312292</v>
      </c>
      <c r="I900" s="31">
        <f t="shared" si="115"/>
        <v>13.421096449760844</v>
      </c>
      <c r="J900" s="31">
        <f t="shared" si="116"/>
        <v>-1.4496722071662298</v>
      </c>
      <c r="K900" s="31">
        <f t="shared" si="117"/>
        <v>0.27222182511291154</v>
      </c>
      <c r="L900" s="32">
        <f t="shared" si="118"/>
        <v>-1.0964021390285767</v>
      </c>
      <c r="M900" s="33">
        <f t="shared" si="119"/>
        <v>-0.69242083438219215</v>
      </c>
      <c r="O900" s="35"/>
    </row>
    <row r="901" spans="4:15">
      <c r="D901" s="92">
        <f>D900+'Control Panel'!$B$29</f>
        <v>4.4949999999999264</v>
      </c>
      <c r="E901" s="31">
        <f t="shared" si="113"/>
        <v>34.990460332807615</v>
      </c>
      <c r="F901" s="31">
        <f t="shared" si="114"/>
        <v>0</v>
      </c>
      <c r="G901" s="31">
        <f t="shared" si="120"/>
        <v>1.6161644736956522</v>
      </c>
      <c r="H901" s="31">
        <f t="shared" si="120"/>
        <v>-13.326228055484203</v>
      </c>
      <c r="I901" s="31">
        <f t="shared" si="115"/>
        <v>13.423872086429094</v>
      </c>
      <c r="J901" s="31">
        <f t="shared" si="116"/>
        <v>-1.4501087552987186</v>
      </c>
      <c r="K901" s="31">
        <f t="shared" si="117"/>
        <v>0.27233443394703077</v>
      </c>
      <c r="L901" s="32">
        <f t="shared" si="118"/>
        <v>-1.0929217101081794</v>
      </c>
      <c r="M901" s="33">
        <f t="shared" si="119"/>
        <v>-0.68821673614259027</v>
      </c>
      <c r="O901" s="35"/>
    </row>
    <row r="902" spans="4:15">
      <c r="D902" s="92">
        <f>D901+'Control Panel'!$B$29</f>
        <v>4.4999999999999263</v>
      </c>
      <c r="E902" s="31">
        <f t="shared" si="113"/>
        <v>34.990460332807615</v>
      </c>
      <c r="F902" s="31">
        <f t="shared" si="114"/>
        <v>0</v>
      </c>
      <c r="G902" s="31">
        <f t="shared" si="120"/>
        <v>1.6106998651451112</v>
      </c>
      <c r="H902" s="31">
        <f t="shared" si="120"/>
        <v>-13.329669139164915</v>
      </c>
      <c r="I902" s="31">
        <f t="shared" si="115"/>
        <v>13.426631499195322</v>
      </c>
      <c r="J902" s="31">
        <f t="shared" si="116"/>
        <v>-1.4505436483147724</v>
      </c>
      <c r="K902" s="31">
        <f t="shared" si="117"/>
        <v>0.2724464076527332</v>
      </c>
      <c r="L902" s="32">
        <f t="shared" si="118"/>
        <v>-1.0894502022388046</v>
      </c>
      <c r="M902" s="33">
        <f t="shared" si="119"/>
        <v>-0.68403678196667006</v>
      </c>
      <c r="O902" s="35"/>
    </row>
    <row r="903" spans="4:15">
      <c r="D903" s="92">
        <f>D902+'Control Panel'!$B$29</f>
        <v>4.5049999999999262</v>
      </c>
      <c r="E903" s="31">
        <f t="shared" si="113"/>
        <v>34.990460332807615</v>
      </c>
      <c r="F903" s="31">
        <f t="shared" si="114"/>
        <v>0</v>
      </c>
      <c r="G903" s="31">
        <f t="shared" si="120"/>
        <v>1.6052526141339172</v>
      </c>
      <c r="H903" s="31">
        <f t="shared" si="120"/>
        <v>-13.333089323074748</v>
      </c>
      <c r="I903" s="31">
        <f t="shared" si="115"/>
        <v>13.42937477518122</v>
      </c>
      <c r="J903" s="31">
        <f t="shared" si="116"/>
        <v>-1.4509768932665474</v>
      </c>
      <c r="K903" s="31">
        <f t="shared" si="117"/>
        <v>0.27255774936045207</v>
      </c>
      <c r="L903" s="32">
        <f t="shared" si="118"/>
        <v>-1.0859876129450929</v>
      </c>
      <c r="M903" s="33">
        <f t="shared" si="119"/>
        <v>-0.67988084887074529</v>
      </c>
      <c r="O903" s="35"/>
    </row>
    <row r="904" spans="4:15">
      <c r="D904" s="92">
        <f>D903+'Control Panel'!$B$29</f>
        <v>4.5099999999999261</v>
      </c>
      <c r="E904" s="31">
        <f t="shared" ref="E904:E967" si="121">IF(F903=0,E903,E903+G903*$D$3+0.5*L903*$D$3^2)</f>
        <v>34.990460332807615</v>
      </c>
      <c r="F904" s="31">
        <f t="shared" si="114"/>
        <v>0</v>
      </c>
      <c r="G904" s="31">
        <f t="shared" si="120"/>
        <v>1.5998226760691918</v>
      </c>
      <c r="H904" s="31">
        <f t="shared" si="120"/>
        <v>-13.336488727319102</v>
      </c>
      <c r="I904" s="31">
        <f t="shared" si="115"/>
        <v>13.432102001130525</v>
      </c>
      <c r="J904" s="31">
        <f t="shared" si="116"/>
        <v>-1.4514084971691028</v>
      </c>
      <c r="K904" s="31">
        <f t="shared" si="117"/>
        <v>0.27266846219053498</v>
      </c>
      <c r="L904" s="32">
        <f t="shared" si="118"/>
        <v>-1.0825339395244258</v>
      </c>
      <c r="M904" s="33">
        <f t="shared" si="119"/>
        <v>-0.67574881431206046</v>
      </c>
      <c r="O904" s="35"/>
    </row>
    <row r="905" spans="4:15">
      <c r="D905" s="92">
        <f>D904+'Control Panel'!$B$29</f>
        <v>4.514999999999926</v>
      </c>
      <c r="E905" s="31">
        <f t="shared" si="121"/>
        <v>34.990460332807615</v>
      </c>
      <c r="F905" s="31">
        <f t="shared" si="114"/>
        <v>0</v>
      </c>
      <c r="G905" s="31">
        <f t="shared" si="120"/>
        <v>1.5944100063715696</v>
      </c>
      <c r="H905" s="31">
        <f t="shared" si="120"/>
        <v>-13.339867471390662</v>
      </c>
      <c r="I905" s="31">
        <f t="shared" si="115"/>
        <v>13.434813263409524</v>
      </c>
      <c r="J905" s="31">
        <f t="shared" si="116"/>
        <v>-1.4518384670006528</v>
      </c>
      <c r="K905" s="31">
        <f t="shared" si="117"/>
        <v>0.27277854925320655</v>
      </c>
      <c r="L905" s="32">
        <f t="shared" si="118"/>
        <v>-1.0790891790493875</v>
      </c>
      <c r="M905" s="33">
        <f t="shared" si="119"/>
        <v>-0.67164055618958074</v>
      </c>
      <c r="O905" s="35"/>
    </row>
    <row r="906" spans="4:15">
      <c r="D906" s="92">
        <f>D905+'Control Panel'!$B$29</f>
        <v>4.5199999999999259</v>
      </c>
      <c r="E906" s="31">
        <f t="shared" si="121"/>
        <v>34.990460332807615</v>
      </c>
      <c r="F906" s="31">
        <f t="shared" si="114"/>
        <v>0</v>
      </c>
      <c r="G906" s="31">
        <f t="shared" si="120"/>
        <v>1.5890145604763226</v>
      </c>
      <c r="H906" s="31">
        <f t="shared" si="120"/>
        <v>-13.34322567417161</v>
      </c>
      <c r="I906" s="31">
        <f t="shared" si="115"/>
        <v>13.437508648007567</v>
      </c>
      <c r="J906" s="31">
        <f t="shared" si="116"/>
        <v>-1.452266809702818</v>
      </c>
      <c r="K906" s="31">
        <f t="shared" si="117"/>
        <v>0.27288801364853227</v>
      </c>
      <c r="L906" s="32">
        <f t="shared" si="118"/>
        <v>-1.0756533283701957</v>
      </c>
      <c r="M906" s="33">
        <f t="shared" si="119"/>
        <v>-0.66755595284476354</v>
      </c>
      <c r="O906" s="35"/>
    </row>
    <row r="907" spans="4:15">
      <c r="D907" s="92">
        <f>D906+'Control Panel'!$B$29</f>
        <v>4.5249999999999257</v>
      </c>
      <c r="E907" s="31">
        <f t="shared" si="121"/>
        <v>34.990460332807615</v>
      </c>
      <c r="F907" s="31">
        <f t="shared" si="114"/>
        <v>0</v>
      </c>
      <c r="G907" s="31">
        <f t="shared" si="120"/>
        <v>1.5836362938344717</v>
      </c>
      <c r="H907" s="31">
        <f t="shared" si="120"/>
        <v>-13.346563453935833</v>
      </c>
      <c r="I907" s="31">
        <f t="shared" si="115"/>
        <v>13.440188240537607</v>
      </c>
      <c r="J907" s="31">
        <f t="shared" si="116"/>
        <v>-1.4526935321808729</v>
      </c>
      <c r="K907" s="31">
        <f t="shared" si="117"/>
        <v>0.27299685846638311</v>
      </c>
      <c r="L907" s="32">
        <f t="shared" si="118"/>
        <v>-1.0722263841171313</v>
      </c>
      <c r="M907" s="33">
        <f t="shared" si="119"/>
        <v>-0.6634948830622952</v>
      </c>
      <c r="O907" s="35"/>
    </row>
    <row r="908" spans="4:15">
      <c r="D908" s="92">
        <f>D907+'Control Panel'!$B$29</f>
        <v>4.5299999999999256</v>
      </c>
      <c r="E908" s="31">
        <f t="shared" si="121"/>
        <v>34.990460332807615</v>
      </c>
      <c r="F908" s="31">
        <f t="shared" ref="F908:F971" si="122">IF(F907+H907*$D$3+0.5*M907*$D$3^2&lt;=0,0,F907+H907*$D$3+0.5*M907*$D$3^2)</f>
        <v>0</v>
      </c>
      <c r="G908" s="31">
        <f t="shared" si="120"/>
        <v>1.5782751619138859</v>
      </c>
      <c r="H908" s="31">
        <f t="shared" si="120"/>
        <v>-13.349880928351144</v>
      </c>
      <c r="I908" s="31">
        <f t="shared" si="115"/>
        <v>13.442852126236749</v>
      </c>
      <c r="J908" s="31">
        <f t="shared" si="116"/>
        <v>-1.4531186413039932</v>
      </c>
      <c r="K908" s="31">
        <f t="shared" si="117"/>
        <v>0.273105086786402</v>
      </c>
      <c r="L908" s="32">
        <f t="shared" si="118"/>
        <v>-1.0688083427029422</v>
      </c>
      <c r="M908" s="33">
        <f t="shared" si="119"/>
        <v>-0.65945722607075141</v>
      </c>
      <c r="O908" s="35"/>
    </row>
    <row r="909" spans="4:15">
      <c r="D909" s="92">
        <f>D908+'Control Panel'!$B$29</f>
        <v>4.5349999999999255</v>
      </c>
      <c r="E909" s="31">
        <f t="shared" si="121"/>
        <v>34.990460332807615</v>
      </c>
      <c r="F909" s="31">
        <f t="shared" si="122"/>
        <v>0</v>
      </c>
      <c r="G909" s="31">
        <f t="shared" si="120"/>
        <v>1.5729311202003713</v>
      </c>
      <c r="H909" s="31">
        <f t="shared" si="120"/>
        <v>-13.353178214481497</v>
      </c>
      <c r="I909" s="31">
        <f t="shared" si="115"/>
        <v>13.445500389966826</v>
      </c>
      <c r="J909" s="31">
        <f t="shared" si="116"/>
        <v>-1.4535421439054985</v>
      </c>
      <c r="K909" s="31">
        <f t="shared" si="117"/>
        <v>0.27321270167797107</v>
      </c>
      <c r="L909" s="32">
        <f t="shared" si="118"/>
        <v>-1.0653992003252408</v>
      </c>
      <c r="M909" s="33">
        <f t="shared" si="119"/>
        <v>-0.65544286154327058</v>
      </c>
      <c r="O909" s="35"/>
    </row>
    <row r="910" spans="4:15">
      <c r="D910" s="92">
        <f>D909+'Control Panel'!$B$29</f>
        <v>4.5399999999999254</v>
      </c>
      <c r="E910" s="31">
        <f t="shared" si="121"/>
        <v>34.990460332807615</v>
      </c>
      <c r="F910" s="31">
        <f t="shared" si="122"/>
        <v>0</v>
      </c>
      <c r="G910" s="31">
        <f t="shared" si="120"/>
        <v>1.5676041241987451</v>
      </c>
      <c r="H910" s="31">
        <f t="shared" si="120"/>
        <v>-13.356455428789214</v>
      </c>
      <c r="I910" s="31">
        <f t="shared" si="115"/>
        <v>13.44813311621497</v>
      </c>
      <c r="J910" s="31">
        <f t="shared" si="116"/>
        <v>-1.4539640467830961</v>
      </c>
      <c r="K910" s="31">
        <f t="shared" si="117"/>
        <v>0.27331970620017987</v>
      </c>
      <c r="L910" s="32">
        <f t="shared" si="118"/>
        <v>-1.0619989529688765</v>
      </c>
      <c r="M910" s="33">
        <f t="shared" si="119"/>
        <v>-0.65145166959814649</v>
      </c>
      <c r="O910" s="35"/>
    </row>
    <row r="911" spans="4:15">
      <c r="D911" s="92">
        <f>D910+'Control Panel'!$B$29</f>
        <v>4.5449999999999253</v>
      </c>
      <c r="E911" s="31">
        <f t="shared" si="121"/>
        <v>34.990460332807615</v>
      </c>
      <c r="F911" s="31">
        <f t="shared" si="122"/>
        <v>0</v>
      </c>
      <c r="G911" s="31">
        <f t="shared" si="120"/>
        <v>1.5622941294339008</v>
      </c>
      <c r="H911" s="31">
        <f t="shared" si="120"/>
        <v>-13.359712687137206</v>
      </c>
      <c r="I911" s="31">
        <f t="shared" si="115"/>
        <v>13.450750389094225</v>
      </c>
      <c r="J911" s="31">
        <f t="shared" si="116"/>
        <v>-1.4543843566991197</v>
      </c>
      <c r="K911" s="31">
        <f t="shared" si="117"/>
        <v>0.27342610340179513</v>
      </c>
      <c r="L911" s="32">
        <f t="shared" si="118"/>
        <v>-1.0586075964082997</v>
      </c>
      <c r="M911" s="33">
        <f t="shared" si="119"/>
        <v>-0.64748353079940868</v>
      </c>
      <c r="O911" s="35"/>
    </row>
    <row r="912" spans="4:15">
      <c r="D912" s="92">
        <f>D911+'Control Panel'!$B$29</f>
        <v>4.5499999999999252</v>
      </c>
      <c r="E912" s="31">
        <f t="shared" si="121"/>
        <v>34.990460332807615</v>
      </c>
      <c r="F912" s="31">
        <f t="shared" si="122"/>
        <v>0</v>
      </c>
      <c r="G912" s="31">
        <f t="shared" si="120"/>
        <v>1.5570010914518593</v>
      </c>
      <c r="H912" s="31">
        <f t="shared" si="120"/>
        <v>-13.362950104791203</v>
      </c>
      <c r="I912" s="31">
        <f t="shared" si="115"/>
        <v>13.453352292344146</v>
      </c>
      <c r="J912" s="31">
        <f t="shared" si="116"/>
        <v>-1.454803080380769</v>
      </c>
      <c r="K912" s="31">
        <f t="shared" si="117"/>
        <v>0.27353189632123126</v>
      </c>
      <c r="L912" s="32">
        <f t="shared" si="118"/>
        <v>-1.0552251262099017</v>
      </c>
      <c r="M912" s="33">
        <f t="shared" si="119"/>
        <v>-0.64353832615735951</v>
      </c>
      <c r="O912" s="35"/>
    </row>
    <row r="913" spans="4:15">
      <c r="D913" s="92">
        <f>D912+'Control Panel'!$B$29</f>
        <v>4.5549999999999251</v>
      </c>
      <c r="E913" s="31">
        <f t="shared" si="121"/>
        <v>34.990460332807615</v>
      </c>
      <c r="F913" s="31">
        <f t="shared" si="122"/>
        <v>0</v>
      </c>
      <c r="G913" s="31">
        <f t="shared" si="120"/>
        <v>1.5517249658208099</v>
      </c>
      <c r="H913" s="31">
        <f t="shared" si="120"/>
        <v>-13.36616779642199</v>
      </c>
      <c r="I913" s="31">
        <f t="shared" si="115"/>
        <v>13.455938909331444</v>
      </c>
      <c r="J913" s="31">
        <f t="shared" si="116"/>
        <v>-1.4552202245203447</v>
      </c>
      <c r="K913" s="31">
        <f t="shared" si="117"/>
        <v>0.27363708798652248</v>
      </c>
      <c r="L913" s="32">
        <f t="shared" si="118"/>
        <v>-1.0518515377343509</v>
      </c>
      <c r="M913" s="33">
        <f t="shared" si="119"/>
        <v>-0.6396159371290604</v>
      </c>
      <c r="O913" s="35"/>
    </row>
    <row r="914" spans="4:15">
      <c r="D914" s="92">
        <f>D913+'Control Panel'!$B$29</f>
        <v>4.559999999999925</v>
      </c>
      <c r="E914" s="31">
        <f t="shared" si="121"/>
        <v>34.990460332807615</v>
      </c>
      <c r="F914" s="31">
        <f t="shared" si="122"/>
        <v>0</v>
      </c>
      <c r="G914" s="31">
        <f t="shared" si="120"/>
        <v>1.546465708132138</v>
      </c>
      <c r="H914" s="31">
        <f t="shared" si="120"/>
        <v>-13.369365876107636</v>
      </c>
      <c r="I914" s="31">
        <f t="shared" si="115"/>
        <v>13.458510323050614</v>
      </c>
      <c r="J914" s="31">
        <f t="shared" si="116"/>
        <v>-1.4556357957754842</v>
      </c>
      <c r="K914" s="31">
        <f t="shared" si="117"/>
        <v>0.27374168141529537</v>
      </c>
      <c r="L914" s="32">
        <f t="shared" si="118"/>
        <v>-1.0484868261388962</v>
      </c>
      <c r="M914" s="33">
        <f t="shared" si="119"/>
        <v>-0.63571624561880591</v>
      </c>
      <c r="O914" s="35"/>
    </row>
    <row r="915" spans="4:15">
      <c r="D915" s="92">
        <f>D914+'Control Panel'!$B$29</f>
        <v>4.5649999999999249</v>
      </c>
      <c r="E915" s="31">
        <f t="shared" si="121"/>
        <v>34.990460332807615</v>
      </c>
      <c r="F915" s="31">
        <f t="shared" si="122"/>
        <v>0</v>
      </c>
      <c r="G915" s="31">
        <f t="shared" si="120"/>
        <v>1.5412232740014435</v>
      </c>
      <c r="H915" s="31">
        <f t="shared" si="120"/>
        <v>-13.37254445733573</v>
      </c>
      <c r="I915" s="31">
        <f t="shared" si="115"/>
        <v>13.461066616124603</v>
      </c>
      <c r="J915" s="31">
        <f t="shared" si="116"/>
        <v>-1.4560498007693925</v>
      </c>
      <c r="K915" s="31">
        <f t="shared" si="117"/>
        <v>0.27384567961474293</v>
      </c>
      <c r="L915" s="32">
        <f t="shared" si="118"/>
        <v>-1.0451309863796743</v>
      </c>
      <c r="M915" s="33">
        <f t="shared" si="119"/>
        <v>-0.63183913397855118</v>
      </c>
      <c r="O915" s="35"/>
    </row>
    <row r="916" spans="4:15">
      <c r="D916" s="92">
        <f>D915+'Control Panel'!$B$29</f>
        <v>4.5699999999999248</v>
      </c>
      <c r="E916" s="31">
        <f t="shared" si="121"/>
        <v>34.990460332807615</v>
      </c>
      <c r="F916" s="31">
        <f t="shared" si="122"/>
        <v>0</v>
      </c>
      <c r="G916" s="31">
        <f t="shared" si="120"/>
        <v>1.5359976190695452</v>
      </c>
      <c r="H916" s="31">
        <f t="shared" si="120"/>
        <v>-13.375703653005623</v>
      </c>
      <c r="I916" s="31">
        <f t="shared" si="115"/>
        <v>13.463607870805479</v>
      </c>
      <c r="J916" s="31">
        <f t="shared" si="116"/>
        <v>-1.456462246091073</v>
      </c>
      <c r="K916" s="31">
        <f t="shared" si="117"/>
        <v>0.2739490855815998</v>
      </c>
      <c r="L916" s="32">
        <f t="shared" si="118"/>
        <v>-1.0417840132139922</v>
      </c>
      <c r="M916" s="33">
        <f t="shared" si="119"/>
        <v>-0.62798448500828907</v>
      </c>
      <c r="O916" s="35"/>
    </row>
    <row r="917" spans="4:15">
      <c r="D917" s="92">
        <f>D916+'Control Panel'!$B$29</f>
        <v>4.5749999999999247</v>
      </c>
      <c r="E917" s="31">
        <f t="shared" si="121"/>
        <v>34.990460332807615</v>
      </c>
      <c r="F917" s="31">
        <f t="shared" si="122"/>
        <v>0</v>
      </c>
      <c r="G917" s="31">
        <f t="shared" si="120"/>
        <v>1.5307886990034754</v>
      </c>
      <c r="H917" s="31">
        <f t="shared" si="120"/>
        <v>-13.378843575430665</v>
      </c>
      <c r="I917" s="31">
        <f t="shared" si="115"/>
        <v>13.466134168975115</v>
      </c>
      <c r="J917" s="31">
        <f t="shared" si="116"/>
        <v>-1.4568731382955573</v>
      </c>
      <c r="K917" s="31">
        <f t="shared" si="117"/>
        <v>0.27405190230211801</v>
      </c>
      <c r="L917" s="32">
        <f t="shared" si="118"/>
        <v>-1.0384459012025802</v>
      </c>
      <c r="M917" s="33">
        <f t="shared" si="119"/>
        <v>-0.62415218195642774</v>
      </c>
      <c r="O917" s="35"/>
    </row>
    <row r="918" spans="4:15">
      <c r="D918" s="92">
        <f>D917+'Control Panel'!$B$29</f>
        <v>4.5799999999999246</v>
      </c>
      <c r="E918" s="31">
        <f t="shared" si="121"/>
        <v>34.990460332807615</v>
      </c>
      <c r="F918" s="31">
        <f t="shared" si="122"/>
        <v>0</v>
      </c>
      <c r="G918" s="31">
        <f t="shared" si="120"/>
        <v>1.5255964694974624</v>
      </c>
      <c r="H918" s="31">
        <f t="shared" si="120"/>
        <v>-13.381964336340447</v>
      </c>
      <c r="I918" s="31">
        <f t="shared" si="115"/>
        <v>13.468645592145883</v>
      </c>
      <c r="J918" s="31">
        <f t="shared" si="116"/>
        <v>-1.4572824839041298</v>
      </c>
      <c r="K918" s="31">
        <f t="shared" si="117"/>
        <v>0.27415413275204414</v>
      </c>
      <c r="L918" s="32">
        <f t="shared" si="118"/>
        <v>-1.0351166447118607</v>
      </c>
      <c r="M918" s="33">
        <f t="shared" si="119"/>
        <v>-0.62034210852010185</v>
      </c>
      <c r="O918" s="35"/>
    </row>
    <row r="919" spans="4:15">
      <c r="D919" s="92">
        <f>D918+'Control Panel'!$B$29</f>
        <v>4.5849999999999245</v>
      </c>
      <c r="E919" s="31">
        <f t="shared" si="121"/>
        <v>34.990460332807615</v>
      </c>
      <c r="F919" s="31">
        <f t="shared" si="122"/>
        <v>0</v>
      </c>
      <c r="G919" s="31">
        <f t="shared" si="120"/>
        <v>1.520420886273903</v>
      </c>
      <c r="H919" s="31">
        <f t="shared" si="120"/>
        <v>-13.385066046883047</v>
      </c>
      <c r="I919" s="31">
        <f t="shared" si="115"/>
        <v>13.471142221461374</v>
      </c>
      <c r="J919" s="31">
        <f t="shared" si="116"/>
        <v>-1.4576902894045543</v>
      </c>
      <c r="K919" s="31">
        <f t="shared" si="117"/>
        <v>0.27425577989659766</v>
      </c>
      <c r="L919" s="32">
        <f t="shared" si="118"/>
        <v>-1.0317962379161696</v>
      </c>
      <c r="M919" s="33">
        <f t="shared" si="119"/>
        <v>-0.61655414884546622</v>
      </c>
      <c r="O919" s="35"/>
    </row>
    <row r="920" spans="4:15">
      <c r="D920" s="92">
        <f>D919+'Control Panel'!$B$29</f>
        <v>4.5899999999999244</v>
      </c>
      <c r="E920" s="31">
        <f t="shared" si="121"/>
        <v>34.990460332807615</v>
      </c>
      <c r="F920" s="31">
        <f t="shared" si="122"/>
        <v>0</v>
      </c>
      <c r="G920" s="31">
        <f t="shared" si="120"/>
        <v>1.5152619050843221</v>
      </c>
      <c r="H920" s="31">
        <f t="shared" si="120"/>
        <v>-13.388148817627274</v>
      </c>
      <c r="I920" s="31">
        <f t="shared" si="115"/>
        <v>13.473624137697115</v>
      </c>
      <c r="J920" s="31">
        <f t="shared" si="116"/>
        <v>-1.4580965612512957</v>
      </c>
      <c r="K920" s="31">
        <f t="shared" si="117"/>
        <v>0.27435684669044968</v>
      </c>
      <c r="L920" s="32">
        <f t="shared" si="118"/>
        <v>-1.0284846747999812</v>
      </c>
      <c r="M920" s="33">
        <f t="shared" si="119"/>
        <v>-0.61278818752795361</v>
      </c>
      <c r="O920" s="35"/>
    </row>
    <row r="921" spans="4:15">
      <c r="D921" s="92">
        <f>D920+'Control Panel'!$B$29</f>
        <v>4.5949999999999243</v>
      </c>
      <c r="E921" s="31">
        <f t="shared" si="121"/>
        <v>34.990460332807615</v>
      </c>
      <c r="F921" s="31">
        <f t="shared" si="122"/>
        <v>0</v>
      </c>
      <c r="G921" s="31">
        <f t="shared" si="120"/>
        <v>1.5101194817103223</v>
      </c>
      <c r="H921" s="31">
        <f t="shared" si="120"/>
        <v>-13.391212758564913</v>
      </c>
      <c r="I921" s="31">
        <f t="shared" si="115"/>
        <v>13.476091421261314</v>
      </c>
      <c r="J921" s="31">
        <f t="shared" si="116"/>
        <v>-1.4585013058657419</v>
      </c>
      <c r="K921" s="31">
        <f t="shared" si="117"/>
        <v>0.27445733607770367</v>
      </c>
      <c r="L921" s="32">
        <f t="shared" si="118"/>
        <v>-1.0251819491601155</v>
      </c>
      <c r="M921" s="33">
        <f t="shared" si="119"/>
        <v>-0.60904410961249067</v>
      </c>
      <c r="O921" s="35"/>
    </row>
    <row r="922" spans="4:15">
      <c r="D922" s="92">
        <f>D921+'Control Panel'!$B$29</f>
        <v>4.5999999999999241</v>
      </c>
      <c r="E922" s="31">
        <f t="shared" si="121"/>
        <v>34.990460332807615</v>
      </c>
      <c r="F922" s="31">
        <f t="shared" si="122"/>
        <v>0</v>
      </c>
      <c r="G922" s="31">
        <f t="shared" si="120"/>
        <v>1.5049935719645218</v>
      </c>
      <c r="H922" s="31">
        <f t="shared" si="120"/>
        <v>-13.394257979112975</v>
      </c>
      <c r="I922" s="31">
        <f t="shared" si="115"/>
        <v>13.478544152195596</v>
      </c>
      <c r="J922" s="31">
        <f t="shared" si="116"/>
        <v>-1.4589045296364227</v>
      </c>
      <c r="K922" s="31">
        <f t="shared" si="117"/>
        <v>0.2745572509918755</v>
      </c>
      <c r="L922" s="32">
        <f t="shared" si="118"/>
        <v>-1.0218880546079174</v>
      </c>
      <c r="M922" s="33">
        <f t="shared" si="119"/>
        <v>-0.6053218005937111</v>
      </c>
      <c r="O922" s="35"/>
    </row>
    <row r="923" spans="4:15">
      <c r="D923" s="92">
        <f>D922+'Control Panel'!$B$29</f>
        <v>4.604999999999924</v>
      </c>
      <c r="E923" s="31">
        <f t="shared" si="121"/>
        <v>34.990460332807615</v>
      </c>
      <c r="F923" s="31">
        <f t="shared" si="122"/>
        <v>0</v>
      </c>
      <c r="G923" s="31">
        <f t="shared" si="120"/>
        <v>1.4998841316914822</v>
      </c>
      <c r="H923" s="31">
        <f t="shared" si="120"/>
        <v>-13.397284588115944</v>
      </c>
      <c r="I923" s="31">
        <f t="shared" si="115"/>
        <v>13.480982410175786</v>
      </c>
      <c r="J923" s="31">
        <f t="shared" si="116"/>
        <v>-1.4593062389192275</v>
      </c>
      <c r="K923" s="31">
        <f t="shared" si="117"/>
        <v>0.27465659435587697</v>
      </c>
      <c r="L923" s="32">
        <f t="shared" si="118"/>
        <v>-1.0186029845714404</v>
      </c>
      <c r="M923" s="33">
        <f t="shared" si="119"/>
        <v>-0.60162114641608144</v>
      </c>
      <c r="O923" s="35"/>
    </row>
    <row r="924" spans="4:15">
      <c r="D924" s="92">
        <f>D923+'Control Panel'!$B$29</f>
        <v>4.6099999999999239</v>
      </c>
      <c r="E924" s="31">
        <f t="shared" si="121"/>
        <v>34.990460332807615</v>
      </c>
      <c r="F924" s="31">
        <f t="shared" si="122"/>
        <v>0</v>
      </c>
      <c r="G924" s="31">
        <f t="shared" si="120"/>
        <v>1.494791116768625</v>
      </c>
      <c r="H924" s="31">
        <f t="shared" si="120"/>
        <v>-13.400292693848025</v>
      </c>
      <c r="I924" s="31">
        <f t="shared" si="115"/>
        <v>13.483406274512651</v>
      </c>
      <c r="J924" s="31">
        <f t="shared" si="116"/>
        <v>-1.459706440037621</v>
      </c>
      <c r="K924" s="31">
        <f t="shared" si="117"/>
        <v>0.2747553690819971</v>
      </c>
      <c r="L924" s="32">
        <f t="shared" si="118"/>
        <v>-1.0153267322975945</v>
      </c>
      <c r="M924" s="33">
        <f t="shared" si="119"/>
        <v>-0.59794203347408037</v>
      </c>
      <c r="O924" s="35"/>
    </row>
    <row r="925" spans="4:15">
      <c r="D925" s="92">
        <f>D924+'Control Panel'!$B$29</f>
        <v>4.6149999999999238</v>
      </c>
      <c r="E925" s="31">
        <f t="shared" si="121"/>
        <v>34.990460332807615</v>
      </c>
      <c r="F925" s="31">
        <f t="shared" si="122"/>
        <v>0</v>
      </c>
      <c r="G925" s="31">
        <f t="shared" si="120"/>
        <v>1.4897144831071369</v>
      </c>
      <c r="H925" s="31">
        <f t="shared" si="120"/>
        <v>-13.403282404015394</v>
      </c>
      <c r="I925" s="31">
        <f t="shared" si="115"/>
        <v>13.485815824152718</v>
      </c>
      <c r="J925" s="31">
        <f t="shared" si="116"/>
        <v>-1.460105139282857</v>
      </c>
      <c r="K925" s="31">
        <f t="shared" si="117"/>
        <v>0.27485357807188759</v>
      </c>
      <c r="L925" s="32">
        <f t="shared" si="118"/>
        <v>-1.0120592908542951</v>
      </c>
      <c r="M925" s="33">
        <f t="shared" si="119"/>
        <v>-0.59428434861224333</v>
      </c>
      <c r="O925" s="35"/>
    </row>
    <row r="926" spans="4:15">
      <c r="D926" s="92">
        <f>D925+'Control Panel'!$B$29</f>
        <v>4.6199999999999237</v>
      </c>
      <c r="E926" s="31">
        <f t="shared" si="121"/>
        <v>34.990460332807615</v>
      </c>
      <c r="F926" s="31">
        <f t="shared" si="122"/>
        <v>0</v>
      </c>
      <c r="G926" s="31">
        <f t="shared" si="120"/>
        <v>1.4846541866528655</v>
      </c>
      <c r="H926" s="31">
        <f t="shared" si="120"/>
        <v>-13.406253825758455</v>
      </c>
      <c r="I926" s="31">
        <f t="shared" si="115"/>
        <v>13.488211137679047</v>
      </c>
      <c r="J926" s="31">
        <f t="shared" si="116"/>
        <v>-1.4605023429141906</v>
      </c>
      <c r="K926" s="31">
        <f t="shared" si="117"/>
        <v>0.27495122421654666</v>
      </c>
      <c r="L926" s="32">
        <f t="shared" si="118"/>
        <v>-1.0088006531325904</v>
      </c>
      <c r="M926" s="33">
        <f t="shared" si="119"/>
        <v>-0.59064797912527134</v>
      </c>
      <c r="O926" s="35"/>
    </row>
    <row r="927" spans="4:15">
      <c r="D927" s="92">
        <f>D926+'Control Panel'!$B$29</f>
        <v>4.6249999999999236</v>
      </c>
      <c r="E927" s="31">
        <f t="shared" si="121"/>
        <v>34.990460332807615</v>
      </c>
      <c r="F927" s="31">
        <f t="shared" si="122"/>
        <v>0</v>
      </c>
      <c r="G927" s="31">
        <f t="shared" si="120"/>
        <v>1.4796101833872026</v>
      </c>
      <c r="H927" s="31">
        <f t="shared" si="120"/>
        <v>-13.409207065654082</v>
      </c>
      <c r="I927" s="31">
        <f t="shared" si="115"/>
        <v>13.49059229331205</v>
      </c>
      <c r="J927" s="31">
        <f t="shared" si="116"/>
        <v>-1.4608980571590893</v>
      </c>
      <c r="K927" s="31">
        <f t="shared" si="117"/>
        <v>0.27504831039630556</v>
      </c>
      <c r="L927" s="32">
        <f t="shared" si="118"/>
        <v>-1.0055508118487639</v>
      </c>
      <c r="M927" s="33">
        <f t="shared" si="119"/>
        <v>-0.58703281275804264</v>
      </c>
      <c r="O927" s="35"/>
    </row>
    <row r="928" spans="4:15">
      <c r="D928" s="92">
        <f>D927+'Control Panel'!$B$29</f>
        <v>4.6299999999999235</v>
      </c>
      <c r="E928" s="31">
        <f t="shared" si="121"/>
        <v>34.990460332807615</v>
      </c>
      <c r="F928" s="31">
        <f t="shared" si="122"/>
        <v>0</v>
      </c>
      <c r="G928" s="31">
        <f t="shared" si="120"/>
        <v>1.4745824293279588</v>
      </c>
      <c r="H928" s="31">
        <f t="shared" si="120"/>
        <v>-13.412142229717873</v>
      </c>
      <c r="I928" s="31">
        <f t="shared" si="115"/>
        <v>13.4929593689103</v>
      </c>
      <c r="J928" s="31">
        <f t="shared" si="116"/>
        <v>-1.4612922882134411</v>
      </c>
      <c r="K928" s="31">
        <f t="shared" si="117"/>
        <v>0.27514483948081453</v>
      </c>
      <c r="L928" s="32">
        <f t="shared" si="118"/>
        <v>-1.0023097595464385</v>
      </c>
      <c r="M928" s="33">
        <f t="shared" si="119"/>
        <v>-0.58343873770564936</v>
      </c>
      <c r="O928" s="35"/>
    </row>
    <row r="929" spans="4:15">
      <c r="D929" s="92">
        <f>D928+'Control Panel'!$B$29</f>
        <v>4.6349999999999234</v>
      </c>
      <c r="E929" s="31">
        <f t="shared" si="121"/>
        <v>34.990460332807615</v>
      </c>
      <c r="F929" s="31">
        <f t="shared" si="122"/>
        <v>0</v>
      </c>
      <c r="G929" s="31">
        <f t="shared" si="120"/>
        <v>1.4695708805302266</v>
      </c>
      <c r="H929" s="31">
        <f t="shared" si="120"/>
        <v>-13.415059423406401</v>
      </c>
      <c r="I929" s="31">
        <f t="shared" si="115"/>
        <v>13.49531244197137</v>
      </c>
      <c r="J929" s="31">
        <f t="shared" si="116"/>
        <v>-1.4616850422417615</v>
      </c>
      <c r="K929" s="31">
        <f t="shared" si="117"/>
        <v>0.27524081432903075</v>
      </c>
      <c r="L929" s="32">
        <f t="shared" si="118"/>
        <v>-0.99907748859865964</v>
      </c>
      <c r="M929" s="33">
        <f t="shared" si="119"/>
        <v>-0.57986564261335682</v>
      </c>
      <c r="O929" s="35"/>
    </row>
    <row r="930" spans="4:15">
      <c r="D930" s="92">
        <f>D929+'Control Panel'!$B$29</f>
        <v>4.6399999999999233</v>
      </c>
      <c r="E930" s="31">
        <f t="shared" si="121"/>
        <v>34.990460332807615</v>
      </c>
      <c r="F930" s="31">
        <f t="shared" si="122"/>
        <v>0</v>
      </c>
      <c r="G930" s="31">
        <f t="shared" si="120"/>
        <v>1.4645754930872332</v>
      </c>
      <c r="H930" s="31">
        <f t="shared" si="120"/>
        <v>-13.417958751619468</v>
      </c>
      <c r="I930" s="31">
        <f t="shared" si="115"/>
        <v>13.497651589632664</v>
      </c>
      <c r="J930" s="31">
        <f t="shared" si="116"/>
        <v>-1.4620763253773996</v>
      </c>
      <c r="K930" s="31">
        <f t="shared" si="117"/>
        <v>0.27533623778920691</v>
      </c>
      <c r="L930" s="32">
        <f t="shared" si="118"/>
        <v>-0.99585399120995155</v>
      </c>
      <c r="M930" s="33">
        <f t="shared" si="119"/>
        <v>-0.57631341657656088</v>
      </c>
      <c r="O930" s="35"/>
    </row>
    <row r="931" spans="4:15">
      <c r="D931" s="92">
        <f>D930+'Control Panel'!$B$29</f>
        <v>4.6449999999999232</v>
      </c>
      <c r="E931" s="31">
        <f t="shared" si="121"/>
        <v>34.990460332807615</v>
      </c>
      <c r="F931" s="31">
        <f t="shared" si="122"/>
        <v>0</v>
      </c>
      <c r="G931" s="31">
        <f t="shared" si="120"/>
        <v>1.4595962231311834</v>
      </c>
      <c r="H931" s="31">
        <f t="shared" si="120"/>
        <v>-13.42084031870235</v>
      </c>
      <c r="I931" s="31">
        <f t="shared" si="115"/>
        <v>13.49997688867227</v>
      </c>
      <c r="J931" s="31">
        <f t="shared" si="116"/>
        <v>-1.4624661437227411</v>
      </c>
      <c r="K931" s="31">
        <f t="shared" si="117"/>
        <v>0.27543111269888015</v>
      </c>
      <c r="L931" s="32">
        <f t="shared" si="118"/>
        <v>-0.99263925941837594</v>
      </c>
      <c r="M931" s="33">
        <f t="shared" si="119"/>
        <v>-0.57278194914071423</v>
      </c>
      <c r="O931" s="35"/>
    </row>
    <row r="932" spans="4:15">
      <c r="D932" s="92">
        <f>D931+'Control Panel'!$B$29</f>
        <v>4.6499999999999231</v>
      </c>
      <c r="E932" s="31">
        <f t="shared" si="121"/>
        <v>34.990460332807615</v>
      </c>
      <c r="F932" s="31">
        <f t="shared" si="122"/>
        <v>0</v>
      </c>
      <c r="G932" s="31">
        <f t="shared" si="120"/>
        <v>1.4546330268340915</v>
      </c>
      <c r="H932" s="31">
        <f t="shared" si="120"/>
        <v>-13.423704228448054</v>
      </c>
      <c r="I932" s="31">
        <f t="shared" si="115"/>
        <v>13.50228841550982</v>
      </c>
      <c r="J932" s="31">
        <f t="shared" si="116"/>
        <v>-1.4628545033494111</v>
      </c>
      <c r="K932" s="31">
        <f t="shared" si="117"/>
        <v>0.2755254418848625</v>
      </c>
      <c r="L932" s="32">
        <f t="shared" si="118"/>
        <v>-0.98943328509755968</v>
      </c>
      <c r="M932" s="33">
        <f t="shared" si="119"/>
        <v>-0.56927113030121879</v>
      </c>
      <c r="O932" s="35"/>
    </row>
    <row r="933" spans="4:15">
      <c r="D933" s="92">
        <f>D932+'Control Panel'!$B$29</f>
        <v>4.654999999999923</v>
      </c>
      <c r="E933" s="31">
        <f t="shared" si="121"/>
        <v>34.990460332807615</v>
      </c>
      <c r="F933" s="31">
        <f t="shared" si="122"/>
        <v>0</v>
      </c>
      <c r="G933" s="31">
        <f t="shared" si="120"/>
        <v>1.4496858604086036</v>
      </c>
      <c r="H933" s="31">
        <f t="shared" si="120"/>
        <v>-13.42655058409956</v>
      </c>
      <c r="I933" s="31">
        <f t="shared" si="115"/>
        <v>13.504586246207355</v>
      </c>
      <c r="J933" s="31">
        <f t="shared" si="116"/>
        <v>-1.4632414102984739</v>
      </c>
      <c r="K933" s="31">
        <f t="shared" si="117"/>
        <v>0.27561922816323159</v>
      </c>
      <c r="L933" s="32">
        <f t="shared" si="118"/>
        <v>-0.9862360599587241</v>
      </c>
      <c r="M933" s="33">
        <f t="shared" si="119"/>
        <v>-0.56578085050330573</v>
      </c>
      <c r="O933" s="35"/>
    </row>
    <row r="934" spans="4:15">
      <c r="D934" s="92">
        <f>D933+'Control Panel'!$B$29</f>
        <v>4.6599999999999229</v>
      </c>
      <c r="E934" s="31">
        <f t="shared" si="121"/>
        <v>34.990460332807615</v>
      </c>
      <c r="F934" s="31">
        <f t="shared" si="122"/>
        <v>0</v>
      </c>
      <c r="G934" s="31">
        <f t="shared" si="120"/>
        <v>1.44475468010881</v>
      </c>
      <c r="H934" s="31">
        <f t="shared" si="120"/>
        <v>-13.429379488352078</v>
      </c>
      <c r="I934" s="31">
        <f t="shared" si="115"/>
        <v>13.50687045647021</v>
      </c>
      <c r="J934" s="31">
        <f t="shared" si="116"/>
        <v>-1.4636268705806319</v>
      </c>
      <c r="K934" s="31">
        <f t="shared" si="117"/>
        <v>0.27571247433932272</v>
      </c>
      <c r="L934" s="32">
        <f t="shared" si="118"/>
        <v>-0.98304757555268363</v>
      </c>
      <c r="M934" s="33">
        <f t="shared" si="119"/>
        <v>-0.56231100064185935</v>
      </c>
      <c r="O934" s="35"/>
    </row>
    <row r="935" spans="4:15">
      <c r="D935" s="92">
        <f>D934+'Control Panel'!$B$29</f>
        <v>4.6649999999999228</v>
      </c>
      <c r="E935" s="31">
        <f t="shared" si="121"/>
        <v>34.990460332807615</v>
      </c>
      <c r="F935" s="31">
        <f t="shared" si="122"/>
        <v>0</v>
      </c>
      <c r="G935" s="31">
        <f t="shared" si="120"/>
        <v>1.4398394422310465</v>
      </c>
      <c r="H935" s="31">
        <f t="shared" si="120"/>
        <v>-13.432191043355287</v>
      </c>
      <c r="I935" s="31">
        <f t="shared" si="115"/>
        <v>13.509141121647897</v>
      </c>
      <c r="J935" s="31">
        <f t="shared" si="116"/>
        <v>-1.4640108901764231</v>
      </c>
      <c r="K935" s="31">
        <f t="shared" si="117"/>
        <v>0.27580518320772129</v>
      </c>
      <c r="L935" s="32">
        <f t="shared" si="118"/>
        <v>-0.97986782327184008</v>
      </c>
      <c r="M935" s="33">
        <f t="shared" si="119"/>
        <v>-0.55886147206125059</v>
      </c>
      <c r="O935" s="35"/>
    </row>
    <row r="936" spans="4:15">
      <c r="D936" s="92">
        <f>D935+'Control Panel'!$B$29</f>
        <v>4.6699999999999227</v>
      </c>
      <c r="E936" s="31">
        <f t="shared" si="121"/>
        <v>34.990460332807615</v>
      </c>
      <c r="F936" s="31">
        <f t="shared" si="122"/>
        <v>0</v>
      </c>
      <c r="G936" s="31">
        <f t="shared" si="120"/>
        <v>1.4349401031146873</v>
      </c>
      <c r="H936" s="31">
        <f t="shared" si="120"/>
        <v>-13.434985350715593</v>
      </c>
      <c r="I936" s="31">
        <f t="shared" si="115"/>
        <v>13.511398316734999</v>
      </c>
      <c r="J936" s="31">
        <f t="shared" si="116"/>
        <v>-1.4643934750364165</v>
      </c>
      <c r="K936" s="31">
        <f t="shared" si="117"/>
        <v>0.27589735755225608</v>
      </c>
      <c r="L936" s="32">
        <f t="shared" si="118"/>
        <v>-0.97669679435215284</v>
      </c>
      <c r="M936" s="33">
        <f t="shared" si="119"/>
        <v>-0.55543215655512457</v>
      </c>
      <c r="O936" s="35"/>
    </row>
    <row r="937" spans="4:15">
      <c r="D937" s="92">
        <f>D936+'Control Panel'!$B$29</f>
        <v>4.6749999999999226</v>
      </c>
      <c r="E937" s="31">
        <f t="shared" si="121"/>
        <v>34.990460332807615</v>
      </c>
      <c r="F937" s="31">
        <f t="shared" si="122"/>
        <v>0</v>
      </c>
      <c r="G937" s="31">
        <f t="shared" si="120"/>
        <v>1.4300566191429265</v>
      </c>
      <c r="H937" s="31">
        <f t="shared" si="120"/>
        <v>-13.437762511498368</v>
      </c>
      <c r="I937" s="31">
        <f t="shared" si="115"/>
        <v>13.513642116372086</v>
      </c>
      <c r="J937" s="31">
        <f t="shared" si="116"/>
        <v>-1.4647746310814067</v>
      </c>
      <c r="K937" s="31">
        <f t="shared" si="117"/>
        <v>0.27598900014599398</v>
      </c>
      <c r="L937" s="32">
        <f t="shared" si="118"/>
        <v>-0.97353447987510089</v>
      </c>
      <c r="M937" s="33">
        <f t="shared" si="119"/>
        <v>-0.55202294636614679</v>
      </c>
      <c r="O937" s="35"/>
    </row>
    <row r="938" spans="4:15">
      <c r="D938" s="92">
        <f>D937+'Control Panel'!$B$29</f>
        <v>4.6799999999999224</v>
      </c>
      <c r="E938" s="31">
        <f t="shared" si="121"/>
        <v>34.990460332807615</v>
      </c>
      <c r="F938" s="31">
        <f t="shared" si="122"/>
        <v>0</v>
      </c>
      <c r="G938" s="31">
        <f t="shared" si="120"/>
        <v>1.425188946743551</v>
      </c>
      <c r="H938" s="31">
        <f t="shared" si="120"/>
        <v>-13.4405226262302</v>
      </c>
      <c r="I938" s="31">
        <f t="shared" si="115"/>
        <v>13.515872594846622</v>
      </c>
      <c r="J938" s="31">
        <f t="shared" si="116"/>
        <v>-1.4651543642026053</v>
      </c>
      <c r="K938" s="31">
        <f t="shared" si="117"/>
        <v>0.27608011375123437</v>
      </c>
      <c r="L938" s="32">
        <f t="shared" si="118"/>
        <v>-0.97038087076963442</v>
      </c>
      <c r="M938" s="33">
        <f t="shared" si="119"/>
        <v>-0.548633734185768</v>
      </c>
      <c r="O938" s="35"/>
    </row>
    <row r="939" spans="4:15">
      <c r="D939" s="92">
        <f>D938+'Control Panel'!$B$29</f>
        <v>4.6849999999999223</v>
      </c>
      <c r="E939" s="31">
        <f t="shared" si="121"/>
        <v>34.990460332807615</v>
      </c>
      <c r="F939" s="31">
        <f t="shared" si="122"/>
        <v>0</v>
      </c>
      <c r="G939" s="31">
        <f t="shared" si="120"/>
        <v>1.4203370423897028</v>
      </c>
      <c r="H939" s="31">
        <f t="shared" si="120"/>
        <v>-13.443265794901128</v>
      </c>
      <c r="I939" s="31">
        <f t="shared" si="115"/>
        <v>13.518089826093885</v>
      </c>
      <c r="J939" s="31">
        <f t="shared" si="116"/>
        <v>-1.4655326802618323</v>
      </c>
      <c r="K939" s="31">
        <f t="shared" si="117"/>
        <v>0.27617070111950509</v>
      </c>
      <c r="L939" s="32">
        <f t="shared" si="118"/>
        <v>-0.96723595781409966</v>
      </c>
      <c r="M939" s="33">
        <f t="shared" si="119"/>
        <v>-0.54526441315392682</v>
      </c>
      <c r="O939" s="35"/>
    </row>
    <row r="940" spans="4:15">
      <c r="D940" s="92">
        <f>D939+'Control Panel'!$B$29</f>
        <v>4.6899999999999222</v>
      </c>
      <c r="E940" s="31">
        <f t="shared" si="121"/>
        <v>34.990460332807615</v>
      </c>
      <c r="F940" s="31">
        <f t="shared" si="122"/>
        <v>0</v>
      </c>
      <c r="G940" s="31">
        <f t="shared" si="120"/>
        <v>1.4155008626006322</v>
      </c>
      <c r="H940" s="31">
        <f t="shared" si="120"/>
        <v>-13.445992116966899</v>
      </c>
      <c r="I940" s="31">
        <f t="shared" si="115"/>
        <v>13.52029388369791</v>
      </c>
      <c r="J940" s="31">
        <f t="shared" si="116"/>
        <v>-1.4659095850917063</v>
      </c>
      <c r="K940" s="31">
        <f t="shared" si="117"/>
        <v>0.27626076499155922</v>
      </c>
      <c r="L940" s="32">
        <f t="shared" si="118"/>
        <v>-0.96409973163815132</v>
      </c>
      <c r="M940" s="33">
        <f t="shared" si="119"/>
        <v>-0.54191487685873274</v>
      </c>
      <c r="O940" s="35"/>
    </row>
    <row r="941" spans="4:15">
      <c r="D941" s="92">
        <f>D940+'Control Panel'!$B$29</f>
        <v>4.6949999999999221</v>
      </c>
      <c r="E941" s="31">
        <f t="shared" si="121"/>
        <v>34.990460332807615</v>
      </c>
      <c r="F941" s="31">
        <f t="shared" si="122"/>
        <v>0</v>
      </c>
      <c r="G941" s="31">
        <f t="shared" si="120"/>
        <v>1.4106803639424415</v>
      </c>
      <c r="H941" s="31">
        <f t="shared" si="120"/>
        <v>-13.448701691351193</v>
      </c>
      <c r="I941" s="31">
        <f t="shared" si="115"/>
        <v>13.522484840892417</v>
      </c>
      <c r="J941" s="31">
        <f t="shared" si="116"/>
        <v>-1.4662850844958313</v>
      </c>
      <c r="K941" s="31">
        <f t="shared" si="117"/>
        <v>0.27635030809737182</v>
      </c>
      <c r="L941" s="32">
        <f t="shared" si="118"/>
        <v>-0.96097218272466334</v>
      </c>
      <c r="M941" s="33">
        <f t="shared" si="119"/>
        <v>-0.53858501933615011</v>
      </c>
      <c r="O941" s="35"/>
    </row>
    <row r="942" spans="4:15">
      <c r="D942" s="92">
        <f>D941+'Control Panel'!$B$29</f>
        <v>4.699999999999922</v>
      </c>
      <c r="E942" s="31">
        <f t="shared" si="121"/>
        <v>34.990460332807615</v>
      </c>
      <c r="F942" s="31">
        <f t="shared" si="122"/>
        <v>0</v>
      </c>
      <c r="G942" s="31">
        <f t="shared" si="120"/>
        <v>1.4058755030288181</v>
      </c>
      <c r="H942" s="31">
        <f t="shared" si="120"/>
        <v>-13.451394616447875</v>
      </c>
      <c r="I942" s="31">
        <f t="shared" si="115"/>
        <v>13.524662770561763</v>
      </c>
      <c r="J942" s="31">
        <f t="shared" si="116"/>
        <v>-1.4666591842489836</v>
      </c>
      <c r="K942" s="31">
        <f t="shared" si="117"/>
        <v>0.27643933315613817</v>
      </c>
      <c r="L942" s="32">
        <f t="shared" si="118"/>
        <v>-0.95785330141160563</v>
      </c>
      <c r="M942" s="33">
        <f t="shared" si="119"/>
        <v>-0.53527473506962786</v>
      </c>
      <c r="O942" s="35"/>
    </row>
    <row r="943" spans="4:15">
      <c r="D943" s="92">
        <f>D942+'Control Panel'!$B$29</f>
        <v>4.7049999999999219</v>
      </c>
      <c r="E943" s="31">
        <f t="shared" si="121"/>
        <v>34.990460332807615</v>
      </c>
      <c r="F943" s="31">
        <f t="shared" si="122"/>
        <v>0</v>
      </c>
      <c r="G943" s="31">
        <f t="shared" si="120"/>
        <v>1.40108623652176</v>
      </c>
      <c r="H943" s="31">
        <f t="shared" si="120"/>
        <v>-13.454070990123222</v>
      </c>
      <c r="I943" s="31">
        <f t="shared" si="115"/>
        <v>13.526827745241896</v>
      </c>
      <c r="J943" s="31">
        <f t="shared" si="116"/>
        <v>-1.4670318900972958</v>
      </c>
      <c r="K943" s="31">
        <f t="shared" si="117"/>
        <v>0.27652784287627263</v>
      </c>
      <c r="L943" s="32">
        <f t="shared" si="118"/>
        <v>-0.95474307789392932</v>
      </c>
      <c r="M943" s="33">
        <f t="shared" si="119"/>
        <v>-0.53198391898972019</v>
      </c>
      <c r="O943" s="35"/>
    </row>
    <row r="944" spans="4:15">
      <c r="D944" s="92">
        <f>D943+'Control Panel'!$B$29</f>
        <v>4.7099999999999218</v>
      </c>
      <c r="E944" s="31">
        <f t="shared" si="121"/>
        <v>34.990460332807615</v>
      </c>
      <c r="F944" s="31">
        <f t="shared" si="122"/>
        <v>0</v>
      </c>
      <c r="G944" s="31">
        <f t="shared" si="120"/>
        <v>1.3963125211322904</v>
      </c>
      <c r="H944" s="31">
        <f t="shared" si="120"/>
        <v>-13.456730909718171</v>
      </c>
      <c r="I944" s="31">
        <f t="shared" si="115"/>
        <v>13.528979837121321</v>
      </c>
      <c r="J944" s="31">
        <f t="shared" si="116"/>
        <v>-1.467403207758442</v>
      </c>
      <c r="K944" s="31">
        <f t="shared" si="117"/>
        <v>0.27661583995540784</v>
      </c>
      <c r="L944" s="32">
        <f t="shared" si="118"/>
        <v>-0.95164150222540855</v>
      </c>
      <c r="M944" s="33">
        <f t="shared" si="119"/>
        <v>-0.52871246647367975</v>
      </c>
      <c r="O944" s="35"/>
    </row>
    <row r="945" spans="4:15">
      <c r="D945" s="92">
        <f>D944+'Control Panel'!$B$29</f>
        <v>4.7149999999999217</v>
      </c>
      <c r="E945" s="31">
        <f t="shared" si="121"/>
        <v>34.990460332807615</v>
      </c>
      <c r="F945" s="31">
        <f t="shared" si="122"/>
        <v>0</v>
      </c>
      <c r="G945" s="31">
        <f t="shared" si="120"/>
        <v>1.3915543136211634</v>
      </c>
      <c r="H945" s="31">
        <f t="shared" si="120"/>
        <v>-13.459374472050539</v>
      </c>
      <c r="I945" s="31">
        <f t="shared" si="115"/>
        <v>13.531119118042062</v>
      </c>
      <c r="J945" s="31">
        <f t="shared" si="116"/>
        <v>-1.4677731429218182</v>
      </c>
      <c r="K945" s="31">
        <f t="shared" si="117"/>
        <v>0.27670332708039452</v>
      </c>
      <c r="L945" s="32">
        <f t="shared" si="118"/>
        <v>-0.94854856432049106</v>
      </c>
      <c r="M945" s="33">
        <f t="shared" si="119"/>
        <v>-0.52546027334505752</v>
      </c>
      <c r="O945" s="35"/>
    </row>
    <row r="946" spans="4:15">
      <c r="D946" s="92">
        <f>D945+'Control Panel'!$B$29</f>
        <v>4.7199999999999216</v>
      </c>
      <c r="E946" s="31">
        <f t="shared" si="121"/>
        <v>34.990460332807615</v>
      </c>
      <c r="F946" s="31">
        <f t="shared" si="122"/>
        <v>0</v>
      </c>
      <c r="G946" s="31">
        <f t="shared" si="120"/>
        <v>1.386811570799561</v>
      </c>
      <c r="H946" s="31">
        <f t="shared" si="120"/>
        <v>-13.462001773417265</v>
      </c>
      <c r="I946" s="31">
        <f t="shared" si="115"/>
        <v>13.533245659500649</v>
      </c>
      <c r="J946" s="31">
        <f t="shared" si="116"/>
        <v>-1.4681417012487226</v>
      </c>
      <c r="K946" s="31">
        <f t="shared" si="117"/>
        <v>0.27679030692730311</v>
      </c>
      <c r="L946" s="32">
        <f t="shared" si="118"/>
        <v>-0.94546425395613365</v>
      </c>
      <c r="M946" s="33">
        <f t="shared" si="119"/>
        <v>-0.52222723587321096</v>
      </c>
      <c r="O946" s="35"/>
    </row>
    <row r="947" spans="4:15">
      <c r="D947" s="92">
        <f>D946+'Control Panel'!$B$29</f>
        <v>4.7249999999999215</v>
      </c>
      <c r="E947" s="31">
        <f t="shared" si="121"/>
        <v>34.990460332807615</v>
      </c>
      <c r="F947" s="31">
        <f t="shared" si="122"/>
        <v>0</v>
      </c>
      <c r="G947" s="31">
        <f t="shared" si="120"/>
        <v>1.3820842495297803</v>
      </c>
      <c r="H947" s="31">
        <f t="shared" si="120"/>
        <v>-13.464612909596632</v>
      </c>
      <c r="I947" s="31">
        <f t="shared" si="115"/>
        <v>13.535359532649089</v>
      </c>
      <c r="J947" s="31">
        <f t="shared" si="116"/>
        <v>-1.4685088883725361</v>
      </c>
      <c r="K947" s="31">
        <f t="shared" si="117"/>
        <v>0.27687678216142425</v>
      </c>
      <c r="L947" s="32">
        <f t="shared" si="118"/>
        <v>-0.94238856077360134</v>
      </c>
      <c r="M947" s="33">
        <f t="shared" si="119"/>
        <v>-0.51901325077288174</v>
      </c>
      <c r="O947" s="35"/>
    </row>
    <row r="948" spans="4:15">
      <c r="D948" s="92">
        <f>D947+'Control Panel'!$B$29</f>
        <v>4.7299999999999214</v>
      </c>
      <c r="E948" s="31">
        <f t="shared" si="121"/>
        <v>34.990460332807615</v>
      </c>
      <c r="F948" s="31">
        <f t="shared" si="122"/>
        <v>0</v>
      </c>
      <c r="G948" s="31">
        <f t="shared" si="120"/>
        <v>1.3773723067259123</v>
      </c>
      <c r="H948" s="31">
        <f t="shared" si="120"/>
        <v>-13.467207975850496</v>
      </c>
      <c r="I948" s="31">
        <f t="shared" si="115"/>
        <v>13.537460808295871</v>
      </c>
      <c r="J948" s="31">
        <f t="shared" si="116"/>
        <v>-1.4688747098988988</v>
      </c>
      <c r="K948" s="31">
        <f t="shared" si="117"/>
        <v>0.27696275543727172</v>
      </c>
      <c r="L948" s="32">
        <f t="shared" si="118"/>
        <v>-0.93932147428027979</v>
      </c>
      <c r="M948" s="33">
        <f t="shared" si="119"/>
        <v>-0.51581821520366544</v>
      </c>
      <c r="O948" s="35"/>
    </row>
    <row r="949" spans="4:15">
      <c r="D949" s="92">
        <f>D948+'Control Panel'!$B$29</f>
        <v>4.7349999999999213</v>
      </c>
      <c r="E949" s="31">
        <f t="shared" si="121"/>
        <v>34.990460332807615</v>
      </c>
      <c r="F949" s="31">
        <f t="shared" si="122"/>
        <v>0</v>
      </c>
      <c r="G949" s="31">
        <f t="shared" si="120"/>
        <v>1.3726756993545108</v>
      </c>
      <c r="H949" s="31">
        <f t="shared" si="120"/>
        <v>-13.469787066926514</v>
      </c>
      <c r="I949" s="31">
        <f t="shared" si="115"/>
        <v>13.53954955690695</v>
      </c>
      <c r="J949" s="31">
        <f t="shared" si="116"/>
        <v>-1.4692391714058861</v>
      </c>
      <c r="K949" s="31">
        <f t="shared" si="117"/>
        <v>0.27704822939858464</v>
      </c>
      <c r="L949" s="32">
        <f t="shared" si="118"/>
        <v>-0.93626298385145634</v>
      </c>
      <c r="M949" s="33">
        <f t="shared" si="119"/>
        <v>-0.51264202676952575</v>
      </c>
      <c r="O949" s="35"/>
    </row>
    <row r="950" spans="4:15">
      <c r="D950" s="92">
        <f>D949+'Control Panel'!$B$29</f>
        <v>4.7399999999999212</v>
      </c>
      <c r="E950" s="31">
        <f t="shared" si="121"/>
        <v>34.990460332807615</v>
      </c>
      <c r="F950" s="31">
        <f t="shared" si="122"/>
        <v>0</v>
      </c>
      <c r="G950" s="31">
        <f t="shared" si="120"/>
        <v>1.3679943844352536</v>
      </c>
      <c r="H950" s="31">
        <f t="shared" si="120"/>
        <v>-13.472350277060363</v>
      </c>
      <c r="I950" s="31">
        <f t="shared" si="115"/>
        <v>13.541625848606762</v>
      </c>
      <c r="J950" s="31">
        <f t="shared" si="116"/>
        <v>-1.469602278444184</v>
      </c>
      <c r="K950" s="31">
        <f t="shared" si="117"/>
        <v>0.27713320667833136</v>
      </c>
      <c r="L950" s="32">
        <f t="shared" si="118"/>
        <v>-0.93321307873209258</v>
      </c>
      <c r="M950" s="33">
        <f t="shared" si="119"/>
        <v>-0.50948458351825487</v>
      </c>
      <c r="O950" s="35"/>
    </row>
    <row r="951" spans="4:15">
      <c r="D951" s="92">
        <f>D950+'Control Panel'!$B$29</f>
        <v>4.7449999999999211</v>
      </c>
      <c r="E951" s="31">
        <f t="shared" si="121"/>
        <v>34.990460332807615</v>
      </c>
      <c r="F951" s="31">
        <f t="shared" si="122"/>
        <v>0</v>
      </c>
      <c r="G951" s="31">
        <f t="shared" si="120"/>
        <v>1.363328319041593</v>
      </c>
      <c r="H951" s="31">
        <f t="shared" si="120"/>
        <v>-13.474897699977953</v>
      </c>
      <c r="I951" s="31">
        <f t="shared" si="115"/>
        <v>13.543689753179223</v>
      </c>
      <c r="J951" s="31">
        <f t="shared" si="116"/>
        <v>-1.4699640365372628</v>
      </c>
      <c r="K951" s="31">
        <f t="shared" si="117"/>
        <v>0.27721768989871332</v>
      </c>
      <c r="L951" s="32">
        <f t="shared" si="118"/>
        <v>-0.93017174803857616</v>
      </c>
      <c r="M951" s="33">
        <f t="shared" si="119"/>
        <v>-0.50634578394091101</v>
      </c>
      <c r="O951" s="35"/>
    </row>
    <row r="952" spans="4:15">
      <c r="D952" s="92">
        <f>D951+'Control Panel'!$B$29</f>
        <v>4.749999999999921</v>
      </c>
      <c r="E952" s="31">
        <f t="shared" si="121"/>
        <v>34.990460332807615</v>
      </c>
      <c r="F952" s="31">
        <f t="shared" si="122"/>
        <v>0</v>
      </c>
      <c r="G952" s="31">
        <f t="shared" si="120"/>
        <v>1.3586774603014002</v>
      </c>
      <c r="H952" s="31">
        <f t="shared" si="120"/>
        <v>-13.477429428897658</v>
      </c>
      <c r="I952" s="31">
        <f t="shared" si="115"/>
        <v>13.545741340068757</v>
      </c>
      <c r="J952" s="31">
        <f t="shared" si="116"/>
        <v>-1.4703244511815476</v>
      </c>
      <c r="K952" s="31">
        <f t="shared" si="117"/>
        <v>0.27730168167116986</v>
      </c>
      <c r="L952" s="32">
        <f t="shared" si="118"/>
        <v>-0.92713898076047863</v>
      </c>
      <c r="M952" s="33">
        <f t="shared" si="119"/>
        <v>-0.50322552697125711</v>
      </c>
      <c r="O952" s="35"/>
    </row>
    <row r="953" spans="4:15">
      <c r="D953" s="92">
        <f>D952+'Control Panel'!$B$29</f>
        <v>4.7549999999999208</v>
      </c>
      <c r="E953" s="31">
        <f t="shared" si="121"/>
        <v>34.990460332807615</v>
      </c>
      <c r="F953" s="31">
        <f t="shared" si="122"/>
        <v>0</v>
      </c>
      <c r="G953" s="31">
        <f t="shared" si="120"/>
        <v>1.3540417653975978</v>
      </c>
      <c r="H953" s="31">
        <f t="shared" si="120"/>
        <v>-13.479945556532513</v>
      </c>
      <c r="I953" s="31">
        <f t="shared" si="115"/>
        <v>13.547780678381301</v>
      </c>
      <c r="J953" s="31">
        <f t="shared" si="116"/>
        <v>-1.4706835278465913</v>
      </c>
      <c r="K953" s="31">
        <f t="shared" si="117"/>
        <v>0.27738518459638312</v>
      </c>
      <c r="L953" s="32">
        <f t="shared" si="118"/>
        <v>-0.92411476576226292</v>
      </c>
      <c r="M953" s="33">
        <f t="shared" si="119"/>
        <v>-0.50012371198517502</v>
      </c>
      <c r="O953" s="35"/>
    </row>
    <row r="954" spans="4:15">
      <c r="D954" s="92">
        <f>D953+'Control Panel'!$B$29</f>
        <v>4.7599999999999207</v>
      </c>
      <c r="E954" s="31">
        <f t="shared" si="121"/>
        <v>34.990460332807615</v>
      </c>
      <c r="F954" s="31">
        <f t="shared" si="122"/>
        <v>0</v>
      </c>
      <c r="G954" s="31">
        <f t="shared" si="120"/>
        <v>1.3494211915687864</v>
      </c>
      <c r="H954" s="31">
        <f t="shared" si="120"/>
        <v>-13.48244617509244</v>
      </c>
      <c r="I954" s="31">
        <f t="shared" si="115"/>
        <v>13.549807836885352</v>
      </c>
      <c r="J954" s="31">
        <f t="shared" si="116"/>
        <v>-1.4710412719752417</v>
      </c>
      <c r="K954" s="31">
        <f t="shared" si="117"/>
        <v>0.27746820126428479</v>
      </c>
      <c r="L954" s="32">
        <f t="shared" si="118"/>
        <v>-0.92109909178501959</v>
      </c>
      <c r="M954" s="33">
        <f t="shared" si="119"/>
        <v>-0.49704023880003206</v>
      </c>
      <c r="O954" s="35"/>
    </row>
    <row r="955" spans="4:15">
      <c r="D955" s="92">
        <f>D954+'Control Panel'!$B$29</f>
        <v>4.7649999999999206</v>
      </c>
      <c r="E955" s="31">
        <f t="shared" si="121"/>
        <v>34.990460332807615</v>
      </c>
      <c r="F955" s="31">
        <f t="shared" si="122"/>
        <v>0</v>
      </c>
      <c r="G955" s="31">
        <f t="shared" si="120"/>
        <v>1.3448156961098612</v>
      </c>
      <c r="H955" s="31">
        <f t="shared" si="120"/>
        <v>-13.48493137628644</v>
      </c>
      <c r="I955" s="31">
        <f t="shared" si="115"/>
        <v>13.551822884012982</v>
      </c>
      <c r="J955" s="31">
        <f t="shared" si="116"/>
        <v>-1.4713976889838107</v>
      </c>
      <c r="K955" s="31">
        <f t="shared" si="117"/>
        <v>0.27755073425406179</v>
      </c>
      <c r="L955" s="32">
        <f t="shared" si="118"/>
        <v>-0.91809194744815659</v>
      </c>
      <c r="M955" s="33">
        <f t="shared" si="119"/>
        <v>-0.49397500767407454</v>
      </c>
      <c r="O955" s="35"/>
    </row>
    <row r="956" spans="4:15">
      <c r="D956" s="92">
        <f>D955+'Control Panel'!$B$29</f>
        <v>4.7699999999999205</v>
      </c>
      <c r="E956" s="31">
        <f t="shared" si="121"/>
        <v>34.990460332807615</v>
      </c>
      <c r="F956" s="31">
        <f t="shared" si="122"/>
        <v>0</v>
      </c>
      <c r="G956" s="31">
        <f t="shared" si="120"/>
        <v>1.3402252363726204</v>
      </c>
      <c r="H956" s="31">
        <f t="shared" si="120"/>
        <v>-13.48740125132481</v>
      </c>
      <c r="I956" s="31">
        <f t="shared" si="115"/>
        <v>13.553825887860892</v>
      </c>
      <c r="J956" s="31">
        <f t="shared" si="116"/>
        <v>-1.4717527842622407</v>
      </c>
      <c r="K956" s="31">
        <f t="shared" si="117"/>
        <v>0.27763278613416403</v>
      </c>
      <c r="L956" s="32">
        <f t="shared" si="118"/>
        <v>-0.91509332125109144</v>
      </c>
      <c r="M956" s="33">
        <f t="shared" si="119"/>
        <v>-0.49092791930575774</v>
      </c>
      <c r="O956" s="35"/>
    </row>
    <row r="957" spans="4:15">
      <c r="D957" s="92">
        <f>D956+'Control Panel'!$B$29</f>
        <v>4.7749999999999204</v>
      </c>
      <c r="E957" s="31">
        <f t="shared" si="121"/>
        <v>34.990460332807615</v>
      </c>
      <c r="F957" s="31">
        <f t="shared" si="122"/>
        <v>0</v>
      </c>
      <c r="G957" s="31">
        <f t="shared" si="120"/>
        <v>1.335649769766365</v>
      </c>
      <c r="H957" s="31">
        <f t="shared" si="120"/>
        <v>-13.489855890921339</v>
      </c>
      <c r="I957" s="31">
        <f t="shared" si="115"/>
        <v>13.555816916191443</v>
      </c>
      <c r="J957" s="31">
        <f t="shared" si="116"/>
        <v>-1.4721065631742698</v>
      </c>
      <c r="K957" s="31">
        <f t="shared" si="117"/>
        <v>0.2777143594623116</v>
      </c>
      <c r="L957" s="32">
        <f t="shared" si="118"/>
        <v>-0.91210320157492042</v>
      </c>
      <c r="M957" s="33">
        <f t="shared" si="119"/>
        <v>-0.48789887483310002</v>
      </c>
      <c r="O957" s="35"/>
    </row>
    <row r="958" spans="4:15">
      <c r="D958" s="92">
        <f>D957+'Control Panel'!$B$29</f>
        <v>4.7799999999999203</v>
      </c>
      <c r="E958" s="31">
        <f t="shared" si="121"/>
        <v>34.990460332807615</v>
      </c>
      <c r="F958" s="31">
        <f t="shared" si="122"/>
        <v>0</v>
      </c>
      <c r="G958" s="31">
        <f t="shared" si="120"/>
        <v>1.3310892537584904</v>
      </c>
      <c r="H958" s="31">
        <f t="shared" si="120"/>
        <v>-13.492295385295504</v>
      </c>
      <c r="I958" s="31">
        <f t="shared" si="115"/>
        <v>13.557796036433713</v>
      </c>
      <c r="J958" s="31">
        <f t="shared" si="116"/>
        <v>-1.4724590310575962</v>
      </c>
      <c r="K958" s="31">
        <f t="shared" si="117"/>
        <v>0.27779545678550333</v>
      </c>
      <c r="L958" s="32">
        <f t="shared" si="118"/>
        <v>-0.90912157668408278</v>
      </c>
      <c r="M958" s="33">
        <f t="shared" si="119"/>
        <v>-0.4848877758329817</v>
      </c>
      <c r="O958" s="35"/>
    </row>
    <row r="959" spans="4:15">
      <c r="D959" s="92">
        <f>D958+'Control Panel'!$B$29</f>
        <v>4.7849999999999202</v>
      </c>
      <c r="E959" s="31">
        <f t="shared" si="121"/>
        <v>34.990460332807615</v>
      </c>
      <c r="F959" s="31">
        <f t="shared" si="122"/>
        <v>0</v>
      </c>
      <c r="G959" s="31">
        <f t="shared" si="120"/>
        <v>1.3265436458750699</v>
      </c>
      <c r="H959" s="31">
        <f t="shared" si="120"/>
        <v>-13.49471982417467</v>
      </c>
      <c r="I959" s="31">
        <f t="shared" si="115"/>
        <v>13.559763315684547</v>
      </c>
      <c r="J959" s="31">
        <f t="shared" si="116"/>
        <v>-1.4728101932240405</v>
      </c>
      <c r="K959" s="31">
        <f t="shared" si="117"/>
        <v>0.27787608064002572</v>
      </c>
      <c r="L959" s="32">
        <f t="shared" si="118"/>
        <v>-0.90614843472800821</v>
      </c>
      <c r="M959" s="33">
        <f t="shared" si="119"/>
        <v>-0.48189452432044388</v>
      </c>
      <c r="O959" s="35"/>
    </row>
    <row r="960" spans="4:15">
      <c r="D960" s="92">
        <f>D959+'Control Panel'!$B$29</f>
        <v>4.7899999999999201</v>
      </c>
      <c r="E960" s="31">
        <f t="shared" si="121"/>
        <v>34.990460332807615</v>
      </c>
      <c r="F960" s="31">
        <f t="shared" si="122"/>
        <v>0</v>
      </c>
      <c r="G960" s="31">
        <f t="shared" si="120"/>
        <v>1.3220129037014299</v>
      </c>
      <c r="H960" s="31">
        <f t="shared" si="120"/>
        <v>-13.497129296796272</v>
      </c>
      <c r="I960" s="31">
        <f t="shared" si="115"/>
        <v>13.561718820709611</v>
      </c>
      <c r="J960" s="31">
        <f t="shared" si="116"/>
        <v>-1.473160054959707</v>
      </c>
      <c r="K960" s="31">
        <f t="shared" si="117"/>
        <v>0.2779562335514616</v>
      </c>
      <c r="L960" s="32">
        <f t="shared" si="118"/>
        <v>-0.903183763742747</v>
      </c>
      <c r="M960" s="33">
        <f t="shared" si="119"/>
        <v>-0.47891902274798859</v>
      </c>
      <c r="O960" s="35"/>
    </row>
    <row r="961" spans="4:15">
      <c r="D961" s="92">
        <f>D960+'Control Panel'!$B$29</f>
        <v>4.79499999999992</v>
      </c>
      <c r="E961" s="31">
        <f t="shared" si="121"/>
        <v>34.990460332807615</v>
      </c>
      <c r="F961" s="31">
        <f t="shared" si="122"/>
        <v>0</v>
      </c>
      <c r="G961" s="31">
        <f t="shared" si="120"/>
        <v>1.317496984882716</v>
      </c>
      <c r="H961" s="31">
        <f t="shared" si="120"/>
        <v>-13.499523891910012</v>
      </c>
      <c r="I961" s="31">
        <f t="shared" si="115"/>
        <v>13.563662617944471</v>
      </c>
      <c r="J961" s="31">
        <f t="shared" si="116"/>
        <v>-1.4735086215251449</v>
      </c>
      <c r="K961" s="31">
        <f t="shared" si="117"/>
        <v>0.27803591803470112</v>
      </c>
      <c r="L961" s="32">
        <f t="shared" si="118"/>
        <v>-0.90022755165258883</v>
      </c>
      <c r="M961" s="33">
        <f t="shared" si="119"/>
        <v>-0.47596117400480942</v>
      </c>
      <c r="O961" s="35"/>
    </row>
    <row r="962" spans="4:15">
      <c r="D962" s="92">
        <f>D961+'Control Panel'!$B$29</f>
        <v>4.7999999999999199</v>
      </c>
      <c r="E962" s="31">
        <f t="shared" si="121"/>
        <v>34.990460332807615</v>
      </c>
      <c r="F962" s="31">
        <f t="shared" si="122"/>
        <v>0</v>
      </c>
      <c r="G962" s="31">
        <f t="shared" si="120"/>
        <v>1.3129958471244532</v>
      </c>
      <c r="H962" s="31">
        <f t="shared" si="120"/>
        <v>-13.501903697780037</v>
      </c>
      <c r="I962" s="31">
        <f t="shared" si="115"/>
        <v>13.565594773495642</v>
      </c>
      <c r="J962" s="31">
        <f t="shared" si="116"/>
        <v>-1.4738558981555063</v>
      </c>
      <c r="K962" s="31">
        <f t="shared" si="117"/>
        <v>0.27811513659395137</v>
      </c>
      <c r="L962" s="32">
        <f t="shared" si="118"/>
        <v>-0.89727978627167071</v>
      </c>
      <c r="M962" s="33">
        <f t="shared" si="119"/>
        <v>-0.47302088141605858</v>
      </c>
      <c r="O962" s="35"/>
    </row>
    <row r="963" spans="4:15">
      <c r="D963" s="92">
        <f>D962+'Control Panel'!$B$29</f>
        <v>4.8049999999999198</v>
      </c>
      <c r="E963" s="31">
        <f t="shared" si="121"/>
        <v>34.990460332807615</v>
      </c>
      <c r="F963" s="31">
        <f t="shared" si="122"/>
        <v>0</v>
      </c>
      <c r="G963" s="31">
        <f t="shared" si="120"/>
        <v>1.3085094481930948</v>
      </c>
      <c r="H963" s="31">
        <f t="shared" si="120"/>
        <v>-13.504268802187116</v>
      </c>
      <c r="I963" s="31">
        <f t="shared" ref="I963:I1026" si="123">(G963^2+H963^2)^0.5</f>
        <v>13.567515353141667</v>
      </c>
      <c r="J963" s="31">
        <f t="shared" ref="J963:J1026" si="124">ATAN2(G963,H963)</f>
        <v>-1.4742018900607039</v>
      </c>
      <c r="K963" s="31">
        <f t="shared" ref="K963:K1026" si="125">$B$4*I963^2</f>
        <v>0.27819389172274755</v>
      </c>
      <c r="L963" s="32">
        <f t="shared" ref="L963:L1026" si="126">-K963*COS(J963)/$B$13</f>
        <v>-0.89434045530557205</v>
      </c>
      <c r="M963" s="33">
        <f t="shared" ref="M963:M1026" si="127">(-$B$13*$B$3-K963*SIN(J963))/$B$13</f>
        <v>-0.47009804874208289</v>
      </c>
      <c r="O963" s="35"/>
    </row>
    <row r="964" spans="4:15">
      <c r="D964" s="92">
        <f>D963+'Control Panel'!$B$29</f>
        <v>4.8099999999999197</v>
      </c>
      <c r="E964" s="31">
        <f t="shared" si="121"/>
        <v>34.990460332807615</v>
      </c>
      <c r="F964" s="31">
        <f t="shared" si="122"/>
        <v>0</v>
      </c>
      <c r="G964" s="31">
        <f t="shared" ref="G964:H1027" si="128">G963+L963*$D$3</f>
        <v>1.3040377459165668</v>
      </c>
      <c r="H964" s="31">
        <f t="shared" si="128"/>
        <v>-13.506619292430827</v>
      </c>
      <c r="I964" s="31">
        <f t="shared" si="123"/>
        <v>13.569424422334198</v>
      </c>
      <c r="J964" s="31">
        <f t="shared" si="124"/>
        <v>-1.474546602425568</v>
      </c>
      <c r="K964" s="31">
        <f t="shared" si="125"/>
        <v>0.27827218590396452</v>
      </c>
      <c r="L964" s="32">
        <f t="shared" si="126"/>
        <v>-0.89140954635288816</v>
      </c>
      <c r="M964" s="33">
        <f t="shared" si="127"/>
        <v>-0.46719258017762222</v>
      </c>
      <c r="O964" s="35"/>
    </row>
    <row r="965" spans="4:15">
      <c r="D965" s="92">
        <f>D964+'Control Panel'!$B$29</f>
        <v>4.8149999999999196</v>
      </c>
      <c r="E965" s="31">
        <f t="shared" si="121"/>
        <v>34.990460332807615</v>
      </c>
      <c r="F965" s="31">
        <f t="shared" si="122"/>
        <v>0</v>
      </c>
      <c r="G965" s="31">
        <f t="shared" si="128"/>
        <v>1.2995806981848024</v>
      </c>
      <c r="H965" s="31">
        <f t="shared" si="128"/>
        <v>-13.508955255331715</v>
      </c>
      <c r="I965" s="31">
        <f t="shared" si="123"/>
        <v>13.571322046199068</v>
      </c>
      <c r="J965" s="31">
        <f t="shared" si="124"/>
        <v>-1.4748900404100018</v>
      </c>
      <c r="K965" s="31">
        <f t="shared" si="125"/>
        <v>0.27835002160982886</v>
      </c>
      <c r="L965" s="32">
        <f t="shared" si="126"/>
        <v>-0.88848704690679758</v>
      </c>
      <c r="M965" s="33">
        <f t="shared" si="127"/>
        <v>-0.4643043803510124</v>
      </c>
      <c r="O965" s="35"/>
    </row>
    <row r="966" spans="4:15">
      <c r="D966" s="92">
        <f>D965+'Control Panel'!$B$29</f>
        <v>4.8199999999999195</v>
      </c>
      <c r="E966" s="31">
        <f t="shared" si="121"/>
        <v>34.990460332807615</v>
      </c>
      <c r="F966" s="31">
        <f t="shared" si="122"/>
        <v>0</v>
      </c>
      <c r="G966" s="31">
        <f t="shared" si="128"/>
        <v>1.2951382629502683</v>
      </c>
      <c r="H966" s="31">
        <f t="shared" si="128"/>
        <v>-13.511276777233471</v>
      </c>
      <c r="I966" s="31">
        <f t="shared" si="123"/>
        <v>13.573208289537382</v>
      </c>
      <c r="J966" s="31">
        <f t="shared" si="124"/>
        <v>-1.4752322091491343</v>
      </c>
      <c r="K966" s="31">
        <f t="shared" si="125"/>
        <v>0.27842740130193111</v>
      </c>
      <c r="L966" s="32">
        <f t="shared" si="126"/>
        <v>-0.88557294435662393</v>
      </c>
      <c r="M966" s="33">
        <f t="shared" si="127"/>
        <v>-0.46143335432337435</v>
      </c>
      <c r="O966" s="35"/>
    </row>
    <row r="967" spans="4:15">
      <c r="D967" s="92">
        <f>D966+'Control Panel'!$B$29</f>
        <v>4.8249999999999194</v>
      </c>
      <c r="E967" s="31">
        <f t="shared" si="121"/>
        <v>34.990460332807615</v>
      </c>
      <c r="F967" s="31">
        <f t="shared" si="122"/>
        <v>0</v>
      </c>
      <c r="G967" s="31">
        <f t="shared" si="128"/>
        <v>1.2907103982284853</v>
      </c>
      <c r="H967" s="31">
        <f t="shared" si="128"/>
        <v>-13.513583944005088</v>
      </c>
      <c r="I967" s="31">
        <f t="shared" si="123"/>
        <v>13.5750832168266</v>
      </c>
      <c r="J967" s="31">
        <f t="shared" si="124"/>
        <v>-1.4755731137534751</v>
      </c>
      <c r="K967" s="31">
        <f t="shared" si="125"/>
        <v>0.27850432743123898</v>
      </c>
      <c r="L967" s="32">
        <f t="shared" si="126"/>
        <v>-0.88266722598935787</v>
      </c>
      <c r="M967" s="33">
        <f t="shared" si="127"/>
        <v>-0.45857940758777804</v>
      </c>
      <c r="O967" s="35"/>
    </row>
    <row r="968" spans="4:15">
      <c r="D968" s="92">
        <f>D967+'Control Panel'!$B$29</f>
        <v>4.8299999999999192</v>
      </c>
      <c r="E968" s="31">
        <f t="shared" ref="E968:E1031" si="129">IF(F967=0,E967,E967+G967*$D$3+0.5*L967*$D$3^2)</f>
        <v>34.990460332807615</v>
      </c>
      <c r="F968" s="31">
        <f t="shared" si="122"/>
        <v>0</v>
      </c>
      <c r="G968" s="31">
        <f t="shared" si="128"/>
        <v>1.2862970620985386</v>
      </c>
      <c r="H968" s="31">
        <f t="shared" si="128"/>
        <v>-13.515876841043028</v>
      </c>
      <c r="I968" s="31">
        <f t="shared" si="123"/>
        <v>13.576946892221631</v>
      </c>
      <c r="J968" s="31">
        <f t="shared" si="124"/>
        <v>-1.4759127593090637</v>
      </c>
      <c r="K968" s="31">
        <f t="shared" si="125"/>
        <v>0.27858080243811056</v>
      </c>
      <c r="L968" s="32">
        <f t="shared" si="126"/>
        <v>-0.87976987899120418</v>
      </c>
      <c r="M968" s="33">
        <f t="shared" si="127"/>
        <v>-0.45574244606839309</v>
      </c>
      <c r="O968" s="35"/>
    </row>
    <row r="969" spans="4:15">
      <c r="D969" s="92">
        <f>D968+'Control Panel'!$B$29</f>
        <v>4.8349999999999191</v>
      </c>
      <c r="E969" s="31">
        <f t="shared" si="129"/>
        <v>34.990460332807615</v>
      </c>
      <c r="F969" s="31">
        <f t="shared" si="122"/>
        <v>0</v>
      </c>
      <c r="G969" s="31">
        <f t="shared" si="128"/>
        <v>1.2818982127035825</v>
      </c>
      <c r="H969" s="31">
        <f t="shared" si="128"/>
        <v>-13.51815555327337</v>
      </c>
      <c r="I969" s="31">
        <f t="shared" si="123"/>
        <v>13.578799379555923</v>
      </c>
      <c r="J969" s="31">
        <f t="shared" si="124"/>
        <v>-1.4762511508776219</v>
      </c>
      <c r="K969" s="31">
        <f t="shared" si="125"/>
        <v>0.27865682875230841</v>
      </c>
      <c r="L969" s="32">
        <f t="shared" si="126"/>
        <v>-0.87688089044908069</v>
      </c>
      <c r="M969" s="33">
        <f t="shared" si="127"/>
        <v>-0.45292237611963365</v>
      </c>
      <c r="O969" s="35"/>
    </row>
    <row r="970" spans="4:15">
      <c r="D970" s="92">
        <f>D969+'Control Panel'!$B$29</f>
        <v>4.839999999999919</v>
      </c>
      <c r="E970" s="31">
        <f t="shared" si="129"/>
        <v>34.990460332807615</v>
      </c>
      <c r="F970" s="31">
        <f t="shared" si="122"/>
        <v>0</v>
      </c>
      <c r="G970" s="31">
        <f t="shared" si="128"/>
        <v>1.2775138082513371</v>
      </c>
      <c r="H970" s="31">
        <f t="shared" si="128"/>
        <v>-13.520420165153968</v>
      </c>
      <c r="I970" s="31">
        <f t="shared" si="123"/>
        <v>13.580640742342567</v>
      </c>
      <c r="J970" s="31">
        <f t="shared" si="124"/>
        <v>-1.4765882934967023</v>
      </c>
      <c r="K970" s="31">
        <f t="shared" si="125"/>
        <v>0.27873240879301375</v>
      </c>
      <c r="L970" s="32">
        <f t="shared" si="126"/>
        <v>-0.87400024735212323</v>
      </c>
      <c r="M970" s="33">
        <f t="shared" si="127"/>
        <v>-0.45011910452528359</v>
      </c>
      <c r="O970" s="35"/>
    </row>
    <row r="971" spans="4:15">
      <c r="D971" s="92">
        <f>D970+'Control Panel'!$B$29</f>
        <v>4.8449999999999189</v>
      </c>
      <c r="E971" s="31">
        <f t="shared" si="129"/>
        <v>34.990460332807615</v>
      </c>
      <c r="F971" s="31">
        <f t="shared" si="122"/>
        <v>0</v>
      </c>
      <c r="G971" s="31">
        <f t="shared" si="128"/>
        <v>1.2731438070145764</v>
      </c>
      <c r="H971" s="31">
        <f t="shared" si="128"/>
        <v>-13.522670760676595</v>
      </c>
      <c r="I971" s="31">
        <f t="shared" si="123"/>
        <v>13.582471043775405</v>
      </c>
      <c r="J971" s="31">
        <f t="shared" si="124"/>
        <v>-1.4769241921798364</v>
      </c>
      <c r="K971" s="31">
        <f t="shared" si="125"/>
        <v>0.27880754496884197</v>
      </c>
      <c r="L971" s="32">
        <f t="shared" si="126"/>
        <v>-0.87112793659317589</v>
      </c>
      <c r="M971" s="33">
        <f t="shared" si="127"/>
        <v>-0.44733253849758015</v>
      </c>
      <c r="O971" s="35"/>
    </row>
    <row r="972" spans="4:15">
      <c r="D972" s="92">
        <f>D971+'Control Panel'!$B$29</f>
        <v>4.8499999999999188</v>
      </c>
      <c r="E972" s="31">
        <f t="shared" si="129"/>
        <v>34.990460332807615</v>
      </c>
      <c r="F972" s="31">
        <f t="shared" ref="F972:F1035" si="130">IF(F971+H971*$D$3+0.5*M971*$D$3^2&lt;=0,0,F971+H971*$D$3+0.5*M971*$D$3^2)</f>
        <v>0</v>
      </c>
      <c r="G972" s="31">
        <f t="shared" si="128"/>
        <v>1.2687881673316106</v>
      </c>
      <c r="H972" s="31">
        <f t="shared" si="128"/>
        <v>-13.524907423369083</v>
      </c>
      <c r="I972" s="31">
        <f t="shared" si="123"/>
        <v>13.584290346730109</v>
      </c>
      <c r="J972" s="31">
        <f t="shared" si="124"/>
        <v>-1.4772588519166812</v>
      </c>
      <c r="K972" s="31">
        <f t="shared" si="125"/>
        <v>0.27888223967785652</v>
      </c>
      <c r="L972" s="32">
        <f t="shared" si="126"/>
        <v>-0.8682639449702686</v>
      </c>
      <c r="M972" s="33">
        <f t="shared" si="127"/>
        <v>-0.4445625856763632</v>
      </c>
      <c r="O972" s="35"/>
    </row>
    <row r="973" spans="4:15">
      <c r="D973" s="92">
        <f>D972+'Control Panel'!$B$29</f>
        <v>4.8549999999999187</v>
      </c>
      <c r="E973" s="31">
        <f t="shared" si="129"/>
        <v>34.990460332807615</v>
      </c>
      <c r="F973" s="31">
        <f t="shared" si="130"/>
        <v>0</v>
      </c>
      <c r="G973" s="31">
        <f t="shared" si="128"/>
        <v>1.2644468476067592</v>
      </c>
      <c r="H973" s="31">
        <f t="shared" si="128"/>
        <v>-13.527130236297465</v>
      </c>
      <c r="I973" s="31">
        <f t="shared" si="123"/>
        <v>13.586098713765322</v>
      </c>
      <c r="J973" s="31">
        <f t="shared" si="124"/>
        <v>-1.4775922776731665</v>
      </c>
      <c r="K973" s="31">
        <f t="shared" si="125"/>
        <v>0.27895649530758621</v>
      </c>
      <c r="L973" s="32">
        <f t="shared" si="126"/>
        <v>-0.86540825918806741</v>
      </c>
      <c r="M973" s="33">
        <f t="shared" si="127"/>
        <v>-0.44180915412810329</v>
      </c>
      <c r="O973" s="35"/>
    </row>
    <row r="974" spans="4:15">
      <c r="D974" s="92">
        <f>D973+'Control Panel'!$B$29</f>
        <v>4.8599999999999186</v>
      </c>
      <c r="E974" s="31">
        <f t="shared" si="129"/>
        <v>34.990460332807615</v>
      </c>
      <c r="F974" s="31">
        <f t="shared" si="130"/>
        <v>0</v>
      </c>
      <c r="G974" s="31">
        <f t="shared" si="128"/>
        <v>1.2601198063108188</v>
      </c>
      <c r="H974" s="31">
        <f t="shared" si="128"/>
        <v>-13.529339282068106</v>
      </c>
      <c r="I974" s="31">
        <f t="shared" si="123"/>
        <v>13.587896207123748</v>
      </c>
      <c r="J974" s="31">
        <f t="shared" si="124"/>
        <v>-1.4779244743916378</v>
      </c>
      <c r="K974" s="31">
        <f t="shared" si="125"/>
        <v>0.27903031423504043</v>
      </c>
      <c r="L974" s="32">
        <f t="shared" si="126"/>
        <v>-0.86256086585934144</v>
      </c>
      <c r="M974" s="33">
        <f t="shared" si="127"/>
        <v>-0.43907215234500474</v>
      </c>
      <c r="O974" s="35"/>
    </row>
    <row r="975" spans="4:15">
      <c r="D975" s="92">
        <f>D974+'Control Panel'!$B$29</f>
        <v>4.8649999999999185</v>
      </c>
      <c r="E975" s="31">
        <f t="shared" si="129"/>
        <v>34.990460332807615</v>
      </c>
      <c r="F975" s="31">
        <f t="shared" si="130"/>
        <v>0</v>
      </c>
      <c r="G975" s="31">
        <f t="shared" si="128"/>
        <v>1.255807001981522</v>
      </c>
      <c r="H975" s="31">
        <f t="shared" si="128"/>
        <v>-13.531534642829831</v>
      </c>
      <c r="I975" s="31">
        <f t="shared" si="123"/>
        <v>13.589682888733263</v>
      </c>
      <c r="J975" s="31">
        <f t="shared" si="124"/>
        <v>-1.478255446991001</v>
      </c>
      <c r="K975" s="31">
        <f t="shared" si="125"/>
        <v>0.27910369882672581</v>
      </c>
      <c r="L975" s="32">
        <f t="shared" si="126"/>
        <v>-0.85972175150638763</v>
      </c>
      <c r="M975" s="33">
        <f t="shared" si="127"/>
        <v>-0.43635148924405232</v>
      </c>
      <c r="O975" s="35"/>
    </row>
    <row r="976" spans="4:15">
      <c r="D976" s="92">
        <f>D975+'Control Panel'!$B$29</f>
        <v>4.8699999999999184</v>
      </c>
      <c r="E976" s="31">
        <f t="shared" si="129"/>
        <v>34.990460332807615</v>
      </c>
      <c r="F976" s="31">
        <f t="shared" si="130"/>
        <v>0</v>
      </c>
      <c r="G976" s="31">
        <f t="shared" si="128"/>
        <v>1.2515083932239901</v>
      </c>
      <c r="H976" s="31">
        <f t="shared" si="128"/>
        <v>-13.533716400276051</v>
      </c>
      <c r="I976" s="31">
        <f t="shared" si="123"/>
        <v>13.591458820208043</v>
      </c>
      <c r="J976" s="31">
        <f t="shared" si="124"/>
        <v>-1.4785852003668651</v>
      </c>
      <c r="K976" s="31">
        <f t="shared" si="125"/>
        <v>0.27917665143866327</v>
      </c>
      <c r="L976" s="32">
        <f t="shared" si="126"/>
        <v>-0.85689090256245604</v>
      </c>
      <c r="M976" s="33">
        <f t="shared" si="127"/>
        <v>-0.43364707416606402</v>
      </c>
      <c r="O976" s="35"/>
    </row>
    <row r="977" spans="4:15">
      <c r="D977" s="92">
        <f>D976+'Control Panel'!$B$29</f>
        <v>4.8749999999999183</v>
      </c>
      <c r="E977" s="31">
        <f t="shared" si="129"/>
        <v>34.990460332807615</v>
      </c>
      <c r="F977" s="31">
        <f t="shared" si="130"/>
        <v>0</v>
      </c>
      <c r="G977" s="31">
        <f t="shared" si="128"/>
        <v>1.2472239387111779</v>
      </c>
      <c r="H977" s="31">
        <f t="shared" si="128"/>
        <v>-13.53588463564688</v>
      </c>
      <c r="I977" s="31">
        <f t="shared" si="123"/>
        <v>13.593224062849677</v>
      </c>
      <c r="J977" s="31">
        <f t="shared" si="124"/>
        <v>-1.4789137393916829</v>
      </c>
      <c r="K977" s="31">
        <f t="shared" si="125"/>
        <v>0.27924917441640573</v>
      </c>
      <c r="L977" s="32">
        <f t="shared" si="126"/>
        <v>-0.85406830537316947</v>
      </c>
      <c r="M977" s="33">
        <f t="shared" si="127"/>
        <v>-0.43095881687470472</v>
      </c>
      <c r="O977" s="35"/>
    </row>
    <row r="978" spans="4:15">
      <c r="D978" s="92">
        <f>D977+'Control Panel'!$B$29</f>
        <v>4.8799999999999182</v>
      </c>
      <c r="E978" s="31">
        <f t="shared" si="129"/>
        <v>34.990460332807615</v>
      </c>
      <c r="F978" s="31">
        <f t="shared" si="130"/>
        <v>0</v>
      </c>
      <c r="G978" s="31">
        <f t="shared" si="128"/>
        <v>1.242953597184312</v>
      </c>
      <c r="H978" s="31">
        <f t="shared" si="128"/>
        <v>-13.538039429731255</v>
      </c>
      <c r="I978" s="31">
        <f t="shared" si="123"/>
        <v>13.594978677648287</v>
      </c>
      <c r="J978" s="31">
        <f t="shared" si="124"/>
        <v>-1.4792410689148914</v>
      </c>
      <c r="K978" s="31">
        <f t="shared" si="125"/>
        <v>0.2793212700950557</v>
      </c>
      <c r="L978" s="32">
        <f t="shared" si="126"/>
        <v>-0.85125394619792016</v>
      </c>
      <c r="M978" s="33">
        <f t="shared" si="127"/>
        <v>-0.42828662755551494</v>
      </c>
      <c r="O978" s="35"/>
    </row>
    <row r="979" spans="4:15">
      <c r="D979" s="92">
        <f>D978+'Control Panel'!$B$29</f>
        <v>4.8849999999999181</v>
      </c>
      <c r="E979" s="31">
        <f t="shared" si="129"/>
        <v>34.990460332807615</v>
      </c>
      <c r="F979" s="31">
        <f t="shared" si="130"/>
        <v>0</v>
      </c>
      <c r="G979" s="31">
        <f t="shared" si="128"/>
        <v>1.2386973274533224</v>
      </c>
      <c r="H979" s="31">
        <f t="shared" si="128"/>
        <v>-13.540180862869033</v>
      </c>
      <c r="I979" s="31">
        <f t="shared" si="123"/>
        <v>13.596722725283648</v>
      </c>
      <c r="J979" s="31">
        <f t="shared" si="124"/>
        <v>-1.4795671937630515</v>
      </c>
      <c r="K979" s="31">
        <f t="shared" si="125"/>
        <v>0.27939294079928306</v>
      </c>
      <c r="L979" s="32">
        <f t="shared" si="126"/>
        <v>-0.84844781121125301</v>
      </c>
      <c r="M979" s="33">
        <f t="shared" si="127"/>
        <v>-0.42563041681493718</v>
      </c>
      <c r="O979" s="35"/>
    </row>
    <row r="980" spans="4:15">
      <c r="D980" s="92">
        <f>D979+'Control Panel'!$B$29</f>
        <v>4.889999999999918</v>
      </c>
      <c r="E980" s="31">
        <f t="shared" si="129"/>
        <v>34.990460332807615</v>
      </c>
      <c r="F980" s="31">
        <f t="shared" si="130"/>
        <v>0</v>
      </c>
      <c r="G980" s="31">
        <f t="shared" si="128"/>
        <v>1.234455088397266</v>
      </c>
      <c r="H980" s="31">
        <f t="shared" si="128"/>
        <v>-13.542309014953107</v>
      </c>
      <c r="I980" s="31">
        <f t="shared" si="123"/>
        <v>13.598456266126316</v>
      </c>
      <c r="J980" s="31">
        <f t="shared" si="124"/>
        <v>-1.4798921187399858</v>
      </c>
      <c r="K980" s="31">
        <f t="shared" si="125"/>
        <v>0.27946418884334423</v>
      </c>
      <c r="L980" s="32">
        <f t="shared" si="126"/>
        <v>-0.84564988650424644</v>
      </c>
      <c r="M980" s="33">
        <f t="shared" si="127"/>
        <v>-0.42299009567928392</v>
      </c>
      <c r="O980" s="35"/>
    </row>
    <row r="981" spans="4:15">
      <c r="D981" s="92">
        <f>D980+'Control Panel'!$B$29</f>
        <v>4.8949999999999179</v>
      </c>
      <c r="E981" s="31">
        <f t="shared" si="129"/>
        <v>34.990460332807615</v>
      </c>
      <c r="F981" s="31">
        <f t="shared" si="130"/>
        <v>0</v>
      </c>
      <c r="G981" s="31">
        <f t="shared" si="128"/>
        <v>1.2302268389647448</v>
      </c>
      <c r="H981" s="31">
        <f t="shared" si="128"/>
        <v>-13.544423965431504</v>
      </c>
      <c r="I981" s="31">
        <f t="shared" si="123"/>
        <v>13.600179360238764</v>
      </c>
      <c r="J981" s="31">
        <f t="shared" si="124"/>
        <v>-1.4802158486269157</v>
      </c>
      <c r="K981" s="31">
        <f t="shared" si="125"/>
        <v>0.27953501653110102</v>
      </c>
      <c r="L981" s="32">
        <f t="shared" si="126"/>
        <v>-0.84286015808587811</v>
      </c>
      <c r="M981" s="33">
        <f t="shared" si="127"/>
        <v>-0.42036557559373411</v>
      </c>
      <c r="O981" s="35"/>
    </row>
    <row r="982" spans="4:15">
      <c r="D982" s="92">
        <f>D981+'Control Panel'!$B$29</f>
        <v>4.8999999999999178</v>
      </c>
      <c r="E982" s="31">
        <f t="shared" si="129"/>
        <v>34.990460332807615</v>
      </c>
      <c r="F982" s="31">
        <f t="shared" si="130"/>
        <v>0</v>
      </c>
      <c r="G982" s="31">
        <f t="shared" si="128"/>
        <v>1.2260125381743154</v>
      </c>
      <c r="H982" s="31">
        <f t="shared" si="128"/>
        <v>-13.546525793309472</v>
      </c>
      <c r="I982" s="31">
        <f t="shared" si="123"/>
        <v>13.60189206737649</v>
      </c>
      <c r="J982" s="31">
        <f t="shared" si="124"/>
        <v>-1.480538388182598</v>
      </c>
      <c r="K982" s="31">
        <f t="shared" si="125"/>
        <v>0.27960542615603962</v>
      </c>
      <c r="L982" s="32">
        <f t="shared" si="126"/>
        <v>-0.84007861188436372</v>
      </c>
      <c r="M982" s="33">
        <f t="shared" si="127"/>
        <v>-0.41775676842131237</v>
      </c>
      <c r="O982" s="35"/>
    </row>
    <row r="983" spans="4:15">
      <c r="D983" s="92">
        <f>D982+'Control Panel'!$B$29</f>
        <v>4.9049999999999176</v>
      </c>
      <c r="E983" s="31">
        <f t="shared" si="129"/>
        <v>34.990460332807615</v>
      </c>
      <c r="F983" s="31">
        <f t="shared" si="130"/>
        <v>0</v>
      </c>
      <c r="G983" s="31">
        <f t="shared" si="128"/>
        <v>1.2218121451148936</v>
      </c>
      <c r="H983" s="31">
        <f t="shared" si="128"/>
        <v>-13.548614577151579</v>
      </c>
      <c r="I983" s="31">
        <f t="shared" si="123"/>
        <v>13.603594446989167</v>
      </c>
      <c r="J983" s="31">
        <f t="shared" si="124"/>
        <v>-1.4808597421434593</v>
      </c>
      <c r="K983" s="31">
        <f t="shared" si="125"/>
        <v>0.27967542000129048</v>
      </c>
      <c r="L983" s="32">
        <f t="shared" si="126"/>
        <v>-0.83730523374850885</v>
      </c>
      <c r="M983" s="33">
        <f t="shared" si="127"/>
        <v>-0.4151635864418487</v>
      </c>
      <c r="O983" s="35"/>
    </row>
    <row r="984" spans="4:15">
      <c r="D984" s="92">
        <f>D983+'Control Panel'!$B$29</f>
        <v>4.9099999999999175</v>
      </c>
      <c r="E984" s="31">
        <f t="shared" si="129"/>
        <v>34.990460332807615</v>
      </c>
      <c r="F984" s="31">
        <f t="shared" si="130"/>
        <v>0</v>
      </c>
      <c r="G984" s="31">
        <f t="shared" si="128"/>
        <v>1.217625618946151</v>
      </c>
      <c r="H984" s="31">
        <f t="shared" si="128"/>
        <v>-13.550690395083787</v>
      </c>
      <c r="I984" s="31">
        <f t="shared" si="123"/>
        <v>13.605286558221771</v>
      </c>
      <c r="J984" s="31">
        <f t="shared" si="124"/>
        <v>-1.4811799152237302</v>
      </c>
      <c r="K984" s="31">
        <f t="shared" si="125"/>
        <v>0.27974500033964872</v>
      </c>
      <c r="L984" s="32">
        <f t="shared" si="126"/>
        <v>-0.83454000944903217</v>
      </c>
      <c r="M984" s="33">
        <f t="shared" si="127"/>
        <v>-0.41258594235091817</v>
      </c>
      <c r="O984" s="35"/>
    </row>
    <row r="985" spans="4:15">
      <c r="D985" s="92">
        <f>D984+'Control Panel'!$B$29</f>
        <v>4.9149999999999174</v>
      </c>
      <c r="E985" s="31">
        <f t="shared" si="129"/>
        <v>34.990460332807615</v>
      </c>
      <c r="F985" s="31">
        <f t="shared" si="130"/>
        <v>0</v>
      </c>
      <c r="G985" s="31">
        <f t="shared" si="128"/>
        <v>1.2134529188989058</v>
      </c>
      <c r="H985" s="31">
        <f t="shared" si="128"/>
        <v>-13.552753324795543</v>
      </c>
      <c r="I985" s="31">
        <f t="shared" si="123"/>
        <v>13.606968459915709</v>
      </c>
      <c r="J985" s="31">
        <f t="shared" si="124"/>
        <v>-1.4814989121155782</v>
      </c>
      <c r="K985" s="31">
        <f t="shared" si="125"/>
        <v>0.27981416943359394</v>
      </c>
      <c r="L985" s="32">
        <f t="shared" si="126"/>
        <v>-0.83178292467988035</v>
      </c>
      <c r="M985" s="33">
        <f t="shared" si="127"/>
        <v>-0.41002374925880325</v>
      </c>
      <c r="O985" s="35"/>
    </row>
    <row r="986" spans="4:15">
      <c r="D986" s="92">
        <f>D985+'Control Panel'!$B$29</f>
        <v>4.9199999999999173</v>
      </c>
      <c r="E986" s="31">
        <f t="shared" si="129"/>
        <v>34.990460332807615</v>
      </c>
      <c r="F986" s="31">
        <f t="shared" si="130"/>
        <v>0</v>
      </c>
      <c r="G986" s="31">
        <f t="shared" si="128"/>
        <v>1.2092940042755065</v>
      </c>
      <c r="H986" s="31">
        <f t="shared" si="128"/>
        <v>-13.554803443541836</v>
      </c>
      <c r="I986" s="31">
        <f t="shared" si="123"/>
        <v>13.608640210609959</v>
      </c>
      <c r="J986" s="31">
        <f t="shared" si="124"/>
        <v>-1.4818167374892399</v>
      </c>
      <c r="K986" s="31">
        <f t="shared" si="125"/>
        <v>0.27988292953531113</v>
      </c>
      <c r="L986" s="32">
        <f t="shared" si="126"/>
        <v>-0.82903396505952986</v>
      </c>
      <c r="M986" s="33">
        <f t="shared" si="127"/>
        <v>-0.40747692068941654</v>
      </c>
      <c r="O986" s="35"/>
    </row>
    <row r="987" spans="4:15">
      <c r="D987" s="92">
        <f>D986+'Control Panel'!$B$29</f>
        <v>4.9249999999999172</v>
      </c>
      <c r="E987" s="31">
        <f t="shared" si="129"/>
        <v>34.990460332807615</v>
      </c>
      <c r="F987" s="31">
        <f t="shared" si="130"/>
        <v>0</v>
      </c>
      <c r="G987" s="31">
        <f t="shared" si="128"/>
        <v>1.2051488344502088</v>
      </c>
      <c r="H987" s="31">
        <f t="shared" si="128"/>
        <v>-13.556840828145283</v>
      </c>
      <c r="I987" s="31">
        <f t="shared" si="123"/>
        <v>13.61030186854221</v>
      </c>
      <c r="J987" s="31">
        <f t="shared" si="124"/>
        <v>-1.4821333959931522</v>
      </c>
      <c r="K987" s="31">
        <f t="shared" si="125"/>
        <v>0.27995128288671212</v>
      </c>
      <c r="L987" s="32">
        <f t="shared" si="126"/>
        <v>-0.82629311613227929</v>
      </c>
      <c r="M987" s="33">
        <f t="shared" si="127"/>
        <v>-0.40494537057921465</v>
      </c>
      <c r="O987" s="35"/>
    </row>
    <row r="988" spans="4:15">
      <c r="D988" s="92">
        <f>D987+'Control Panel'!$B$29</f>
        <v>4.9299999999999171</v>
      </c>
      <c r="E988" s="31">
        <f t="shared" si="129"/>
        <v>34.990460332807615</v>
      </c>
      <c r="F988" s="31">
        <f t="shared" si="130"/>
        <v>0</v>
      </c>
      <c r="G988" s="31">
        <f t="shared" si="128"/>
        <v>1.2010173688695474</v>
      </c>
      <c r="H988" s="31">
        <f t="shared" si="128"/>
        <v>-13.55886555499818</v>
      </c>
      <c r="I988" s="31">
        <f t="shared" si="123"/>
        <v>13.611953491649993</v>
      </c>
      <c r="J988" s="31">
        <f t="shared" si="124"/>
        <v>-1.4824488922540813</v>
      </c>
      <c r="K988" s="31">
        <f t="shared" si="125"/>
        <v>0.28001923171945642</v>
      </c>
      <c r="L988" s="32">
        <f t="shared" si="126"/>
        <v>-0.82356036336953364</v>
      </c>
      <c r="M988" s="33">
        <f t="shared" si="127"/>
        <v>-0.40242901327612512</v>
      </c>
      <c r="O988" s="35"/>
    </row>
    <row r="989" spans="4:15">
      <c r="D989" s="92">
        <f>D988+'Control Panel'!$B$29</f>
        <v>4.934999999999917</v>
      </c>
      <c r="E989" s="31">
        <f t="shared" si="129"/>
        <v>34.990460332807615</v>
      </c>
      <c r="F989" s="31">
        <f t="shared" si="130"/>
        <v>0</v>
      </c>
      <c r="G989" s="31">
        <f t="shared" si="128"/>
        <v>1.1968995670526996</v>
      </c>
      <c r="H989" s="31">
        <f t="shared" si="128"/>
        <v>-13.560877700064561</v>
      </c>
      <c r="I989" s="31">
        <f t="shared" si="123"/>
        <v>13.613595137571826</v>
      </c>
      <c r="J989" s="31">
        <f t="shared" si="124"/>
        <v>-1.4827632308772527</v>
      </c>
      <c r="K989" s="31">
        <f t="shared" si="125"/>
        <v>0.28008677825497336</v>
      </c>
      <c r="L989" s="32">
        <f t="shared" si="126"/>
        <v>-0.82083569217106611</v>
      </c>
      <c r="M989" s="33">
        <f t="shared" si="127"/>
        <v>-0.39992776353843612</v>
      </c>
      <c r="O989" s="35"/>
    </row>
    <row r="990" spans="4:15">
      <c r="D990" s="92">
        <f>D989+'Control Panel'!$B$29</f>
        <v>4.9399999999999169</v>
      </c>
      <c r="E990" s="31">
        <f t="shared" si="129"/>
        <v>34.990460332807615</v>
      </c>
      <c r="F990" s="31">
        <f t="shared" si="130"/>
        <v>0</v>
      </c>
      <c r="G990" s="31">
        <f t="shared" si="128"/>
        <v>1.1927953885918443</v>
      </c>
      <c r="H990" s="31">
        <f t="shared" si="128"/>
        <v>-13.562877338882252</v>
      </c>
      <c r="I990" s="31">
        <f t="shared" si="123"/>
        <v>13.615226863648351</v>
      </c>
      <c r="J990" s="31">
        <f t="shared" si="124"/>
        <v>-1.4830764164464785</v>
      </c>
      <c r="K990" s="31">
        <f t="shared" si="125"/>
        <v>0.28015392470448375</v>
      </c>
      <c r="L990" s="32">
        <f t="shared" si="126"/>
        <v>-0.81811908786628196</v>
      </c>
      <c r="M990" s="33">
        <f t="shared" si="127"/>
        <v>-0.39744153653370662</v>
      </c>
      <c r="O990" s="35"/>
    </row>
    <row r="991" spans="4:15">
      <c r="D991" s="92">
        <f>D990+'Control Panel'!$B$29</f>
        <v>4.9449999999999168</v>
      </c>
      <c r="E991" s="31">
        <f t="shared" si="129"/>
        <v>34.990460332807615</v>
      </c>
      <c r="F991" s="31">
        <f t="shared" si="130"/>
        <v>0</v>
      </c>
      <c r="G991" s="31">
        <f t="shared" si="128"/>
        <v>1.188704793152513</v>
      </c>
      <c r="H991" s="31">
        <f t="shared" si="128"/>
        <v>-13.564864546564921</v>
      </c>
      <c r="I991" s="31">
        <f t="shared" si="123"/>
        <v>13.616848726923484</v>
      </c>
      <c r="J991" s="31">
        <f t="shared" si="124"/>
        <v>-1.4833884535242847</v>
      </c>
      <c r="K991" s="31">
        <f t="shared" si="125"/>
        <v>0.280220673269023</v>
      </c>
      <c r="L991" s="32">
        <f t="shared" si="126"/>
        <v>-0.81541053571546085</v>
      </c>
      <c r="M991" s="33">
        <f t="shared" si="127"/>
        <v>-0.39497024783762086</v>
      </c>
      <c r="O991" s="35"/>
    </row>
    <row r="992" spans="4:15">
      <c r="D992" s="92">
        <f>D991+'Control Panel'!$B$29</f>
        <v>4.9499999999999167</v>
      </c>
      <c r="E992" s="31">
        <f t="shared" si="129"/>
        <v>34.990460332807615</v>
      </c>
      <c r="F992" s="31">
        <f t="shared" si="130"/>
        <v>0</v>
      </c>
      <c r="G992" s="31">
        <f t="shared" si="128"/>
        <v>1.1846277404739356</v>
      </c>
      <c r="H992" s="31">
        <f t="shared" si="128"/>
        <v>-13.56683939780411</v>
      </c>
      <c r="I992" s="31">
        <f t="shared" si="123"/>
        <v>13.618460784145547</v>
      </c>
      <c r="J992" s="31">
        <f t="shared" si="124"/>
        <v>-1.4836993466520381</v>
      </c>
      <c r="K992" s="31">
        <f t="shared" si="125"/>
        <v>0.28028702613946277</v>
      </c>
      <c r="L992" s="32">
        <f t="shared" si="126"/>
        <v>-0.81271002091098443</v>
      </c>
      <c r="M992" s="33">
        <f t="shared" si="127"/>
        <v>-0.39251381343289871</v>
      </c>
      <c r="O992" s="35"/>
    </row>
    <row r="993" spans="4:15">
      <c r="D993" s="92">
        <f>D992+'Control Panel'!$B$29</f>
        <v>4.9549999999999166</v>
      </c>
      <c r="E993" s="31">
        <f t="shared" si="129"/>
        <v>34.990460332807615</v>
      </c>
      <c r="F993" s="31">
        <f t="shared" si="130"/>
        <v>0</v>
      </c>
      <c r="G993" s="31">
        <f t="shared" si="128"/>
        <v>1.1805641903693807</v>
      </c>
      <c r="H993" s="31">
        <f t="shared" si="128"/>
        <v>-13.568801966871273</v>
      </c>
      <c r="I993" s="31">
        <f t="shared" si="123"/>
        <v>13.620063091768417</v>
      </c>
      <c r="J993" s="31">
        <f t="shared" si="124"/>
        <v>-1.4840091003500695</v>
      </c>
      <c r="K993" s="31">
        <f t="shared" si="125"/>
        <v>0.2803529854965347</v>
      </c>
      <c r="L993" s="32">
        <f t="shared" si="126"/>
        <v>-0.81001752857857334</v>
      </c>
      <c r="M993" s="33">
        <f t="shared" si="127"/>
        <v>-0.39007214970813353</v>
      </c>
      <c r="O993" s="35"/>
    </row>
    <row r="994" spans="4:15">
      <c r="D994" s="92">
        <f>D993+'Control Panel'!$B$29</f>
        <v>4.9599999999999165</v>
      </c>
      <c r="E994" s="31">
        <f t="shared" si="129"/>
        <v>34.990460332807615</v>
      </c>
      <c r="F994" s="31">
        <f t="shared" si="130"/>
        <v>0</v>
      </c>
      <c r="G994" s="31">
        <f t="shared" si="128"/>
        <v>1.1765141027264878</v>
      </c>
      <c r="H994" s="31">
        <f t="shared" si="128"/>
        <v>-13.570752327619815</v>
      </c>
      <c r="I994" s="31">
        <f t="shared" si="123"/>
        <v>13.621655705952671</v>
      </c>
      <c r="J994" s="31">
        <f t="shared" si="124"/>
        <v>-1.4843177191177996</v>
      </c>
      <c r="K994" s="31">
        <f t="shared" si="125"/>
        <v>0.28041855351085332</v>
      </c>
      <c r="L994" s="32">
        <f t="shared" si="126"/>
        <v>-0.8073330437784878</v>
      </c>
      <c r="M994" s="33">
        <f t="shared" si="127"/>
        <v>-0.38764517345667071</v>
      </c>
      <c r="O994" s="35"/>
    </row>
    <row r="995" spans="4:15">
      <c r="D995" s="92">
        <f>D994+'Control Panel'!$B$29</f>
        <v>4.9649999999999164</v>
      </c>
      <c r="E995" s="31">
        <f t="shared" si="129"/>
        <v>34.990460332807615</v>
      </c>
      <c r="F995" s="31">
        <f t="shared" si="130"/>
        <v>0</v>
      </c>
      <c r="G995" s="31">
        <f t="shared" si="128"/>
        <v>1.1724774375075955</v>
      </c>
      <c r="H995" s="31">
        <f t="shared" si="128"/>
        <v>-13.572690553487098</v>
      </c>
      <c r="I995" s="31">
        <f t="shared" si="123"/>
        <v>13.623238682566722</v>
      </c>
      <c r="J995" s="31">
        <f t="shared" si="124"/>
        <v>-1.4846252074338619</v>
      </c>
      <c r="K995" s="31">
        <f t="shared" si="125"/>
        <v>0.28048373234293944</v>
      </c>
      <c r="L995" s="32">
        <f t="shared" si="126"/>
        <v>-0.80465655150672821</v>
      </c>
      <c r="M995" s="33">
        <f t="shared" si="127"/>
        <v>-0.38523280187545511</v>
      </c>
      <c r="O995" s="35"/>
    </row>
    <row r="996" spans="4:15">
      <c r="D996" s="92">
        <f>D995+'Control Panel'!$B$29</f>
        <v>4.9699999999999163</v>
      </c>
      <c r="E996" s="31">
        <f t="shared" si="129"/>
        <v>34.990460332807615</v>
      </c>
      <c r="F996" s="31">
        <f t="shared" si="130"/>
        <v>0</v>
      </c>
      <c r="G996" s="31">
        <f t="shared" si="128"/>
        <v>1.1684541547500618</v>
      </c>
      <c r="H996" s="31">
        <f t="shared" si="128"/>
        <v>-13.574616717496475</v>
      </c>
      <c r="I996" s="31">
        <f t="shared" si="123"/>
        <v>13.624812077187981</v>
      </c>
      <c r="J996" s="31">
        <f t="shared" si="124"/>
        <v>-1.4849315697562246</v>
      </c>
      <c r="K996" s="31">
        <f t="shared" si="125"/>
        <v>0.28054852414324455</v>
      </c>
      <c r="L996" s="32">
        <f t="shared" si="126"/>
        <v>-0.80198803669622964</v>
      </c>
      <c r="M996" s="33">
        <f t="shared" si="127"/>
        <v>-0.38283495256385602</v>
      </c>
      <c r="O996" s="35"/>
    </row>
    <row r="997" spans="4:15">
      <c r="D997" s="92">
        <f>D996+'Control Panel'!$B$29</f>
        <v>4.9749999999999162</v>
      </c>
      <c r="E997" s="31">
        <f t="shared" si="129"/>
        <v>34.990460332807615</v>
      </c>
      <c r="F997" s="31">
        <f t="shared" si="130"/>
        <v>0</v>
      </c>
      <c r="G997" s="31">
        <f t="shared" si="128"/>
        <v>1.1644442145665805</v>
      </c>
      <c r="H997" s="31">
        <f t="shared" si="128"/>
        <v>-13.576530892259294</v>
      </c>
      <c r="I997" s="31">
        <f t="shared" si="123"/>
        <v>13.626375945103986</v>
      </c>
      <c r="J997" s="31">
        <f t="shared" si="124"/>
        <v>-1.4852368105223119</v>
      </c>
      <c r="K997" s="31">
        <f t="shared" si="125"/>
        <v>0.28061293105217422</v>
      </c>
      <c r="L997" s="32">
        <f t="shared" si="126"/>
        <v>-0.79932748421803956</v>
      </c>
      <c r="M997" s="33">
        <f t="shared" si="127"/>
        <v>-0.38045154352251975</v>
      </c>
      <c r="O997" s="35"/>
    </row>
    <row r="998" spans="4:15">
      <c r="D998" s="92">
        <f>D997+'Control Panel'!$B$29</f>
        <v>4.979999999999916</v>
      </c>
      <c r="E998" s="31">
        <f t="shared" si="129"/>
        <v>34.990460332807615</v>
      </c>
      <c r="F998" s="31">
        <f t="shared" si="130"/>
        <v>0</v>
      </c>
      <c r="G998" s="31">
        <f t="shared" si="128"/>
        <v>1.1604475771454903</v>
      </c>
      <c r="H998" s="31">
        <f t="shared" si="128"/>
        <v>-13.578433149976906</v>
      </c>
      <c r="I998" s="31">
        <f t="shared" si="123"/>
        <v>13.627930341313554</v>
      </c>
      <c r="J998" s="31">
        <f t="shared" si="124"/>
        <v>-1.4855409341491255</v>
      </c>
      <c r="K998" s="31">
        <f t="shared" si="125"/>
        <v>0.28067695520011277</v>
      </c>
      <c r="L998" s="32">
        <f t="shared" si="126"/>
        <v>-0.79667487888247701</v>
      </c>
      <c r="M998" s="33">
        <f t="shared" si="127"/>
        <v>-0.37808249315220055</v>
      </c>
      <c r="O998" s="35"/>
    </row>
    <row r="999" spans="4:15">
      <c r="D999" s="92">
        <f>D998+'Control Panel'!$B$29</f>
        <v>4.9849999999999159</v>
      </c>
      <c r="E999" s="31">
        <f t="shared" si="129"/>
        <v>34.990460332807615</v>
      </c>
      <c r="F999" s="31">
        <f t="shared" si="130"/>
        <v>0</v>
      </c>
      <c r="G999" s="31">
        <f t="shared" si="128"/>
        <v>1.1564642027510779</v>
      </c>
      <c r="H999" s="31">
        <f t="shared" si="128"/>
        <v>-13.580323562442667</v>
      </c>
      <c r="I999" s="31">
        <f t="shared" si="123"/>
        <v>13.62947532052794</v>
      </c>
      <c r="J999" s="31">
        <f t="shared" si="124"/>
        <v>-1.4858439450333627</v>
      </c>
      <c r="K999" s="31">
        <f t="shared" si="125"/>
        <v>0.28074059870744816</v>
      </c>
      <c r="L999" s="32">
        <f t="shared" si="126"/>
        <v>-0.79403020544030189</v>
      </c>
      <c r="M999" s="33">
        <f t="shared" si="127"/>
        <v>-0.37572772025254997</v>
      </c>
      <c r="O999" s="35"/>
    </row>
    <row r="1000" spans="4:15">
      <c r="D1000" s="92">
        <f>D999+'Control Panel'!$B$29</f>
        <v>4.9899999999999158</v>
      </c>
      <c r="E1000" s="31">
        <f t="shared" si="129"/>
        <v>34.990460332807615</v>
      </c>
      <c r="F1000" s="31">
        <f t="shared" si="130"/>
        <v>0</v>
      </c>
      <c r="G1000" s="31">
        <f t="shared" si="128"/>
        <v>1.1524940517238764</v>
      </c>
      <c r="H1000" s="31">
        <f t="shared" si="128"/>
        <v>-13.582202201043929</v>
      </c>
      <c r="I1000" s="31">
        <f t="shared" si="123"/>
        <v>13.631010937171954</v>
      </c>
      <c r="J1000" s="31">
        <f t="shared" si="124"/>
        <v>-1.4861458475515368</v>
      </c>
      <c r="K1000" s="31">
        <f t="shared" si="125"/>
        <v>0.28080386368459603</v>
      </c>
      <c r="L1000" s="32">
        <f t="shared" si="126"/>
        <v>-0.79139344858384608</v>
      </c>
      <c r="M1000" s="33">
        <f t="shared" si="127"/>
        <v>-0.37338714402097389</v>
      </c>
      <c r="O1000" s="35"/>
    </row>
    <row r="1001" spans="4:15">
      <c r="D1001" s="92">
        <f>D1000+'Control Panel'!$B$29</f>
        <v>4.9949999999999157</v>
      </c>
      <c r="E1001" s="31">
        <f t="shared" si="129"/>
        <v>34.990460332807615</v>
      </c>
      <c r="F1001" s="31">
        <f t="shared" si="130"/>
        <v>0</v>
      </c>
      <c r="G1001" s="31">
        <f t="shared" si="128"/>
        <v>1.1485370844809573</v>
      </c>
      <c r="H1001" s="31">
        <f t="shared" si="128"/>
        <v>-13.584069136764034</v>
      </c>
      <c r="I1001" s="31">
        <f t="shared" si="123"/>
        <v>13.632537245385146</v>
      </c>
      <c r="J1001" s="31">
        <f t="shared" si="124"/>
        <v>-1.4864466460600931</v>
      </c>
      <c r="K1001" s="31">
        <f t="shared" si="125"/>
        <v>0.28086675223202617</v>
      </c>
      <c r="L1001" s="32">
        <f t="shared" si="126"/>
        <v>-0.78876459294816426</v>
      </c>
      <c r="M1001" s="33">
        <f t="shared" si="127"/>
        <v>-0.37106068405138859</v>
      </c>
      <c r="O1001" s="35"/>
    </row>
    <row r="1002" spans="4:15">
      <c r="D1002" s="92">
        <f>D1001+'Control Panel'!$B$29</f>
        <v>4.9999999999999156</v>
      </c>
      <c r="E1002" s="31">
        <f t="shared" si="129"/>
        <v>34.990460332807615</v>
      </c>
      <c r="F1002" s="31">
        <f t="shared" si="130"/>
        <v>0</v>
      </c>
      <c r="G1002" s="31">
        <f t="shared" si="128"/>
        <v>1.1445932615162164</v>
      </c>
      <c r="H1002" s="31">
        <f t="shared" si="128"/>
        <v>-13.585924440184291</v>
      </c>
      <c r="I1002" s="31">
        <f t="shared" si="123"/>
        <v>13.634054299022914</v>
      </c>
      <c r="J1002" s="31">
        <f t="shared" si="124"/>
        <v>-1.4867463448955278</v>
      </c>
      <c r="K1002" s="31">
        <f t="shared" si="125"/>
        <v>0.28092926644028599</v>
      </c>
      <c r="L1002" s="32">
        <f t="shared" si="126"/>
        <v>-0.78614362311213881</v>
      </c>
      <c r="M1002" s="33">
        <f t="shared" si="127"/>
        <v>-0.36874826033307573</v>
      </c>
      <c r="O1002" s="35"/>
    </row>
    <row r="1003" spans="4:15">
      <c r="D1003" s="92">
        <f>D1002+'Control Panel'!$B$29</f>
        <v>5.0049999999999155</v>
      </c>
      <c r="E1003" s="31">
        <f t="shared" si="129"/>
        <v>34.990460332807615</v>
      </c>
      <c r="F1003" s="31">
        <f t="shared" si="130"/>
        <v>0</v>
      </c>
      <c r="G1003" s="31">
        <f t="shared" si="128"/>
        <v>1.1406625434006556</v>
      </c>
      <c r="H1003" s="31">
        <f t="shared" si="128"/>
        <v>-13.587768181485956</v>
      </c>
      <c r="I1003" s="31">
        <f t="shared" si="123"/>
        <v>13.635562151657679</v>
      </c>
      <c r="J1003" s="31">
        <f t="shared" si="124"/>
        <v>-1.4870449483745023</v>
      </c>
      <c r="K1003" s="31">
        <f t="shared" si="125"/>
        <v>0.28099140839002801</v>
      </c>
      <c r="L1003" s="32">
        <f t="shared" si="126"/>
        <v>-0.78353052359961106</v>
      </c>
      <c r="M1003" s="33">
        <f t="shared" si="127"/>
        <v>-0.36644979324941818</v>
      </c>
    </row>
    <row r="1004" spans="4:15">
      <c r="D1004" s="92">
        <f>D1003+'Control Panel'!$B$29</f>
        <v>5.0099999999999154</v>
      </c>
      <c r="E1004" s="31">
        <f t="shared" si="129"/>
        <v>34.990460332807615</v>
      </c>
      <c r="F1004" s="31">
        <f t="shared" si="130"/>
        <v>0</v>
      </c>
      <c r="G1004" s="31">
        <f t="shared" si="128"/>
        <v>1.1367448907826576</v>
      </c>
      <c r="H1004" s="31">
        <f t="shared" si="128"/>
        <v>-13.589600430452203</v>
      </c>
      <c r="I1004" s="31">
        <f t="shared" si="123"/>
        <v>13.637060856580026</v>
      </c>
      <c r="J1004" s="31">
        <f t="shared" si="124"/>
        <v>-1.4873424607939592</v>
      </c>
      <c r="K1004" s="31">
        <f t="shared" si="125"/>
        <v>0.28105318015203484</v>
      </c>
      <c r="L1004" s="32">
        <f t="shared" si="126"/>
        <v>-0.78092527888047691</v>
      </c>
      <c r="M1004" s="33">
        <f t="shared" si="127"/>
        <v>-0.36416520357671256</v>
      </c>
    </row>
    <row r="1005" spans="4:15">
      <c r="D1005" s="92">
        <f>D1004+'Control Panel'!$B$29</f>
        <v>5.0149999999999153</v>
      </c>
      <c r="E1005" s="31">
        <f t="shared" si="129"/>
        <v>34.990460332807615</v>
      </c>
      <c r="F1005" s="31">
        <f t="shared" si="130"/>
        <v>0</v>
      </c>
      <c r="G1005" s="31">
        <f t="shared" si="128"/>
        <v>1.1328402643882551</v>
      </c>
      <c r="H1005" s="31">
        <f t="shared" si="128"/>
        <v>-13.591421256470086</v>
      </c>
      <c r="I1005" s="31">
        <f t="shared" si="123"/>
        <v>13.63855046679984</v>
      </c>
      <c r="J1005" s="31">
        <f t="shared" si="124"/>
        <v>-1.4876388864312371</v>
      </c>
      <c r="K1005" s="31">
        <f t="shared" si="125"/>
        <v>0.28111458378724491</v>
      </c>
      <c r="L1005" s="32">
        <f t="shared" si="126"/>
        <v>-0.77832787337177167</v>
      </c>
      <c r="M1005" s="33">
        <f t="shared" si="127"/>
        <v>-0.36189441248296039</v>
      </c>
    </row>
    <row r="1006" spans="4:15">
      <c r="D1006" s="92">
        <f>D1005+'Control Panel'!$B$29</f>
        <v>5.0199999999999152</v>
      </c>
      <c r="E1006" s="31">
        <f t="shared" si="129"/>
        <v>34.990460332807615</v>
      </c>
      <c r="F1006" s="31">
        <f t="shared" si="130"/>
        <v>0</v>
      </c>
      <c r="G1006" s="31">
        <f t="shared" si="128"/>
        <v>1.1289486250213963</v>
      </c>
      <c r="H1006" s="31">
        <f t="shared" si="128"/>
        <v>-13.593230728532502</v>
      </c>
      <c r="I1006" s="31">
        <f t="shared" si="123"/>
        <v>13.640031035047464</v>
      </c>
      <c r="J1006" s="31">
        <f t="shared" si="124"/>
        <v>-1.4879342295441833</v>
      </c>
      <c r="K1006" s="31">
        <f t="shared" si="125"/>
        <v>0.28117562134677948</v>
      </c>
      <c r="L1006" s="32">
        <f t="shared" si="126"/>
        <v>-0.77573829143876571</v>
      </c>
      <c r="M1006" s="33">
        <f t="shared" si="127"/>
        <v>-0.35963734152661408</v>
      </c>
    </row>
    <row r="1007" spans="4:15">
      <c r="D1007" s="92">
        <f>D1006+'Control Panel'!$B$29</f>
        <v>5.0249999999999151</v>
      </c>
      <c r="E1007" s="31">
        <f t="shared" si="129"/>
        <v>34.990460332807615</v>
      </c>
      <c r="F1007" s="31">
        <f t="shared" si="130"/>
        <v>0</v>
      </c>
      <c r="G1007" s="31">
        <f t="shared" si="128"/>
        <v>1.1250699335642025</v>
      </c>
      <c r="H1007" s="31">
        <f t="shared" si="128"/>
        <v>-13.595028915240135</v>
      </c>
      <c r="I1007" s="31">
        <f t="shared" si="123"/>
        <v>13.641502613774831</v>
      </c>
      <c r="J1007" s="31">
        <f t="shared" si="124"/>
        <v>-1.4882284943712669</v>
      </c>
      <c r="K1007" s="31">
        <f t="shared" si="125"/>
        <v>0.28123629487196838</v>
      </c>
      <c r="L1007" s="32">
        <f t="shared" si="126"/>
        <v>-0.7731565173960252</v>
      </c>
      <c r="M1007" s="33">
        <f t="shared" si="127"/>
        <v>-0.35739391265537196</v>
      </c>
    </row>
    <row r="1008" spans="4:15">
      <c r="D1008" s="92">
        <f>D1007+'Control Panel'!$B$29</f>
        <v>5.029999999999915</v>
      </c>
      <c r="E1008" s="31">
        <f t="shared" si="129"/>
        <v>34.990460332807615</v>
      </c>
      <c r="F1008" s="31">
        <f t="shared" si="130"/>
        <v>0</v>
      </c>
      <c r="G1008" s="31">
        <f t="shared" si="128"/>
        <v>1.1212041509772224</v>
      </c>
      <c r="H1008" s="31">
        <f t="shared" si="128"/>
        <v>-13.596815884803412</v>
      </c>
      <c r="I1008" s="31">
        <f t="shared" si="123"/>
        <v>13.642965255156627</v>
      </c>
      <c r="J1008" s="31">
        <f t="shared" si="124"/>
        <v>-1.4885216851316903</v>
      </c>
      <c r="K1008" s="31">
        <f t="shared" si="125"/>
        <v>0.28129660639437754</v>
      </c>
      <c r="L1008" s="32">
        <f t="shared" si="126"/>
        <v>-0.77058253550848232</v>
      </c>
      <c r="M1008" s="33">
        <f t="shared" si="127"/>
        <v>-0.35516404820491454</v>
      </c>
    </row>
    <row r="1009" spans="4:13">
      <c r="D1009" s="92">
        <f>D1008+'Control Panel'!$B$29</f>
        <v>5.0349999999999149</v>
      </c>
      <c r="E1009" s="31">
        <f t="shared" si="129"/>
        <v>34.990460332807615</v>
      </c>
      <c r="F1009" s="31">
        <f t="shared" si="130"/>
        <v>0</v>
      </c>
      <c r="G1009" s="31">
        <f t="shared" si="128"/>
        <v>1.11735123829968</v>
      </c>
      <c r="H1009" s="31">
        <f t="shared" si="128"/>
        <v>-13.598591705044436</v>
      </c>
      <c r="I1009" s="31">
        <f t="shared" si="123"/>
        <v>13.644419011091427</v>
      </c>
      <c r="J1009" s="31">
        <f t="shared" si="124"/>
        <v>-1.4888138060255005</v>
      </c>
      <c r="K1009" s="31">
        <f t="shared" si="125"/>
        <v>0.28135655793583542</v>
      </c>
      <c r="L1009" s="32">
        <f t="shared" si="126"/>
        <v>-0.76801632999247804</v>
      </c>
      <c r="M1009" s="33">
        <f t="shared" si="127"/>
        <v>-0.35294767089767237</v>
      </c>
    </row>
    <row r="1010" spans="4:13">
      <c r="D1010" s="92">
        <f>D1009+'Control Panel'!$B$29</f>
        <v>5.0399999999999148</v>
      </c>
      <c r="E1010" s="31">
        <f t="shared" si="129"/>
        <v>34.990460332807615</v>
      </c>
      <c r="F1010" s="31">
        <f t="shared" si="130"/>
        <v>0</v>
      </c>
      <c r="G1010" s="31">
        <f t="shared" si="128"/>
        <v>1.1135111566497176</v>
      </c>
      <c r="H1010" s="31">
        <f t="shared" si="128"/>
        <v>-13.600356443398924</v>
      </c>
      <c r="I1010" s="31">
        <f t="shared" si="123"/>
        <v>13.645863933202838</v>
      </c>
      <c r="J1010" s="31">
        <f t="shared" si="124"/>
        <v>-1.4891048612336995</v>
      </c>
      <c r="K1010" s="31">
        <f t="shared" si="125"/>
        <v>0.28141615150846017</v>
      </c>
      <c r="L1010" s="32">
        <f t="shared" si="126"/>
        <v>-0.76545788501680712</v>
      </c>
      <c r="M1010" s="33">
        <f t="shared" si="127"/>
        <v>-0.35074470384157863</v>
      </c>
    </row>
    <row r="1011" spans="4:13">
      <c r="D1011" s="92">
        <f>D1010+'Control Panel'!$B$29</f>
        <v>5.0449999999999147</v>
      </c>
      <c r="E1011" s="31">
        <f t="shared" si="129"/>
        <v>34.990460332807615</v>
      </c>
      <c r="F1011" s="31">
        <f t="shared" si="130"/>
        <v>0</v>
      </c>
      <c r="G1011" s="31">
        <f t="shared" si="128"/>
        <v>1.1096838672246334</v>
      </c>
      <c r="H1011" s="31">
        <f t="shared" si="128"/>
        <v>-13.602110166918132</v>
      </c>
      <c r="I1011" s="31">
        <f t="shared" si="123"/>
        <v>13.647300072840643</v>
      </c>
      <c r="J1011" s="31">
        <f t="shared" si="124"/>
        <v>-1.4893948549183529</v>
      </c>
      <c r="K1011" s="31">
        <f t="shared" si="125"/>
        <v>0.28147538911468695</v>
      </c>
      <c r="L1011" s="32">
        <f t="shared" si="126"/>
        <v>-0.7629071847037503</v>
      </c>
      <c r="M1011" s="33">
        <f t="shared" si="127"/>
        <v>-0.34855507052881468</v>
      </c>
    </row>
    <row r="1012" spans="4:13">
      <c r="D1012" s="92">
        <f>D1011+'Control Panel'!$B$29</f>
        <v>5.0499999999999146</v>
      </c>
      <c r="E1012" s="31">
        <f t="shared" si="129"/>
        <v>34.990460332807615</v>
      </c>
      <c r="F1012" s="31">
        <f t="shared" si="130"/>
        <v>0</v>
      </c>
      <c r="G1012" s="31">
        <f t="shared" si="128"/>
        <v>1.1058693313011148</v>
      </c>
      <c r="H1012" s="31">
        <f t="shared" si="128"/>
        <v>-13.603852942270777</v>
      </c>
      <c r="I1012" s="31">
        <f t="shared" si="123"/>
        <v>13.648727481081952</v>
      </c>
      <c r="J1012" s="31">
        <f t="shared" si="124"/>
        <v>-1.4896837912226994</v>
      </c>
      <c r="K1012" s="31">
        <f t="shared" si="125"/>
        <v>0.28153427274729559</v>
      </c>
      <c r="L1012" s="32">
        <f t="shared" si="126"/>
        <v>-0.7603642131300905</v>
      </c>
      <c r="M1012" s="33">
        <f t="shared" si="127"/>
        <v>-0.34637869483454636</v>
      </c>
    </row>
    <row r="1013" spans="4:13">
      <c r="D1013" s="92">
        <f>D1012+'Control Panel'!$B$29</f>
        <v>5.0549999999999145</v>
      </c>
      <c r="E1013" s="31">
        <f t="shared" si="129"/>
        <v>34.990460332807615</v>
      </c>
      <c r="F1013" s="31">
        <f t="shared" si="130"/>
        <v>0</v>
      </c>
      <c r="G1013" s="31">
        <f t="shared" si="128"/>
        <v>1.1020675102354642</v>
      </c>
      <c r="H1013" s="31">
        <f t="shared" si="128"/>
        <v>-13.605584835744949</v>
      </c>
      <c r="I1013" s="31">
        <f t="shared" si="123"/>
        <v>13.650146208732327</v>
      </c>
      <c r="J1013" s="31">
        <f t="shared" si="124"/>
        <v>-1.4899716742712583</v>
      </c>
      <c r="K1013" s="31">
        <f t="shared" si="125"/>
        <v>0.2815928043894379</v>
      </c>
      <c r="L1013" s="32">
        <f t="shared" si="126"/>
        <v>-0.75782895432812603</v>
      </c>
      <c r="M1013" s="33">
        <f t="shared" si="127"/>
        <v>-0.34421550101566556</v>
      </c>
    </row>
    <row r="1014" spans="4:13">
      <c r="D1014" s="92">
        <f>D1013+'Control Panel'!$B$29</f>
        <v>5.0599999999999143</v>
      </c>
      <c r="E1014" s="31">
        <f t="shared" si="129"/>
        <v>34.990460332807615</v>
      </c>
      <c r="F1014" s="31">
        <f t="shared" si="130"/>
        <v>0</v>
      </c>
      <c r="G1014" s="31">
        <f t="shared" si="128"/>
        <v>1.0982783654638235</v>
      </c>
      <c r="H1014" s="31">
        <f t="shared" si="128"/>
        <v>-13.607305913250027</v>
      </c>
      <c r="I1014" s="31">
        <f t="shared" si="123"/>
        <v>13.651556306326947</v>
      </c>
      <c r="J1014" s="31">
        <f t="shared" si="124"/>
        <v>-1.4902585081699355</v>
      </c>
      <c r="K1014" s="31">
        <f t="shared" si="125"/>
        <v>0.28165098601466637</v>
      </c>
      <c r="L1014" s="32">
        <f t="shared" si="126"/>
        <v>-0.75530139228667803</v>
      </c>
      <c r="M1014" s="33">
        <f t="shared" si="127"/>
        <v>-0.34206541370950805</v>
      </c>
    </row>
    <row r="1015" spans="4:13">
      <c r="D1015" s="92">
        <f>D1014+'Control Panel'!$B$29</f>
        <v>5.0649999999999142</v>
      </c>
      <c r="E1015" s="31">
        <f t="shared" si="129"/>
        <v>34.990460332807615</v>
      </c>
      <c r="F1015" s="31">
        <f t="shared" si="130"/>
        <v>0</v>
      </c>
      <c r="G1015" s="31">
        <f t="shared" si="128"/>
        <v>1.0945018585023902</v>
      </c>
      <c r="H1015" s="31">
        <f t="shared" si="128"/>
        <v>-13.609016240318574</v>
      </c>
      <c r="I1015" s="31">
        <f t="shared" si="123"/>
        <v>13.652957824131732</v>
      </c>
      <c r="J1015" s="31">
        <f t="shared" si="124"/>
        <v>-1.4905442970061313</v>
      </c>
      <c r="K1015" s="31">
        <f t="shared" si="125"/>
        <v>0.28170881958696131</v>
      </c>
      <c r="L1015" s="32">
        <f t="shared" si="126"/>
        <v>-0.75278151095207069</v>
      </c>
      <c r="M1015" s="33">
        <f t="shared" si="127"/>
        <v>-0.33992835793259513</v>
      </c>
    </row>
    <row r="1016" spans="4:13">
      <c r="D1016" s="92">
        <f>D1015+'Control Panel'!$B$29</f>
        <v>5.0699999999999141</v>
      </c>
      <c r="E1016" s="31">
        <f t="shared" si="129"/>
        <v>34.990460332807615</v>
      </c>
      <c r="F1016" s="31">
        <f t="shared" si="130"/>
        <v>0</v>
      </c>
      <c r="G1016" s="31">
        <f t="shared" si="128"/>
        <v>1.0907379509476298</v>
      </c>
      <c r="H1016" s="31">
        <f t="shared" si="128"/>
        <v>-13.610715882108238</v>
      </c>
      <c r="I1016" s="31">
        <f t="shared" si="123"/>
        <v>13.654350812144488</v>
      </c>
      <c r="J1016" s="31">
        <f t="shared" si="124"/>
        <v>-1.4908290448488446</v>
      </c>
      <c r="K1016" s="31">
        <f t="shared" si="125"/>
        <v>0.2817663070607595</v>
      </c>
      <c r="L1016" s="32">
        <f t="shared" si="126"/>
        <v>-0.75026929422912036</v>
      </c>
      <c r="M1016" s="33">
        <f t="shared" si="127"/>
        <v>-0.33780425907935141</v>
      </c>
    </row>
    <row r="1017" spans="4:13">
      <c r="D1017" s="92">
        <f>D1016+'Control Panel'!$B$29</f>
        <v>5.074999999999914</v>
      </c>
      <c r="E1017" s="31">
        <f t="shared" si="129"/>
        <v>34.990460332807615</v>
      </c>
      <c r="F1017" s="31">
        <f t="shared" si="130"/>
        <v>0</v>
      </c>
      <c r="G1017" s="31">
        <f t="shared" si="128"/>
        <v>1.0869866044764842</v>
      </c>
      <c r="H1017" s="31">
        <f t="shared" si="128"/>
        <v>-13.612404903403634</v>
      </c>
      <c r="I1017" s="31">
        <f t="shared" si="123"/>
        <v>13.655735320096046</v>
      </c>
      <c r="J1017" s="31">
        <f t="shared" si="124"/>
        <v>-1.4911127557487787</v>
      </c>
      <c r="K1017" s="31">
        <f t="shared" si="125"/>
        <v>0.28182345038098272</v>
      </c>
      <c r="L1017" s="32">
        <f t="shared" si="126"/>
        <v>-0.74776472598209964</v>
      </c>
      <c r="M1017" s="33">
        <f t="shared" si="127"/>
        <v>-0.33569304292081492</v>
      </c>
    </row>
    <row r="1018" spans="4:13">
      <c r="D1018" s="92">
        <f>D1017+'Control Panel'!$B$29</f>
        <v>5.0799999999999139</v>
      </c>
      <c r="E1018" s="31">
        <f t="shared" si="129"/>
        <v>34.990460332807615</v>
      </c>
      <c r="F1018" s="31">
        <f t="shared" si="130"/>
        <v>0</v>
      </c>
      <c r="G1018" s="31">
        <f t="shared" si="128"/>
        <v>1.0832477808465737</v>
      </c>
      <c r="H1018" s="31">
        <f t="shared" si="128"/>
        <v>-13.614083368618239</v>
      </c>
      <c r="I1018" s="31">
        <f t="shared" si="123"/>
        <v>13.657111397451393</v>
      </c>
      <c r="J1018" s="31">
        <f t="shared" si="124"/>
        <v>-1.4913954337384432</v>
      </c>
      <c r="K1018" s="31">
        <f t="shared" si="125"/>
        <v>0.28188025148306584</v>
      </c>
      <c r="L1018" s="32">
        <f t="shared" si="126"/>
        <v>-0.74526779003571575</v>
      </c>
      <c r="M1018" s="33">
        <f t="shared" si="127"/>
        <v>-0.33359463560336811</v>
      </c>
    </row>
    <row r="1019" spans="4:13">
      <c r="D1019" s="92">
        <f>D1018+'Control Panel'!$B$29</f>
        <v>5.0849999999999138</v>
      </c>
      <c r="E1019" s="31">
        <f t="shared" si="129"/>
        <v>34.990460332807615</v>
      </c>
      <c r="F1019" s="31">
        <f t="shared" si="130"/>
        <v>0</v>
      </c>
      <c r="G1019" s="31">
        <f t="shared" si="128"/>
        <v>1.0795214418963952</v>
      </c>
      <c r="H1019" s="31">
        <f t="shared" si="128"/>
        <v>-13.615751341796257</v>
      </c>
      <c r="I1019" s="31">
        <f t="shared" si="123"/>
        <v>13.658479093410826</v>
      </c>
      <c r="J1019" s="31">
        <f t="shared" si="124"/>
        <v>-1.4916770828322601</v>
      </c>
      <c r="K1019" s="31">
        <f t="shared" si="125"/>
        <v>0.28193671229298611</v>
      </c>
      <c r="L1019" s="32">
        <f t="shared" si="126"/>
        <v>-0.74277847017603904</v>
      </c>
      <c r="M1019" s="33">
        <f t="shared" si="127"/>
        <v>-0.33150896364742555</v>
      </c>
    </row>
    <row r="1020" spans="4:13">
      <c r="D1020" s="92">
        <f>D1019+'Control Panel'!$B$29</f>
        <v>5.0899999999999137</v>
      </c>
      <c r="E1020" s="31">
        <f t="shared" si="129"/>
        <v>34.990460332807615</v>
      </c>
      <c r="F1020" s="31">
        <f t="shared" si="130"/>
        <v>0</v>
      </c>
      <c r="G1020" s="31">
        <f t="shared" si="128"/>
        <v>1.0758075495455151</v>
      </c>
      <c r="H1020" s="31">
        <f t="shared" si="128"/>
        <v>-13.617408886614493</v>
      </c>
      <c r="I1020" s="31">
        <f t="shared" si="123"/>
        <v>13.659838456911066</v>
      </c>
      <c r="J1020" s="31">
        <f t="shared" si="124"/>
        <v>-1.491957707026663</v>
      </c>
      <c r="K1020" s="31">
        <f t="shared" si="125"/>
        <v>0.2819928347272917</v>
      </c>
      <c r="L1020" s="32">
        <f t="shared" si="126"/>
        <v>-0.74029675015147256</v>
      </c>
      <c r="M1020" s="33">
        <f t="shared" si="127"/>
        <v>-0.32943595394615555</v>
      </c>
    </row>
    <row r="1021" spans="4:13">
      <c r="D1021" s="92">
        <f>D1020+'Control Panel'!$B$29</f>
        <v>5.0949999999999136</v>
      </c>
      <c r="E1021" s="31">
        <f t="shared" si="129"/>
        <v>34.990460332807615</v>
      </c>
      <c r="F1021" s="31">
        <f t="shared" si="130"/>
        <v>0</v>
      </c>
      <c r="G1021" s="31">
        <f t="shared" si="128"/>
        <v>1.0721060657947576</v>
      </c>
      <c r="H1021" s="31">
        <f t="shared" si="128"/>
        <v>-13.619056066384223</v>
      </c>
      <c r="I1021" s="31">
        <f t="shared" si="123"/>
        <v>13.661189536626408</v>
      </c>
      <c r="J1021" s="31">
        <f t="shared" si="124"/>
        <v>-1.4922373103002011</v>
      </c>
      <c r="K1021" s="31">
        <f t="shared" si="125"/>
        <v>0.28204862069313069</v>
      </c>
      <c r="L1021" s="32">
        <f t="shared" si="126"/>
        <v>-0.73782261367366508</v>
      </c>
      <c r="M1021" s="33">
        <f t="shared" si="127"/>
        <v>-0.32737553376417744</v>
      </c>
    </row>
    <row r="1022" spans="4:13">
      <c r="D1022" s="92">
        <f>D1021+'Control Panel'!$B$29</f>
        <v>5.0999999999999135</v>
      </c>
      <c r="E1022" s="31">
        <f t="shared" si="129"/>
        <v>34.990460332807615</v>
      </c>
      <c r="F1022" s="31">
        <f t="shared" si="130"/>
        <v>0</v>
      </c>
      <c r="G1022" s="31">
        <f t="shared" si="128"/>
        <v>1.0684169527263894</v>
      </c>
      <c r="H1022" s="31">
        <f t="shared" si="128"/>
        <v>-13.620692944053044</v>
      </c>
      <c r="I1022" s="31">
        <f t="shared" si="123"/>
        <v>13.662532380969845</v>
      </c>
      <c r="J1022" s="31">
        <f t="shared" si="124"/>
        <v>-1.4925158966136396</v>
      </c>
      <c r="K1022" s="31">
        <f t="shared" si="125"/>
        <v>0.28210407208828037</v>
      </c>
      <c r="L1022" s="32">
        <f t="shared" si="126"/>
        <v>-0.73535604441844182</v>
      </c>
      <c r="M1022" s="33">
        <f t="shared" si="127"/>
        <v>-0.32532763073626442</v>
      </c>
    </row>
    <row r="1023" spans="4:13">
      <c r="D1023" s="92">
        <f>D1022+'Control Panel'!$B$29</f>
        <v>5.1049999999999134</v>
      </c>
      <c r="E1023" s="31">
        <f t="shared" si="129"/>
        <v>34.990460332807615</v>
      </c>
      <c r="F1023" s="31">
        <f t="shared" si="130"/>
        <v>0</v>
      </c>
      <c r="G1023" s="31">
        <f t="shared" si="128"/>
        <v>1.0647401725042971</v>
      </c>
      <c r="H1023" s="31">
        <f t="shared" si="128"/>
        <v>-13.622319582206725</v>
      </c>
      <c r="I1023" s="31">
        <f t="shared" si="123"/>
        <v>13.663867038094205</v>
      </c>
      <c r="J1023" s="31">
        <f t="shared" si="124"/>
        <v>-1.4927934699100585</v>
      </c>
      <c r="K1023" s="31">
        <f t="shared" si="125"/>
        <v>0.28215919080117663</v>
      </c>
      <c r="L1023" s="32">
        <f t="shared" si="126"/>
        <v>-0.73289702602673013</v>
      </c>
      <c r="M1023" s="33">
        <f t="shared" si="127"/>
        <v>-0.32329217286603357</v>
      </c>
    </row>
    <row r="1024" spans="4:13">
      <c r="D1024" s="92">
        <f>D1023+'Control Panel'!$B$29</f>
        <v>5.1099999999999133</v>
      </c>
      <c r="E1024" s="31">
        <f t="shared" si="129"/>
        <v>34.990460332807615</v>
      </c>
      <c r="F1024" s="31">
        <f t="shared" si="130"/>
        <v>0</v>
      </c>
      <c r="G1024" s="31">
        <f t="shared" si="128"/>
        <v>1.0610756873741634</v>
      </c>
      <c r="H1024" s="31">
        <f t="shared" si="128"/>
        <v>-13.623936043071055</v>
      </c>
      <c r="I1024" s="31">
        <f t="shared" si="123"/>
        <v>13.665193555893277</v>
      </c>
      <c r="J1024" s="31">
        <f t="shared" si="124"/>
        <v>-1.4930700341149536</v>
      </c>
      <c r="K1024" s="31">
        <f t="shared" si="125"/>
        <v>0.28221397871094306</v>
      </c>
      <c r="L1024" s="32">
        <f t="shared" si="126"/>
        <v>-0.73044554210545087</v>
      </c>
      <c r="M1024" s="33">
        <f t="shared" si="127"/>
        <v>-0.32126908852464131</v>
      </c>
    </row>
    <row r="1025" spans="4:13">
      <c r="D1025" s="92">
        <f>D1024+'Control Panel'!$B$29</f>
        <v>5.1149999999999132</v>
      </c>
      <c r="E1025" s="31">
        <f t="shared" si="129"/>
        <v>34.990460332807615</v>
      </c>
      <c r="F1025" s="31">
        <f t="shared" si="130"/>
        <v>0</v>
      </c>
      <c r="G1025" s="31">
        <f t="shared" si="128"/>
        <v>1.057423459663636</v>
      </c>
      <c r="H1025" s="31">
        <f t="shared" si="128"/>
        <v>-13.625542388513677</v>
      </c>
      <c r="I1025" s="31">
        <f t="shared" si="123"/>
        <v>13.666511982002945</v>
      </c>
      <c r="J1025" s="31">
        <f t="shared" si="124"/>
        <v>-1.4933455931363353</v>
      </c>
      <c r="K1025" s="31">
        <f t="shared" si="125"/>
        <v>0.2822684376874211</v>
      </c>
      <c r="L1025" s="32">
        <f t="shared" si="126"/>
        <v>-0.72800157622842021</v>
      </c>
      <c r="M1025" s="33">
        <f t="shared" si="127"/>
        <v>-0.31925830644946773</v>
      </c>
    </row>
    <row r="1026" spans="4:13">
      <c r="D1026" s="92">
        <f>D1025+'Control Panel'!$B$29</f>
        <v>5.1199999999999131</v>
      </c>
      <c r="E1026" s="31">
        <f t="shared" si="129"/>
        <v>34.990460332807615</v>
      </c>
      <c r="F1026" s="31">
        <f t="shared" si="130"/>
        <v>0</v>
      </c>
      <c r="G1026" s="31">
        <f t="shared" si="128"/>
        <v>1.053783451782494</v>
      </c>
      <c r="H1026" s="31">
        <f t="shared" si="128"/>
        <v>-13.627138680045924</v>
      </c>
      <c r="I1026" s="31">
        <f t="shared" si="123"/>
        <v>13.667822363802303</v>
      </c>
      <c r="J1026" s="31">
        <f t="shared" si="124"/>
        <v>-1.493620150864825</v>
      </c>
      <c r="K1026" s="31">
        <f t="shared" si="125"/>
        <v>0.28232256959119889</v>
      </c>
      <c r="L1026" s="32">
        <f t="shared" si="126"/>
        <v>-0.72556511193724316</v>
      </c>
      <c r="M1026" s="33">
        <f t="shared" si="127"/>
        <v>-0.31725975574282328</v>
      </c>
    </row>
    <row r="1027" spans="4:13">
      <c r="D1027" s="92">
        <f>D1026+'Control Panel'!$B$29</f>
        <v>5.124999999999913</v>
      </c>
      <c r="E1027" s="31">
        <f t="shared" si="129"/>
        <v>34.990460332807615</v>
      </c>
      <c r="F1027" s="31">
        <f t="shared" si="130"/>
        <v>0</v>
      </c>
      <c r="G1027" s="31">
        <f t="shared" si="128"/>
        <v>1.0501556262228078</v>
      </c>
      <c r="H1027" s="31">
        <f t="shared" si="128"/>
        <v>-13.628724978824637</v>
      </c>
      <c r="I1027" s="31">
        <f t="shared" ref="I1027:I1038" si="131">(G1027^2+H1027^2)^0.5</f>
        <v>13.669124748414802</v>
      </c>
      <c r="J1027" s="31">
        <f t="shared" ref="J1027:J1038" si="132">ATAN2(G1027,H1027)</f>
        <v>-1.4938937111737545</v>
      </c>
      <c r="K1027" s="31">
        <f t="shared" ref="K1027:K1038" si="133">$B$4*I1027^2</f>
        <v>0.28237637627364232</v>
      </c>
      <c r="L1027" s="32">
        <f t="shared" ref="L1027:L1038" si="134">-K1027*COS(J1027)/$B$13</f>
        <v>-0.72313613274218314</v>
      </c>
      <c r="M1027" s="33">
        <f t="shared" ref="M1027:M1038" si="135">(-$B$13*$B$3-K1027*SIN(J1027))/$B$13</f>
        <v>-0.31527336587059607</v>
      </c>
    </row>
    <row r="1028" spans="4:13">
      <c r="D1028" s="92">
        <f>D1027+'Control Panel'!$B$29</f>
        <v>5.1299999999999129</v>
      </c>
      <c r="E1028" s="31">
        <f t="shared" si="129"/>
        <v>34.990460332807615</v>
      </c>
      <c r="F1028" s="31">
        <f t="shared" si="130"/>
        <v>0</v>
      </c>
      <c r="G1028" s="31">
        <f t="shared" ref="G1028:H1038" si="136">G1027+L1027*$D$3</f>
        <v>1.0465399455590969</v>
      </c>
      <c r="H1028" s="31">
        <f t="shared" si="136"/>
        <v>-13.63030134565399</v>
      </c>
      <c r="I1028" s="31">
        <f t="shared" si="131"/>
        <v>13.670419182709351</v>
      </c>
      <c r="J1028" s="31">
        <f t="shared" si="132"/>
        <v>-1.4941662779192608</v>
      </c>
      <c r="K1028" s="31">
        <f t="shared" si="133"/>
        <v>0.28242985957692363</v>
      </c>
      <c r="L1028" s="32">
        <f t="shared" si="134"/>
        <v>-0.72071462212303883</v>
      </c>
      <c r="M1028" s="33">
        <f t="shared" si="135"/>
        <v>-0.31329906666096957</v>
      </c>
    </row>
    <row r="1029" spans="4:13">
      <c r="D1029" s="92">
        <f>D1028+'Control Panel'!$B$29</f>
        <v>5.1349999999999127</v>
      </c>
      <c r="E1029" s="31">
        <f t="shared" si="129"/>
        <v>34.990460332807615</v>
      </c>
      <c r="F1029" s="31">
        <f t="shared" si="130"/>
        <v>0</v>
      </c>
      <c r="G1029" s="31">
        <f t="shared" si="136"/>
        <v>1.0429363724484817</v>
      </c>
      <c r="H1029" s="31">
        <f t="shared" si="136"/>
        <v>-13.631867840987296</v>
      </c>
      <c r="I1029" s="31">
        <f t="shared" si="131"/>
        <v>13.671705713301455</v>
      </c>
      <c r="J1029" s="31">
        <f t="shared" si="132"/>
        <v>-1.4944378549403834</v>
      </c>
      <c r="K1029" s="31">
        <f t="shared" si="133"/>
        <v>0.28248302133405268</v>
      </c>
      <c r="L1029" s="32">
        <f t="shared" si="134"/>
        <v>-0.7183005635300026</v>
      </c>
      <c r="M1029" s="33">
        <f t="shared" si="135"/>
        <v>-0.31133678830307565</v>
      </c>
    </row>
    <row r="1030" spans="4:13">
      <c r="D1030" s="92">
        <f>D1029+'Control Panel'!$B$29</f>
        <v>5.1399999999999126</v>
      </c>
      <c r="E1030" s="31">
        <f t="shared" si="129"/>
        <v>34.990460332807615</v>
      </c>
      <c r="F1030" s="31">
        <f t="shared" si="130"/>
        <v>0</v>
      </c>
      <c r="G1030" s="31">
        <f t="shared" si="136"/>
        <v>1.0393448696308316</v>
      </c>
      <c r="H1030" s="31">
        <f t="shared" si="136"/>
        <v>-13.633424524928811</v>
      </c>
      <c r="I1030" s="31">
        <f t="shared" si="131"/>
        <v>13.672984386554324</v>
      </c>
      <c r="J1030" s="31">
        <f t="shared" si="132"/>
        <v>-1.4947084460591582</v>
      </c>
      <c r="K1030" s="31">
        <f t="shared" si="133"/>
        <v>0.28253586336890607</v>
      </c>
      <c r="L1030" s="32">
        <f t="shared" si="134"/>
        <v>-0.71589394038451581</v>
      </c>
      <c r="M1030" s="33">
        <f t="shared" si="135"/>
        <v>-0.3093864613456917</v>
      </c>
    </row>
    <row r="1031" spans="4:13">
      <c r="D1031" s="92">
        <f>D1030+'Control Panel'!$B$29</f>
        <v>5.1449999999999125</v>
      </c>
      <c r="E1031" s="31">
        <f t="shared" si="129"/>
        <v>34.990460332807615</v>
      </c>
      <c r="F1031" s="31">
        <f t="shared" si="130"/>
        <v>0</v>
      </c>
      <c r="G1031" s="31">
        <f t="shared" si="136"/>
        <v>1.0357653999289089</v>
      </c>
      <c r="H1031" s="31">
        <f t="shared" si="136"/>
        <v>-13.63497145723554</v>
      </c>
      <c r="I1031" s="31">
        <f t="shared" si="131"/>
        <v>13.674255248580003</v>
      </c>
      <c r="J1031" s="31">
        <f t="shared" si="132"/>
        <v>-1.4949780550807135</v>
      </c>
      <c r="K1031" s="31">
        <f t="shared" si="133"/>
        <v>0.28258838749625831</v>
      </c>
      <c r="L1031" s="32">
        <f t="shared" si="134"/>
        <v>-0.71349473608010572</v>
      </c>
      <c r="M1031" s="33">
        <f t="shared" si="135"/>
        <v>-0.30744801669589927</v>
      </c>
    </row>
    <row r="1032" spans="4:13">
      <c r="D1032" s="92">
        <f>D1031+'Control Panel'!$B$29</f>
        <v>5.1499999999999124</v>
      </c>
      <c r="E1032" s="31">
        <f t="shared" ref="E1032:E1038" si="137">IF(F1031=0,E1031,E1031+G1031*$D$3+0.5*L1031*$D$3^2)</f>
        <v>34.990460332807615</v>
      </c>
      <c r="F1032" s="31">
        <f t="shared" si="130"/>
        <v>0</v>
      </c>
      <c r="G1032" s="31">
        <f t="shared" si="136"/>
        <v>1.0321979262485084</v>
      </c>
      <c r="H1032" s="31">
        <f t="shared" si="136"/>
        <v>-13.636508697319019</v>
      </c>
      <c r="I1032" s="31">
        <f t="shared" si="131"/>
        <v>13.675518345240482</v>
      </c>
      <c r="J1032" s="31">
        <f t="shared" si="132"/>
        <v>-1.4952466857933628</v>
      </c>
      <c r="K1032" s="31">
        <f t="shared" si="133"/>
        <v>0.28264059552181175</v>
      </c>
      <c r="L1032" s="32">
        <f t="shared" si="134"/>
        <v>-0.71110293398322488</v>
      </c>
      <c r="M1032" s="33">
        <f t="shared" si="135"/>
        <v>-0.3055213856177556</v>
      </c>
    </row>
    <row r="1033" spans="4:13">
      <c r="D1033" s="92">
        <f>D1032+'Control Panel'!$B$29</f>
        <v>5.1549999999999123</v>
      </c>
      <c r="E1033" s="31">
        <f t="shared" si="137"/>
        <v>34.990460332807615</v>
      </c>
      <c r="F1033" s="31">
        <f t="shared" si="130"/>
        <v>0</v>
      </c>
      <c r="G1033" s="31">
        <f t="shared" si="136"/>
        <v>1.0286424115785922</v>
      </c>
      <c r="H1033" s="31">
        <f t="shared" si="136"/>
        <v>-13.638036304247109</v>
      </c>
      <c r="I1033" s="31">
        <f t="shared" si="131"/>
        <v>13.676773722148814</v>
      </c>
      <c r="J1033" s="31">
        <f t="shared" si="132"/>
        <v>-1.4955143419686987</v>
      </c>
      <c r="K1033" s="31">
        <f t="shared" si="133"/>
        <v>0.28269248924222723</v>
      </c>
      <c r="L1033" s="32">
        <f t="shared" si="134"/>
        <v>-0.70871851743407743</v>
      </c>
      <c r="M1033" s="33">
        <f t="shared" si="135"/>
        <v>-0.30360649973097398</v>
      </c>
    </row>
    <row r="1034" spans="4:13">
      <c r="D1034" s="92">
        <f>D1033+'Control Panel'!$B$29</f>
        <v>5.1599999999999122</v>
      </c>
      <c r="E1034" s="31">
        <f t="shared" si="137"/>
        <v>34.990460332807615</v>
      </c>
      <c r="F1034" s="31">
        <f t="shared" si="130"/>
        <v>0</v>
      </c>
      <c r="G1034" s="31">
        <f t="shared" si="136"/>
        <v>1.0250988189914219</v>
      </c>
      <c r="H1034" s="31">
        <f t="shared" si="136"/>
        <v>-13.639554336745764</v>
      </c>
      <c r="I1034" s="31">
        <f t="shared" si="131"/>
        <v>13.678021424670229</v>
      </c>
      <c r="J1034" s="31">
        <f t="shared" si="132"/>
        <v>-1.4957810273616845</v>
      </c>
      <c r="K1034" s="31">
        <f t="shared" si="133"/>
        <v>0.28274407044515476</v>
      </c>
      <c r="L1034" s="32">
        <f t="shared" si="134"/>
        <v>-0.70634146974743839</v>
      </c>
      <c r="M1034" s="33">
        <f t="shared" si="135"/>
        <v>-0.30170329100957888</v>
      </c>
    </row>
    <row r="1035" spans="4:13">
      <c r="D1035" s="92">
        <f>D1034+'Control Panel'!$B$29</f>
        <v>5.1649999999999121</v>
      </c>
      <c r="E1035" s="31">
        <f t="shared" si="137"/>
        <v>34.990460332807615</v>
      </c>
      <c r="F1035" s="31">
        <f t="shared" si="130"/>
        <v>0</v>
      </c>
      <c r="G1035" s="31">
        <f t="shared" si="136"/>
        <v>1.0215671116426848</v>
      </c>
      <c r="H1035" s="31">
        <f t="shared" si="136"/>
        <v>-13.641062853200811</v>
      </c>
      <c r="I1035" s="31">
        <f t="shared" si="131"/>
        <v>13.679261497923235</v>
      </c>
      <c r="J1035" s="31">
        <f t="shared" si="132"/>
        <v>-1.4960467457107474</v>
      </c>
      <c r="K1035" s="31">
        <f t="shared" si="133"/>
        <v>0.28279534090926367</v>
      </c>
      <c r="L1035" s="32">
        <f t="shared" si="134"/>
        <v>-0.70397177421345514</v>
      </c>
      <c r="M1035" s="33">
        <f t="shared" si="135"/>
        <v>-0.29981169178059375</v>
      </c>
    </row>
    <row r="1036" spans="4:13">
      <c r="D1036" s="92">
        <f>D1035+'Control Panel'!$B$29</f>
        <v>5.169999999999912</v>
      </c>
      <c r="E1036" s="31">
        <f t="shared" si="137"/>
        <v>34.990460332807615</v>
      </c>
      <c r="F1036" s="31">
        <f t="shared" ref="F1036:F1038" si="138">IF(F1035+H1035*$D$3+0.5*M1035*$D$3^2&lt;=0,0,F1035+H1035*$D$3+0.5*M1035*$D$3^2)</f>
        <v>0</v>
      </c>
      <c r="G1036" s="31">
        <f t="shared" si="136"/>
        <v>1.0180472527716176</v>
      </c>
      <c r="H1036" s="31">
        <f t="shared" si="136"/>
        <v>-13.642561911659714</v>
      </c>
      <c r="I1036" s="31">
        <f t="shared" si="131"/>
        <v>13.680493986780746</v>
      </c>
      <c r="J1036" s="31">
        <f t="shared" si="132"/>
        <v>-1.4963115007378684</v>
      </c>
      <c r="K1036" s="31">
        <f t="shared" si="133"/>
        <v>0.28284630240427433</v>
      </c>
      <c r="L1036" s="32">
        <f t="shared" si="134"/>
        <v>-0.7016094140984579</v>
      </c>
      <c r="M1036" s="33">
        <f t="shared" si="135"/>
        <v>-0.29793163472267387</v>
      </c>
    </row>
    <row r="1037" spans="4:13">
      <c r="D1037" s="92">
        <f>D1036+'Control Panel'!$B$29</f>
        <v>5.1749999999999119</v>
      </c>
      <c r="E1037" s="31">
        <f t="shared" si="137"/>
        <v>34.990460332807615</v>
      </c>
      <c r="F1037" s="31">
        <f t="shared" si="138"/>
        <v>0</v>
      </c>
      <c r="G1037" s="31">
        <f t="shared" si="136"/>
        <v>1.0145392057011253</v>
      </c>
      <c r="H1037" s="31">
        <f t="shared" si="136"/>
        <v>-13.644051569833326</v>
      </c>
      <c r="I1037" s="31">
        <f t="shared" si="131"/>
        <v>13.681718935871176</v>
      </c>
      <c r="J1037" s="31">
        <f t="shared" si="132"/>
        <v>-1.496575296148674</v>
      </c>
      <c r="K1037" s="31">
        <f t="shared" si="133"/>
        <v>0.28289695669098835</v>
      </c>
      <c r="L1037" s="32">
        <f t="shared" si="134"/>
        <v>-0.69925437264574675</v>
      </c>
      <c r="M1037" s="33">
        <f t="shared" si="135"/>
        <v>-0.29606305286479229</v>
      </c>
    </row>
    <row r="1038" spans="4:13">
      <c r="D1038" s="92">
        <f>D1037+'Control Panel'!$B$29</f>
        <v>5.1799999999999118</v>
      </c>
      <c r="E1038" s="31">
        <f t="shared" si="137"/>
        <v>34.990460332807615</v>
      </c>
      <c r="F1038" s="31">
        <f t="shared" si="138"/>
        <v>0</v>
      </c>
      <c r="G1038" s="31">
        <f t="shared" si="136"/>
        <v>1.0110429338378966</v>
      </c>
      <c r="H1038" s="31">
        <f t="shared" si="136"/>
        <v>-13.64553188509765</v>
      </c>
      <c r="I1038" s="31">
        <f t="shared" si="131"/>
        <v>13.682936389579547</v>
      </c>
      <c r="J1038" s="31">
        <f t="shared" si="132"/>
        <v>-1.4968381356325253</v>
      </c>
      <c r="K1038" s="31">
        <f t="shared" si="133"/>
        <v>0.28294730552131958</v>
      </c>
      <c r="L1038" s="32">
        <f t="shared" si="134"/>
        <v>-0.69690663307637546</v>
      </c>
      <c r="M1038" s="33">
        <f t="shared" si="135"/>
        <v>-0.2942058795849023</v>
      </c>
    </row>
  </sheetData>
  <sheetProtection selectLockedCells="1" selectUnlockedCells="1"/>
  <phoneticPr fontId="6" type="noConversion"/>
  <pageMargins left="0.75196850393700787" right="0.75196850393700787" top="1" bottom="1" header="0.5" footer="0.5"/>
  <pageSetup paperSize="9" orientation="landscape" horizontalDpi="4294967292" verticalDpi="4294967292" r:id="rId1"/>
  <headerFooter alignWithMargins="0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CEC2B-E822-4896-AA00-05E920E2F3E8}">
  <dimension ref="A1:O29"/>
  <sheetViews>
    <sheetView topLeftCell="B7" zoomScaleNormal="100" workbookViewId="0">
      <selection activeCell="G24" sqref="G24"/>
    </sheetView>
  </sheetViews>
  <sheetFormatPr defaultColWidth="7.75" defaultRowHeight="15"/>
  <cols>
    <col min="1" max="1" width="0.75" style="132" hidden="1" customWidth="1"/>
    <col min="2" max="2" width="2.875" style="132" customWidth="1"/>
    <col min="3" max="3" width="11.875" style="132" customWidth="1"/>
    <col min="4" max="6" width="7.125" style="132" customWidth="1"/>
    <col min="7" max="7" width="10.5" style="132" customWidth="1"/>
    <col min="8" max="8" width="7.75" style="132"/>
    <col min="9" max="10" width="7.25" style="132" customWidth="1"/>
    <col min="11" max="11" width="1.25" style="132" customWidth="1"/>
    <col min="12" max="12" width="7.25" style="132" customWidth="1"/>
    <col min="13" max="13" width="1.25" style="132" customWidth="1"/>
    <col min="14" max="16384" width="7.75" style="132"/>
  </cols>
  <sheetData>
    <row r="1" spans="2:15" hidden="1"/>
    <row r="2" spans="2:15">
      <c r="B2" s="139"/>
      <c r="C2" s="147"/>
      <c r="D2" s="180" t="s">
        <v>143</v>
      </c>
      <c r="E2" s="180"/>
      <c r="F2" s="180"/>
      <c r="G2" s="147"/>
      <c r="H2" s="147"/>
      <c r="I2" s="147"/>
      <c r="J2" s="147"/>
      <c r="K2" s="141"/>
      <c r="L2" s="141"/>
    </row>
    <row r="3" spans="2:15">
      <c r="B3" s="139"/>
      <c r="C3" s="148" t="s">
        <v>142</v>
      </c>
      <c r="D3" s="148" t="s">
        <v>141</v>
      </c>
      <c r="E3" s="148" t="s">
        <v>140</v>
      </c>
      <c r="F3" s="148" t="s">
        <v>139</v>
      </c>
      <c r="G3" s="148" t="s">
        <v>138</v>
      </c>
      <c r="H3" s="148" t="s">
        <v>135</v>
      </c>
      <c r="I3" s="148" t="s">
        <v>134</v>
      </c>
      <c r="J3" s="148" t="s">
        <v>137</v>
      </c>
      <c r="K3" s="141"/>
      <c r="L3" s="140" t="s">
        <v>136</v>
      </c>
      <c r="N3" s="146"/>
      <c r="O3" s="146"/>
    </row>
    <row r="4" spans="2:15">
      <c r="B4" s="133">
        <v>1</v>
      </c>
      <c r="C4" s="157">
        <v>0.25</v>
      </c>
      <c r="D4" s="150">
        <v>23.98</v>
      </c>
      <c r="E4" s="150">
        <v>24.01</v>
      </c>
      <c r="F4" s="150">
        <v>23.86</v>
      </c>
      <c r="G4" s="151">
        <f>SUM(D4:F4)/3</f>
        <v>23.95</v>
      </c>
      <c r="H4" s="151">
        <f>G4/20</f>
        <v>1.1975</v>
      </c>
      <c r="I4" s="151">
        <f>C4*H4^2</f>
        <v>0.35850156249999998</v>
      </c>
      <c r="J4" s="151">
        <f>C4^2</f>
        <v>6.25E-2</v>
      </c>
      <c r="K4" s="143"/>
      <c r="L4" s="149">
        <f>$G$24*(($G$19/C4)+((2*$G$18)/G4))</f>
        <v>4.7371232003902246E-2</v>
      </c>
      <c r="N4" s="144"/>
      <c r="O4" s="144"/>
    </row>
    <row r="5" spans="2:15">
      <c r="B5" s="133">
        <v>2</v>
      </c>
      <c r="C5" s="157">
        <v>0.2</v>
      </c>
      <c r="D5" s="150">
        <v>23.61</v>
      </c>
      <c r="E5" s="150">
        <v>23.46</v>
      </c>
      <c r="F5" s="150">
        <v>23.59</v>
      </c>
      <c r="G5" s="151">
        <f>SUM(D5:F5)/3</f>
        <v>23.553333333333331</v>
      </c>
      <c r="H5" s="151">
        <f>G5/20</f>
        <v>1.1776666666666666</v>
      </c>
      <c r="I5" s="151">
        <f>C5*H5^2</f>
        <v>0.27737975555555555</v>
      </c>
      <c r="J5" s="151">
        <f>C5^2</f>
        <v>4.0000000000000008E-2</v>
      </c>
      <c r="K5" s="143"/>
      <c r="L5" s="149">
        <f>$G$24*(($G$19/C5)+((2*$G$18)/G5))</f>
        <v>5.7306437402656833E-2</v>
      </c>
      <c r="N5" s="144"/>
      <c r="O5" s="144"/>
    </row>
    <row r="6" spans="2:15">
      <c r="B6" s="133">
        <v>3</v>
      </c>
      <c r="C6" s="157">
        <v>0.15</v>
      </c>
      <c r="D6" s="150">
        <v>23.09</v>
      </c>
      <c r="E6" s="150">
        <v>22.97</v>
      </c>
      <c r="F6" s="150">
        <v>23.11</v>
      </c>
      <c r="G6" s="151">
        <f>SUM(D6:F6)/3</f>
        <v>23.056666666666668</v>
      </c>
      <c r="H6" s="151">
        <f>G6/20</f>
        <v>1.1528333333333334</v>
      </c>
      <c r="I6" s="151">
        <f>C6*H6^2</f>
        <v>0.19935370416666667</v>
      </c>
      <c r="J6" s="151">
        <f>C6^2</f>
        <v>2.2499999999999999E-2</v>
      </c>
      <c r="K6" s="143"/>
      <c r="L6" s="149">
        <f>$G$24*(($G$19/C6)+((2*$G$18)/G6))</f>
        <v>7.3814675579314259E-2</v>
      </c>
      <c r="N6" s="144"/>
      <c r="O6" s="144"/>
    </row>
    <row r="7" spans="2:15">
      <c r="B7" s="133">
        <v>4</v>
      </c>
      <c r="C7" s="157">
        <v>0.1</v>
      </c>
      <c r="D7" s="150">
        <v>24.91</v>
      </c>
      <c r="E7" s="150">
        <v>24.89</v>
      </c>
      <c r="F7" s="150">
        <v>25.06</v>
      </c>
      <c r="G7" s="151">
        <f>SUM(D7:F7)/3</f>
        <v>24.953333333333333</v>
      </c>
      <c r="H7" s="151">
        <f>G7/20</f>
        <v>1.2476666666666667</v>
      </c>
      <c r="I7" s="152">
        <f>C7*H7^2</f>
        <v>0.15566721111111115</v>
      </c>
      <c r="J7" s="151">
        <f>C7^2</f>
        <v>1.0000000000000002E-2</v>
      </c>
      <c r="K7" s="143"/>
      <c r="L7" s="149">
        <f>$G$24*(($G$19/C7)+((2*$G$18)/G7))</f>
        <v>0.10582677276807446</v>
      </c>
      <c r="N7" s="144"/>
      <c r="O7" s="144"/>
    </row>
    <row r="8" spans="2:15">
      <c r="B8" s="133">
        <v>5</v>
      </c>
      <c r="C8" s="157">
        <v>0.05</v>
      </c>
      <c r="D8" s="150">
        <v>30.78</v>
      </c>
      <c r="E8" s="150">
        <v>30.59</v>
      </c>
      <c r="F8" s="150">
        <v>30.62</v>
      </c>
      <c r="G8" s="151">
        <f>SUM(D8:F8)/3</f>
        <v>30.663333333333338</v>
      </c>
      <c r="H8" s="151">
        <f>G8/20</f>
        <v>1.5331666666666668</v>
      </c>
      <c r="I8" s="152">
        <f>C8*H8^2</f>
        <v>0.11753000138888892</v>
      </c>
      <c r="J8" s="151">
        <f>C8^2</f>
        <v>2.5000000000000005E-3</v>
      </c>
      <c r="K8" s="143"/>
      <c r="L8" s="149">
        <f>$G$24*(($G$19/C8)+((2*$G$18)/G8))</f>
        <v>0.20233867540759884</v>
      </c>
      <c r="N8" s="144"/>
      <c r="O8" s="144"/>
    </row>
    <row r="9" spans="2:15" ht="6" customHeight="1">
      <c r="B9" s="153"/>
      <c r="C9" s="137"/>
      <c r="D9" s="137"/>
      <c r="E9" s="137"/>
      <c r="F9" s="137"/>
      <c r="G9" s="137"/>
      <c r="H9" s="137"/>
      <c r="I9" s="137"/>
      <c r="J9" s="136"/>
      <c r="K9" s="143"/>
      <c r="L9" s="142"/>
      <c r="M9" s="143"/>
      <c r="N9" s="145"/>
      <c r="O9" s="145"/>
    </row>
    <row r="10" spans="2:15">
      <c r="B10" s="133">
        <v>6</v>
      </c>
      <c r="C10" s="150">
        <v>0.05</v>
      </c>
      <c r="D10" s="150">
        <v>30.56</v>
      </c>
      <c r="E10" s="150">
        <v>30.63</v>
      </c>
      <c r="F10" s="150">
        <v>30.74</v>
      </c>
      <c r="G10" s="151">
        <f>SUM(D10:F10)/3</f>
        <v>30.643333333333331</v>
      </c>
      <c r="H10" s="151">
        <f>G10/20</f>
        <v>1.5321666666666665</v>
      </c>
      <c r="I10" s="152">
        <f>C10*H10^2</f>
        <v>0.1173767347222222</v>
      </c>
      <c r="J10" s="151">
        <f>C10^2</f>
        <v>2.5000000000000005E-3</v>
      </c>
      <c r="K10" s="143"/>
      <c r="L10" s="149">
        <f>$G$24*(($G$19/C10)+((2*$G$18)/G10))</f>
        <v>0.20234284617778009</v>
      </c>
      <c r="N10" s="146"/>
      <c r="O10" s="146"/>
    </row>
    <row r="11" spans="2:15">
      <c r="B11" s="133">
        <v>7</v>
      </c>
      <c r="C11" s="150">
        <v>0.1</v>
      </c>
      <c r="D11" s="150">
        <v>24.84</v>
      </c>
      <c r="E11" s="150">
        <v>24.91</v>
      </c>
      <c r="F11" s="150">
        <v>24.79</v>
      </c>
      <c r="G11" s="151">
        <f>SUM(D11:F11)/3</f>
        <v>24.846666666666664</v>
      </c>
      <c r="H11" s="151">
        <f>G11/20</f>
        <v>1.2423333333333333</v>
      </c>
      <c r="I11" s="152">
        <f>C11*H11^2</f>
        <v>0.15433921111111112</v>
      </c>
      <c r="J11" s="151">
        <f>C11^2</f>
        <v>1.0000000000000002E-2</v>
      </c>
      <c r="K11" s="143"/>
      <c r="L11" s="149">
        <f>$G$24*(($G$19/C11)+((2*$G$18)/G11))</f>
        <v>0.10586048392487531</v>
      </c>
      <c r="N11" s="144"/>
      <c r="O11" s="144"/>
    </row>
    <row r="12" spans="2:15">
      <c r="B12" s="133">
        <v>8</v>
      </c>
      <c r="C12" s="150">
        <v>0.15</v>
      </c>
      <c r="D12" s="150">
        <v>22.97</v>
      </c>
      <c r="E12" s="150">
        <v>23.02</v>
      </c>
      <c r="F12" s="150">
        <v>23.19</v>
      </c>
      <c r="G12" s="151">
        <f>SUM(D12:F12)/3</f>
        <v>23.06</v>
      </c>
      <c r="H12" s="151">
        <f>G12/20</f>
        <v>1.153</v>
      </c>
      <c r="I12" s="151">
        <f>C12*H12^2</f>
        <v>0.19941135000000001</v>
      </c>
      <c r="J12" s="151">
        <f>C12^2</f>
        <v>2.2499999999999999E-2</v>
      </c>
      <c r="K12" s="143"/>
      <c r="L12" s="149">
        <f>$G$24*(($G$19/C12)+((2*$G$18)/G12))</f>
        <v>7.3813447109314437E-2</v>
      </c>
      <c r="N12" s="144"/>
      <c r="O12" s="144"/>
    </row>
    <row r="13" spans="2:15">
      <c r="B13" s="133">
        <v>9</v>
      </c>
      <c r="C13" s="150">
        <v>0.2</v>
      </c>
      <c r="D13" s="150">
        <v>23.46</v>
      </c>
      <c r="E13" s="150">
        <v>23.66</v>
      </c>
      <c r="F13" s="150">
        <v>23.52</v>
      </c>
      <c r="G13" s="151">
        <f>SUM(D13:F13)/3</f>
        <v>23.546666666666667</v>
      </c>
      <c r="H13" s="151">
        <f>G13/20</f>
        <v>1.1773333333333333</v>
      </c>
      <c r="I13" s="151">
        <f>C13*H13^2</f>
        <v>0.27722275555555559</v>
      </c>
      <c r="J13" s="151">
        <f>C13^2</f>
        <v>4.0000000000000008E-2</v>
      </c>
      <c r="K13" s="143"/>
      <c r="L13" s="149">
        <f>$G$24*(($G$19/C13)+((2*$G$18)/G13))</f>
        <v>5.7308792823753167E-2</v>
      </c>
      <c r="N13" s="144"/>
      <c r="O13" s="144"/>
    </row>
    <row r="14" spans="2:15">
      <c r="B14" s="133">
        <v>10</v>
      </c>
      <c r="C14" s="150">
        <v>0.25</v>
      </c>
      <c r="D14" s="150">
        <v>23.92</v>
      </c>
      <c r="E14" s="150">
        <v>24.11</v>
      </c>
      <c r="F14" s="150">
        <v>24.01</v>
      </c>
      <c r="G14" s="151">
        <f>SUM(D14:F14)/3</f>
        <v>24.013333333333335</v>
      </c>
      <c r="H14" s="151">
        <f>G14/20</f>
        <v>1.2006666666666668</v>
      </c>
      <c r="I14" s="151">
        <f>C14*H14^2</f>
        <v>0.3604001111111112</v>
      </c>
      <c r="J14" s="151">
        <f>C14^2</f>
        <v>6.25E-2</v>
      </c>
      <c r="K14" s="143"/>
      <c r="L14" s="149">
        <f>$G$24*(($G$19/C14)+((2*$G$18)/G14))</f>
        <v>4.7349653764215932E-2</v>
      </c>
      <c r="N14" s="144"/>
      <c r="O14" s="144"/>
    </row>
    <row r="15" spans="2:15" ht="3.75" customHeight="1">
      <c r="K15" s="143"/>
      <c r="N15" s="144"/>
      <c r="O15" s="144"/>
    </row>
    <row r="16" spans="2:15" hidden="1">
      <c r="K16" s="143"/>
    </row>
    <row r="17" spans="2:11">
      <c r="E17" s="180" t="s">
        <v>133</v>
      </c>
      <c r="F17" s="180"/>
      <c r="G17" s="138">
        <v>9.7899999999999991</v>
      </c>
      <c r="K17" s="143"/>
    </row>
    <row r="18" spans="2:11">
      <c r="B18" s="135"/>
      <c r="C18" s="135"/>
      <c r="E18" s="180" t="s">
        <v>132</v>
      </c>
      <c r="F18" s="180"/>
      <c r="G18" s="138">
        <v>0.01</v>
      </c>
      <c r="K18" s="143"/>
    </row>
    <row r="19" spans="2:11">
      <c r="E19" s="180" t="s">
        <v>131</v>
      </c>
      <c r="F19" s="180"/>
      <c r="G19" s="138">
        <v>1E-3</v>
      </c>
    </row>
    <row r="20" spans="2:11" ht="5.25" customHeight="1">
      <c r="E20" s="181"/>
      <c r="F20" s="181"/>
      <c r="G20" s="134"/>
    </row>
    <row r="21" spans="2:11">
      <c r="E21" s="180" t="s">
        <v>130</v>
      </c>
      <c r="F21" s="180"/>
      <c r="G21" s="149">
        <f>MAX(L4:L14)</f>
        <v>0.20234284617778009</v>
      </c>
    </row>
    <row r="22" spans="2:11" ht="3.75" customHeight="1">
      <c r="E22" s="141"/>
      <c r="F22" s="141"/>
      <c r="G22" s="134"/>
    </row>
    <row r="23" spans="2:11">
      <c r="E23" s="180" t="s">
        <v>129</v>
      </c>
      <c r="F23" s="180"/>
      <c r="G23" s="149">
        <f>SLOPE(J4:J14,I4:I14)</f>
        <v>0.24817149755761331</v>
      </c>
    </row>
    <row r="24" spans="2:11">
      <c r="E24" s="180" t="s">
        <v>128</v>
      </c>
      <c r="F24" s="180"/>
      <c r="G24" s="149">
        <f>G23*4*PI()*PI()</f>
        <v>9.7974180180782273</v>
      </c>
    </row>
    <row r="25" spans="2:11">
      <c r="H25" s="154"/>
    </row>
    <row r="26" spans="2:11">
      <c r="H26" s="155"/>
    </row>
    <row r="27" spans="2:11">
      <c r="H27" s="155"/>
    </row>
    <row r="28" spans="2:11">
      <c r="H28" s="155"/>
    </row>
    <row r="29" spans="2:11">
      <c r="H29" s="156"/>
    </row>
  </sheetData>
  <mergeCells count="8">
    <mergeCell ref="E23:F23"/>
    <mergeCell ref="E24:F24"/>
    <mergeCell ref="D2:F2"/>
    <mergeCell ref="E18:F18"/>
    <mergeCell ref="E19:F19"/>
    <mergeCell ref="E21:F21"/>
    <mergeCell ref="E17:F17"/>
    <mergeCell ref="E20:F20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18D329-966F-46CF-BD1C-A98B6F4F1C88}">
  <sheetPr>
    <pageSetUpPr fitToPage="1"/>
  </sheetPr>
  <dimension ref="A1:K1000"/>
  <sheetViews>
    <sheetView showGridLines="0" zoomScale="77" zoomScaleNormal="77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K4" sqref="K4"/>
    </sheetView>
  </sheetViews>
  <sheetFormatPr defaultColWidth="12.625" defaultRowHeight="15" customHeight="1"/>
  <cols>
    <col min="1" max="1" width="12.375" style="158" customWidth="1"/>
    <col min="2" max="4" width="14.25" style="158" customWidth="1"/>
    <col min="5" max="5" width="18.375" style="158" customWidth="1"/>
    <col min="6" max="8" width="14.25" style="158" customWidth="1"/>
    <col min="9" max="9" width="20.875" style="158" customWidth="1"/>
    <col min="10" max="26" width="14.25" style="158" customWidth="1"/>
    <col min="27" max="16384" width="12.625" style="158"/>
  </cols>
  <sheetData>
    <row r="1" spans="1:11" ht="0.75" customHeight="1">
      <c r="A1" s="162"/>
    </row>
    <row r="2" spans="1:11" ht="30" customHeight="1">
      <c r="A2" s="160"/>
      <c r="B2" s="163" t="s">
        <v>165</v>
      </c>
      <c r="C2" s="163" t="s">
        <v>164</v>
      </c>
      <c r="D2" s="163" t="s">
        <v>163</v>
      </c>
      <c r="E2" s="163" t="s">
        <v>162</v>
      </c>
      <c r="F2" s="163" t="s">
        <v>161</v>
      </c>
      <c r="G2" s="164" t="s">
        <v>160</v>
      </c>
      <c r="H2" s="165" t="s">
        <v>159</v>
      </c>
      <c r="I2" s="166" t="s">
        <v>158</v>
      </c>
      <c r="J2" s="167" t="s">
        <v>157</v>
      </c>
      <c r="K2" s="167" t="s">
        <v>156</v>
      </c>
    </row>
    <row r="3" spans="1:11" ht="15.75" customHeight="1">
      <c r="A3" s="160"/>
      <c r="B3" s="171">
        <v>30.5</v>
      </c>
      <c r="C3" s="172">
        <f t="shared" ref="C3:C13" si="0">1.004*B3-0.8603</f>
        <v>29.761700000000001</v>
      </c>
      <c r="D3" s="171">
        <v>83</v>
      </c>
      <c r="E3" s="172">
        <f>D3-C16</f>
        <v>8</v>
      </c>
      <c r="F3" s="172">
        <f t="shared" ref="F3:F13" si="1">(0.0251*E3)+0.13251</f>
        <v>0.33331</v>
      </c>
      <c r="G3" s="172">
        <f t="shared" ref="G3:G13" si="2">F3/(C3^2)</f>
        <v>3.7629883545416392E-4</v>
      </c>
      <c r="H3" s="172">
        <f t="shared" ref="H3:H13" si="3">(C3*($C$15/1000))/$F$15</f>
        <v>136732.41753926704</v>
      </c>
      <c r="I3" s="173">
        <f t="shared" ref="I3:I13" si="4">(2*F3)/($F$17*(C3^2)*(($C$15/2000)^2*PI()))</f>
        <v>0.16258017424839546</v>
      </c>
      <c r="J3" s="174">
        <f t="shared" ref="J3:J13" si="5">(C3^2)</f>
        <v>885.75878689000012</v>
      </c>
      <c r="K3" s="174">
        <f t="shared" ref="K3:K13" si="6">$I$15*J3</f>
        <v>0.62609978757381601</v>
      </c>
    </row>
    <row r="4" spans="1:11" ht="15.75" customHeight="1">
      <c r="A4" s="160"/>
      <c r="B4" s="171">
        <v>28.8</v>
      </c>
      <c r="C4" s="172">
        <f t="shared" si="0"/>
        <v>28.054900000000004</v>
      </c>
      <c r="D4" s="171">
        <v>83.5</v>
      </c>
      <c r="E4" s="172">
        <f t="shared" ref="E4:E13" si="7">D4-$C$16</f>
        <v>8.5</v>
      </c>
      <c r="F4" s="172">
        <f t="shared" si="1"/>
        <v>0.34586</v>
      </c>
      <c r="G4" s="172">
        <f t="shared" si="2"/>
        <v>4.3942310355205499E-4</v>
      </c>
      <c r="H4" s="172">
        <f t="shared" si="3"/>
        <v>128890.96727748693</v>
      </c>
      <c r="I4" s="173">
        <f t="shared" si="4"/>
        <v>0.18985305829617949</v>
      </c>
      <c r="J4" s="174">
        <f t="shared" si="5"/>
        <v>787.07741401000021</v>
      </c>
      <c r="K4" s="174">
        <f>$I$15*J4</f>
        <v>0.55634672668170515</v>
      </c>
    </row>
    <row r="5" spans="1:11" ht="15.75" customHeight="1">
      <c r="A5" s="160"/>
      <c r="B5" s="171">
        <v>27.3</v>
      </c>
      <c r="C5" s="172">
        <f t="shared" si="0"/>
        <v>26.548900000000003</v>
      </c>
      <c r="D5" s="171">
        <v>83.5</v>
      </c>
      <c r="E5" s="172">
        <f t="shared" si="7"/>
        <v>8.5</v>
      </c>
      <c r="F5" s="172">
        <f t="shared" si="1"/>
        <v>0.34586</v>
      </c>
      <c r="G5" s="172">
        <f t="shared" si="2"/>
        <v>4.9069007502959257E-4</v>
      </c>
      <c r="H5" s="172">
        <f t="shared" si="3"/>
        <v>121972.04057591624</v>
      </c>
      <c r="I5" s="173">
        <f t="shared" si="4"/>
        <v>0.2120029890711336</v>
      </c>
      <c r="J5" s="174">
        <f t="shared" si="5"/>
        <v>704.84409121000022</v>
      </c>
      <c r="K5" s="174">
        <f t="shared" si="6"/>
        <v>0.49821999206883927</v>
      </c>
    </row>
    <row r="6" spans="1:11" ht="15.75" customHeight="1">
      <c r="A6" s="160"/>
      <c r="B6" s="171">
        <v>25.8</v>
      </c>
      <c r="C6" s="172">
        <f t="shared" si="0"/>
        <v>25.042900000000003</v>
      </c>
      <c r="D6" s="171">
        <v>83</v>
      </c>
      <c r="E6" s="172">
        <f t="shared" si="7"/>
        <v>8</v>
      </c>
      <c r="F6" s="172">
        <f t="shared" si="1"/>
        <v>0.33331</v>
      </c>
      <c r="G6" s="172">
        <f t="shared" si="2"/>
        <v>5.3147042849182972E-4</v>
      </c>
      <c r="H6" s="172">
        <f t="shared" si="3"/>
        <v>115053.11387434557</v>
      </c>
      <c r="I6" s="173">
        <f t="shared" si="4"/>
        <v>0.22962216922033521</v>
      </c>
      <c r="J6" s="174">
        <f t="shared" si="5"/>
        <v>627.14684041000021</v>
      </c>
      <c r="K6" s="174">
        <f t="shared" si="6"/>
        <v>0.44329958603848874</v>
      </c>
    </row>
    <row r="7" spans="1:11" ht="15.75" customHeight="1">
      <c r="A7" s="160"/>
      <c r="B7" s="171">
        <v>24.3</v>
      </c>
      <c r="C7" s="172">
        <f t="shared" si="0"/>
        <v>23.536900000000003</v>
      </c>
      <c r="D7" s="171">
        <v>83</v>
      </c>
      <c r="E7" s="172">
        <f t="shared" si="7"/>
        <v>8</v>
      </c>
      <c r="F7" s="172">
        <f t="shared" si="1"/>
        <v>0.33331</v>
      </c>
      <c r="G7" s="172">
        <f t="shared" si="2"/>
        <v>6.0165817113628953E-4</v>
      </c>
      <c r="H7" s="172">
        <f>(C7*($C$15/1000))/$F$15</f>
        <v>108134.18717277488</v>
      </c>
      <c r="I7" s="173">
        <f t="shared" si="4"/>
        <v>0.25994683237127331</v>
      </c>
      <c r="J7" s="174">
        <f t="shared" si="5"/>
        <v>553.98566161000008</v>
      </c>
      <c r="K7" s="174">
        <f t="shared" si="6"/>
        <v>0.3915855085906535</v>
      </c>
    </row>
    <row r="8" spans="1:11" ht="15.75" customHeight="1">
      <c r="A8" s="160"/>
      <c r="B8" s="171">
        <v>22.9</v>
      </c>
      <c r="C8" s="172">
        <f t="shared" si="0"/>
        <v>22.1313</v>
      </c>
      <c r="D8" s="171">
        <v>83.75</v>
      </c>
      <c r="E8" s="172">
        <f t="shared" si="7"/>
        <v>8.75</v>
      </c>
      <c r="F8" s="172">
        <f t="shared" si="1"/>
        <v>0.35213499999999998</v>
      </c>
      <c r="G8" s="172">
        <f t="shared" si="2"/>
        <v>7.1894446213573344E-4</v>
      </c>
      <c r="H8" s="172">
        <f t="shared" si="3"/>
        <v>101676.52225130891</v>
      </c>
      <c r="I8" s="173">
        <f t="shared" si="4"/>
        <v>0.31062045618045542</v>
      </c>
      <c r="J8" s="174">
        <f t="shared" si="5"/>
        <v>489.79443968999999</v>
      </c>
      <c r="K8" s="174">
        <f t="shared" si="6"/>
        <v>0.34621185720489894</v>
      </c>
    </row>
    <row r="9" spans="1:11" ht="15.75" customHeight="1">
      <c r="A9" s="160"/>
      <c r="B9" s="171">
        <v>21.3</v>
      </c>
      <c r="C9" s="172">
        <f t="shared" si="0"/>
        <v>20.524900000000002</v>
      </c>
      <c r="D9" s="171">
        <v>82</v>
      </c>
      <c r="E9" s="172">
        <f t="shared" si="7"/>
        <v>7</v>
      </c>
      <c r="F9" s="172">
        <f t="shared" si="1"/>
        <v>0.30820999999999998</v>
      </c>
      <c r="G9" s="172">
        <f t="shared" si="2"/>
        <v>7.3161841083556692E-4</v>
      </c>
      <c r="H9" s="172">
        <f t="shared" si="3"/>
        <v>94296.333769633507</v>
      </c>
      <c r="I9" s="173">
        <f t="shared" si="4"/>
        <v>0.31609624455367014</v>
      </c>
      <c r="J9" s="174">
        <f t="shared" si="5"/>
        <v>421.27152001000007</v>
      </c>
      <c r="K9" s="174">
        <f t="shared" si="6"/>
        <v>0.29777633944252929</v>
      </c>
    </row>
    <row r="10" spans="1:11" ht="15.75" customHeight="1">
      <c r="A10" s="160"/>
      <c r="B10" s="171">
        <v>18.8</v>
      </c>
      <c r="C10" s="172">
        <f t="shared" si="0"/>
        <v>18.014900000000001</v>
      </c>
      <c r="D10" s="171">
        <v>81.5</v>
      </c>
      <c r="E10" s="172">
        <f t="shared" si="7"/>
        <v>6.5</v>
      </c>
      <c r="F10" s="172">
        <f t="shared" si="1"/>
        <v>0.29566000000000003</v>
      </c>
      <c r="G10" s="172">
        <f t="shared" si="2"/>
        <v>9.1102199242983984E-4</v>
      </c>
      <c r="H10" s="172">
        <f t="shared" si="3"/>
        <v>82764.789267015716</v>
      </c>
      <c r="I10" s="173">
        <f t="shared" si="4"/>
        <v>0.39360768707828026</v>
      </c>
      <c r="J10" s="174">
        <f t="shared" si="5"/>
        <v>324.53662201000003</v>
      </c>
      <c r="K10" s="174">
        <f t="shared" si="6"/>
        <v>0.22939914693233376</v>
      </c>
    </row>
    <row r="11" spans="1:11" ht="15.75" customHeight="1">
      <c r="A11" s="160"/>
      <c r="B11" s="171">
        <v>18.399999999999999</v>
      </c>
      <c r="C11" s="172">
        <f t="shared" si="0"/>
        <v>17.613299999999999</v>
      </c>
      <c r="D11" s="171">
        <v>80.5</v>
      </c>
      <c r="E11" s="172">
        <f t="shared" si="7"/>
        <v>5.5</v>
      </c>
      <c r="F11" s="172">
        <f t="shared" si="1"/>
        <v>0.27056000000000002</v>
      </c>
      <c r="G11" s="172">
        <f t="shared" si="2"/>
        <v>8.7213180688885472E-4</v>
      </c>
      <c r="H11" s="172">
        <f t="shared" si="3"/>
        <v>80919.742146596851</v>
      </c>
      <c r="I11" s="173">
        <f t="shared" si="4"/>
        <v>0.37680515529745578</v>
      </c>
      <c r="J11" s="174">
        <f t="shared" si="5"/>
        <v>310.22833688999998</v>
      </c>
      <c r="K11" s="174">
        <f t="shared" si="6"/>
        <v>0.21928531638752863</v>
      </c>
    </row>
    <row r="12" spans="1:11" ht="15.75" customHeight="1">
      <c r="A12" s="160"/>
      <c r="B12" s="171">
        <v>16.899999999999999</v>
      </c>
      <c r="C12" s="172">
        <f t="shared" si="0"/>
        <v>16.107299999999999</v>
      </c>
      <c r="D12" s="171">
        <v>80</v>
      </c>
      <c r="E12" s="172">
        <f t="shared" si="7"/>
        <v>5</v>
      </c>
      <c r="F12" s="172">
        <f t="shared" si="1"/>
        <v>0.25800999999999996</v>
      </c>
      <c r="G12" s="172">
        <f t="shared" si="2"/>
        <v>9.9446852834573964E-4</v>
      </c>
      <c r="H12" s="172">
        <f t="shared" si="3"/>
        <v>74000.815445026179</v>
      </c>
      <c r="I12" s="173">
        <f t="shared" si="4"/>
        <v>0.42966082110740356</v>
      </c>
      <c r="J12" s="174">
        <f t="shared" si="5"/>
        <v>259.44511328999994</v>
      </c>
      <c r="K12" s="174">
        <f t="shared" si="6"/>
        <v>0.18338912661343587</v>
      </c>
    </row>
    <row r="13" spans="1:11" ht="15.75" customHeight="1">
      <c r="A13" s="160"/>
      <c r="B13" s="171">
        <v>15.3</v>
      </c>
      <c r="C13" s="172">
        <f t="shared" si="0"/>
        <v>14.5009</v>
      </c>
      <c r="D13" s="171">
        <v>79</v>
      </c>
      <c r="E13" s="172">
        <f t="shared" si="7"/>
        <v>4</v>
      </c>
      <c r="F13" s="172">
        <f t="shared" si="1"/>
        <v>0.23291000000000001</v>
      </c>
      <c r="G13" s="172">
        <f t="shared" si="2"/>
        <v>1.1076389523241702E-3</v>
      </c>
      <c r="H13" s="172">
        <f t="shared" si="3"/>
        <v>66620.626963350791</v>
      </c>
      <c r="I13" s="173">
        <f t="shared" si="4"/>
        <v>0.47855618170019282</v>
      </c>
      <c r="J13" s="174">
        <f t="shared" si="5"/>
        <v>210.27610081</v>
      </c>
      <c r="K13" s="174">
        <f t="shared" si="6"/>
        <v>0.14863394413646505</v>
      </c>
    </row>
    <row r="14" spans="1:11" ht="9.75" customHeight="1">
      <c r="A14" s="160"/>
      <c r="B14" s="168"/>
      <c r="C14" s="168"/>
      <c r="D14" s="168"/>
      <c r="E14" s="168"/>
      <c r="F14" s="168"/>
      <c r="G14" s="168"/>
      <c r="H14" s="168"/>
      <c r="I14" s="168"/>
      <c r="J14" s="168"/>
      <c r="K14" s="168"/>
    </row>
    <row r="15" spans="1:11" ht="25.5" customHeight="1">
      <c r="A15" s="160"/>
      <c r="B15" s="165" t="s">
        <v>155</v>
      </c>
      <c r="C15" s="176">
        <v>70.2</v>
      </c>
      <c r="D15" s="168"/>
      <c r="E15" s="164" t="s">
        <v>148</v>
      </c>
      <c r="F15" s="175">
        <v>1.5279999999999999E-5</v>
      </c>
      <c r="G15" s="168"/>
      <c r="H15" s="167" t="s">
        <v>154</v>
      </c>
      <c r="I15" s="177">
        <f>(SUM(G3:G13))/11</f>
        <v>7.0685134242034857E-4</v>
      </c>
      <c r="J15" s="168"/>
      <c r="K15" s="168"/>
    </row>
    <row r="16" spans="1:11" ht="37.5" customHeight="1">
      <c r="A16" s="160"/>
      <c r="B16" s="164" t="s">
        <v>153</v>
      </c>
      <c r="C16" s="176">
        <v>75</v>
      </c>
      <c r="D16" s="168"/>
      <c r="E16" s="164" t="s">
        <v>152</v>
      </c>
      <c r="F16" s="176">
        <v>0.4</v>
      </c>
      <c r="G16" s="168"/>
      <c r="H16" s="168"/>
      <c r="I16" s="168"/>
      <c r="J16" s="168"/>
      <c r="K16" s="168"/>
    </row>
    <row r="17" spans="1:11" ht="45.75" customHeight="1">
      <c r="A17" s="160"/>
      <c r="B17" s="164" t="s">
        <v>151</v>
      </c>
      <c r="C17" s="176">
        <v>4.13</v>
      </c>
      <c r="D17" s="169"/>
      <c r="E17" s="164" t="s">
        <v>150</v>
      </c>
      <c r="F17" s="176">
        <v>1.196</v>
      </c>
      <c r="G17" s="168"/>
      <c r="H17" s="168"/>
      <c r="I17" s="168"/>
      <c r="J17" s="168"/>
      <c r="K17" s="168"/>
    </row>
    <row r="18" spans="1:11" ht="15.75" customHeight="1">
      <c r="A18" s="160"/>
      <c r="B18" s="169"/>
      <c r="C18" s="164" t="s">
        <v>149</v>
      </c>
      <c r="D18" s="164" t="s">
        <v>148</v>
      </c>
      <c r="E18" s="168"/>
      <c r="F18" s="168"/>
      <c r="G18" s="168"/>
      <c r="H18" s="168"/>
      <c r="I18" s="168"/>
      <c r="J18" s="168"/>
      <c r="K18" s="168"/>
    </row>
    <row r="19" spans="1:11" ht="16.5" customHeight="1">
      <c r="A19" s="160"/>
      <c r="B19" s="170" t="s">
        <v>147</v>
      </c>
      <c r="C19" s="176">
        <v>1.21</v>
      </c>
      <c r="D19" s="178" t="s">
        <v>146</v>
      </c>
      <c r="E19" s="168"/>
      <c r="F19" s="168"/>
      <c r="G19" s="168"/>
      <c r="H19" s="168"/>
      <c r="I19" s="168"/>
      <c r="J19" s="168"/>
      <c r="K19" s="168"/>
    </row>
    <row r="20" spans="1:11" ht="16.5" customHeight="1">
      <c r="A20" s="160"/>
      <c r="B20" s="170" t="s">
        <v>145</v>
      </c>
      <c r="C20" s="176">
        <v>1.19</v>
      </c>
      <c r="D20" s="178" t="s">
        <v>144</v>
      </c>
      <c r="E20" s="168"/>
      <c r="F20" s="168"/>
      <c r="G20" s="168"/>
      <c r="H20" s="168"/>
      <c r="I20" s="168"/>
      <c r="J20" s="168"/>
      <c r="K20" s="168"/>
    </row>
    <row r="21" spans="1:11" ht="19.5" customHeight="1">
      <c r="A21" s="160"/>
      <c r="B21" s="168"/>
      <c r="C21" s="168"/>
      <c r="D21" s="168"/>
      <c r="E21" s="168"/>
      <c r="F21" s="168"/>
      <c r="G21" s="168"/>
      <c r="H21" s="168"/>
      <c r="I21" s="168"/>
      <c r="J21" s="168"/>
      <c r="K21" s="168"/>
    </row>
    <row r="22" spans="1:11" ht="19.5" customHeight="1">
      <c r="A22" s="160"/>
      <c r="B22" s="161"/>
    </row>
    <row r="23" spans="1:11" ht="19.5" customHeight="1">
      <c r="A23" s="160"/>
      <c r="B23" s="159"/>
    </row>
    <row r="24" spans="1:11" ht="19.5" customHeight="1">
      <c r="B24" s="159"/>
    </row>
    <row r="25" spans="1:11" ht="19.5" customHeight="1">
      <c r="B25" s="159"/>
    </row>
    <row r="26" spans="1:11" ht="19.5" customHeight="1">
      <c r="B26" s="159"/>
    </row>
    <row r="27" spans="1:11" ht="19.5" customHeight="1">
      <c r="B27" s="159"/>
    </row>
    <row r="28" spans="1:11" ht="19.5" customHeight="1">
      <c r="B28" s="159"/>
    </row>
    <row r="29" spans="1:11" ht="19.5" customHeight="1">
      <c r="B29" s="159"/>
    </row>
    <row r="30" spans="1:11" ht="19.5" customHeight="1">
      <c r="B30" s="159"/>
    </row>
    <row r="31" spans="1:11" ht="19.5" customHeight="1">
      <c r="B31" s="159"/>
    </row>
    <row r="32" spans="1:11" ht="19.5" customHeight="1">
      <c r="B32" s="159"/>
    </row>
    <row r="33" spans="2:2" ht="19.5" customHeight="1">
      <c r="B33" s="159"/>
    </row>
    <row r="34" spans="2:2" ht="19.5" customHeight="1"/>
    <row r="35" spans="2:2" ht="19.5" customHeight="1"/>
    <row r="36" spans="2:2" ht="19.5" customHeight="1"/>
    <row r="37" spans="2:2" ht="19.5" customHeight="1"/>
    <row r="38" spans="2:2" ht="19.5" customHeight="1"/>
    <row r="39" spans="2:2" ht="19.5" customHeight="1"/>
    <row r="40" spans="2:2" ht="19.5" customHeight="1"/>
    <row r="41" spans="2:2" ht="19.5" customHeight="1"/>
    <row r="42" spans="2:2" ht="19.5" customHeight="1"/>
    <row r="43" spans="2:2" ht="19.5" customHeight="1"/>
    <row r="44" spans="2:2" ht="19.5" customHeight="1"/>
    <row r="45" spans="2:2" ht="19.5" customHeight="1"/>
    <row r="46" spans="2:2" ht="19.5" customHeight="1"/>
    <row r="47" spans="2:2" ht="19.5" customHeight="1"/>
    <row r="48" spans="2:2" ht="19.5" customHeight="1"/>
    <row r="49" ht="19.5" customHeight="1"/>
    <row r="50" ht="19.5" customHeight="1"/>
    <row r="51" ht="19.5" customHeight="1"/>
    <row r="52" ht="19.5" customHeight="1"/>
    <row r="53" ht="19.5" customHeight="1"/>
    <row r="54" ht="19.5" customHeight="1"/>
    <row r="55" ht="19.5" customHeight="1"/>
    <row r="56" ht="19.5" customHeight="1"/>
    <row r="57" ht="19.5" customHeight="1"/>
    <row r="58" ht="19.5" customHeight="1"/>
    <row r="59" ht="19.5" customHeight="1"/>
    <row r="60" ht="19.5" customHeight="1"/>
    <row r="61" ht="19.5" customHeight="1"/>
    <row r="62" ht="19.5" customHeight="1"/>
    <row r="63" ht="19.5" customHeight="1"/>
    <row r="64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9.5" customHeight="1"/>
    <row r="100" ht="19.5" customHeight="1"/>
    <row r="101" ht="19.5" customHeight="1"/>
    <row r="102" ht="19.5" customHeight="1"/>
    <row r="103" ht="19.5" customHeight="1"/>
    <row r="104" ht="19.5" customHeight="1"/>
    <row r="105" ht="19.5" customHeight="1"/>
    <row r="106" ht="19.5" customHeight="1"/>
    <row r="107" ht="19.5" customHeight="1"/>
    <row r="108" ht="19.5" customHeight="1"/>
    <row r="109" ht="19.5" customHeight="1"/>
    <row r="110" ht="19.5" customHeight="1"/>
    <row r="111" ht="19.5" customHeight="1"/>
    <row r="112" ht="19.5" customHeight="1"/>
    <row r="113" ht="19.5" customHeight="1"/>
    <row r="114" ht="19.5" customHeight="1"/>
    <row r="115" ht="19.5" customHeight="1"/>
    <row r="116" ht="19.5" customHeight="1"/>
    <row r="117" ht="19.5" customHeight="1"/>
    <row r="118" ht="19.5" customHeight="1"/>
    <row r="119" ht="19.5" customHeight="1"/>
    <row r="120" ht="19.5" customHeight="1"/>
    <row r="121" ht="19.5" customHeight="1"/>
    <row r="122" ht="19.5" customHeight="1"/>
    <row r="123" ht="19.5" customHeight="1"/>
    <row r="124" ht="19.5" customHeight="1"/>
    <row r="125" ht="19.5" customHeight="1"/>
    <row r="126" ht="19.5" customHeight="1"/>
    <row r="127" ht="19.5" customHeight="1"/>
    <row r="128" ht="19.5" customHeight="1"/>
    <row r="129" ht="19.5" customHeight="1"/>
    <row r="130" ht="19.5" customHeight="1"/>
    <row r="131" ht="19.5" customHeight="1"/>
    <row r="132" ht="19.5" customHeight="1"/>
    <row r="133" ht="19.5" customHeight="1"/>
    <row r="134" ht="19.5" customHeight="1"/>
    <row r="135" ht="19.5" customHeight="1"/>
    <row r="136" ht="19.5" customHeight="1"/>
    <row r="137" ht="19.5" customHeight="1"/>
    <row r="138" ht="19.5" customHeight="1"/>
    <row r="139" ht="19.5" customHeight="1"/>
    <row r="140" ht="19.5" customHeight="1"/>
    <row r="141" ht="19.5" customHeight="1"/>
    <row r="142" ht="19.5" customHeight="1"/>
    <row r="143" ht="19.5" customHeight="1"/>
    <row r="144" ht="19.5" customHeight="1"/>
    <row r="145" ht="19.5" customHeight="1"/>
    <row r="146" ht="19.5" customHeight="1"/>
    <row r="147" ht="19.5" customHeight="1"/>
    <row r="148" ht="19.5" customHeight="1"/>
    <row r="149" ht="19.5" customHeight="1"/>
    <row r="150" ht="19.5" customHeight="1"/>
    <row r="151" ht="19.5" customHeight="1"/>
    <row r="152" ht="19.5" customHeight="1"/>
    <row r="153" ht="19.5" customHeight="1"/>
    <row r="154" ht="19.5" customHeight="1"/>
    <row r="155" ht="19.5" customHeight="1"/>
    <row r="156" ht="19.5" customHeight="1"/>
    <row r="157" ht="19.5" customHeight="1"/>
    <row r="158" ht="19.5" customHeight="1"/>
    <row r="159" ht="19.5" customHeight="1"/>
    <row r="160" ht="19.5" customHeight="1"/>
    <row r="161" ht="19.5" customHeight="1"/>
    <row r="162" ht="19.5" customHeight="1"/>
    <row r="163" ht="19.5" customHeight="1"/>
    <row r="164" ht="19.5" customHeight="1"/>
    <row r="165" ht="19.5" customHeight="1"/>
    <row r="166" ht="19.5" customHeight="1"/>
    <row r="167" ht="19.5" customHeight="1"/>
    <row r="168" ht="19.5" customHeight="1"/>
    <row r="169" ht="19.5" customHeight="1"/>
    <row r="170" ht="19.5" customHeight="1"/>
    <row r="171" ht="19.5" customHeight="1"/>
    <row r="172" ht="19.5" customHeight="1"/>
    <row r="173" ht="19.5" customHeight="1"/>
    <row r="174" ht="19.5" customHeight="1"/>
    <row r="175" ht="19.5" customHeight="1"/>
    <row r="176" ht="19.5" customHeight="1"/>
    <row r="177" ht="19.5" customHeight="1"/>
    <row r="178" ht="19.5" customHeight="1"/>
    <row r="179" ht="19.5" customHeight="1"/>
    <row r="180" ht="19.5" customHeight="1"/>
    <row r="181" ht="19.5" customHeight="1"/>
    <row r="182" ht="19.5" customHeight="1"/>
    <row r="183" ht="19.5" customHeight="1"/>
    <row r="184" ht="19.5" customHeight="1"/>
    <row r="185" ht="19.5" customHeight="1"/>
    <row r="186" ht="19.5" customHeight="1"/>
    <row r="187" ht="19.5" customHeight="1"/>
    <row r="188" ht="19.5" customHeight="1"/>
    <row r="189" ht="19.5" customHeight="1"/>
    <row r="190" ht="19.5" customHeight="1"/>
    <row r="191" ht="19.5" customHeight="1"/>
    <row r="192" ht="19.5" customHeight="1"/>
    <row r="193" ht="19.5" customHeight="1"/>
    <row r="194" ht="19.5" customHeight="1"/>
    <row r="195" ht="19.5" customHeight="1"/>
    <row r="196" ht="19.5" customHeight="1"/>
    <row r="197" ht="19.5" customHeight="1"/>
    <row r="198" ht="19.5" customHeight="1"/>
    <row r="199" ht="19.5" customHeight="1"/>
    <row r="200" ht="19.5" customHeight="1"/>
    <row r="201" ht="19.5" customHeight="1"/>
    <row r="202" ht="19.5" customHeight="1"/>
    <row r="203" ht="19.5" customHeight="1"/>
    <row r="204" ht="19.5" customHeight="1"/>
    <row r="205" ht="19.5" customHeight="1"/>
    <row r="206" ht="19.5" customHeight="1"/>
    <row r="207" ht="19.5" customHeight="1"/>
    <row r="208" ht="19.5" customHeight="1"/>
    <row r="209" ht="19.5" customHeight="1"/>
    <row r="210" ht="19.5" customHeight="1"/>
    <row r="211" ht="19.5" customHeight="1"/>
    <row r="212" ht="19.5" customHeight="1"/>
    <row r="213" ht="19.5" customHeight="1"/>
    <row r="214" ht="19.5" customHeight="1"/>
    <row r="215" ht="19.5" customHeight="1"/>
    <row r="216" ht="19.5" customHeight="1"/>
    <row r="217" ht="19.5" customHeight="1"/>
    <row r="218" ht="19.5" customHeight="1"/>
    <row r="219" ht="19.5" customHeight="1"/>
    <row r="220" ht="19.5" customHeight="1"/>
    <row r="221" ht="19.5" customHeight="1"/>
    <row r="222" ht="19.5" customHeight="1"/>
    <row r="223" ht="19.5" customHeight="1"/>
    <row r="224" ht="19.5" customHeight="1"/>
    <row r="225" ht="19.5" customHeight="1"/>
    <row r="226" ht="19.5" customHeight="1"/>
    <row r="227" ht="19.5" customHeight="1"/>
    <row r="228" ht="19.5" customHeight="1"/>
    <row r="229" ht="19.5" customHeight="1"/>
    <row r="230" ht="19.5" customHeight="1"/>
    <row r="231" ht="19.5" customHeight="1"/>
    <row r="232" ht="19.5" customHeight="1"/>
    <row r="233" ht="19.5" customHeight="1"/>
    <row r="234" ht="19.5" customHeight="1"/>
    <row r="235" ht="19.5" customHeight="1"/>
    <row r="236" ht="19.5" customHeight="1"/>
    <row r="237" ht="19.5" customHeight="1"/>
    <row r="238" ht="19.5" customHeight="1"/>
    <row r="239" ht="19.5" customHeight="1"/>
    <row r="240" ht="19.5" customHeight="1"/>
    <row r="241" ht="19.5" customHeight="1"/>
    <row r="242" ht="19.5" customHeight="1"/>
    <row r="243" ht="19.5" customHeight="1"/>
    <row r="244" ht="19.5" customHeight="1"/>
    <row r="245" ht="19.5" customHeight="1"/>
    <row r="246" ht="19.5" customHeight="1"/>
    <row r="247" ht="19.5" customHeight="1"/>
    <row r="248" ht="19.5" customHeight="1"/>
    <row r="249" ht="19.5" customHeight="1"/>
    <row r="250" ht="19.5" customHeight="1"/>
    <row r="251" ht="19.5" customHeight="1"/>
    <row r="252" ht="19.5" customHeight="1"/>
    <row r="253" ht="19.5" customHeight="1"/>
    <row r="254" ht="19.5" customHeight="1"/>
    <row r="255" ht="19.5" customHeight="1"/>
    <row r="256" ht="19.5" customHeight="1"/>
    <row r="257" ht="19.5" customHeight="1"/>
    <row r="258" ht="19.5" customHeight="1"/>
    <row r="259" ht="19.5" customHeight="1"/>
    <row r="260" ht="19.5" customHeight="1"/>
    <row r="261" ht="19.5" customHeight="1"/>
    <row r="262" ht="19.5" customHeight="1"/>
    <row r="263" ht="19.5" customHeight="1"/>
    <row r="264" ht="19.5" customHeight="1"/>
    <row r="265" ht="19.5" customHeight="1"/>
    <row r="266" ht="19.5" customHeight="1"/>
    <row r="267" ht="19.5" customHeight="1"/>
    <row r="268" ht="19.5" customHeight="1"/>
    <row r="269" ht="19.5" customHeight="1"/>
    <row r="270" ht="19.5" customHeight="1"/>
    <row r="271" ht="19.5" customHeight="1"/>
    <row r="272" ht="19.5" customHeight="1"/>
    <row r="273" ht="19.5" customHeight="1"/>
    <row r="274" ht="19.5" customHeight="1"/>
    <row r="275" ht="19.5" customHeight="1"/>
    <row r="276" ht="19.5" customHeight="1"/>
    <row r="277" ht="19.5" customHeight="1"/>
    <row r="278" ht="19.5" customHeight="1"/>
    <row r="279" ht="19.5" customHeight="1"/>
    <row r="280" ht="19.5" customHeight="1"/>
    <row r="281" ht="19.5" customHeight="1"/>
    <row r="282" ht="19.5" customHeight="1"/>
    <row r="283" ht="19.5" customHeight="1"/>
    <row r="284" ht="19.5" customHeight="1"/>
    <row r="285" ht="19.5" customHeight="1"/>
    <row r="286" ht="19.5" customHeight="1"/>
    <row r="287" ht="19.5" customHeight="1"/>
    <row r="288" ht="19.5" customHeight="1"/>
    <row r="289" ht="19.5" customHeight="1"/>
    <row r="290" ht="19.5" customHeight="1"/>
    <row r="291" ht="19.5" customHeight="1"/>
    <row r="292" ht="19.5" customHeight="1"/>
    <row r="293" ht="19.5" customHeight="1"/>
    <row r="294" ht="19.5" customHeight="1"/>
    <row r="295" ht="19.5" customHeight="1"/>
    <row r="296" ht="19.5" customHeight="1"/>
    <row r="297" ht="19.5" customHeight="1"/>
    <row r="298" ht="19.5" customHeight="1"/>
    <row r="299" ht="19.5" customHeight="1"/>
    <row r="300" ht="19.5" customHeight="1"/>
    <row r="301" ht="19.5" customHeight="1"/>
    <row r="302" ht="19.5" customHeight="1"/>
    <row r="303" ht="19.5" customHeight="1"/>
    <row r="304" ht="19.5" customHeight="1"/>
    <row r="305" ht="19.5" customHeight="1"/>
    <row r="306" ht="19.5" customHeight="1"/>
    <row r="307" ht="19.5" customHeight="1"/>
    <row r="308" ht="19.5" customHeight="1"/>
    <row r="309" ht="19.5" customHeight="1"/>
    <row r="310" ht="19.5" customHeight="1"/>
    <row r="311" ht="19.5" customHeight="1"/>
    <row r="312" ht="19.5" customHeight="1"/>
    <row r="313" ht="19.5" customHeight="1"/>
    <row r="314" ht="19.5" customHeight="1"/>
    <row r="315" ht="19.5" customHeight="1"/>
    <row r="316" ht="19.5" customHeight="1"/>
    <row r="317" ht="19.5" customHeight="1"/>
    <row r="318" ht="19.5" customHeight="1"/>
    <row r="319" ht="19.5" customHeight="1"/>
    <row r="320" ht="19.5" customHeight="1"/>
    <row r="321" ht="19.5" customHeight="1"/>
    <row r="322" ht="19.5" customHeight="1"/>
    <row r="323" ht="19.5" customHeight="1"/>
    <row r="324" ht="19.5" customHeight="1"/>
    <row r="325" ht="19.5" customHeight="1"/>
    <row r="326" ht="19.5" customHeight="1"/>
    <row r="327" ht="19.5" customHeight="1"/>
    <row r="328" ht="19.5" customHeight="1"/>
    <row r="329" ht="19.5" customHeight="1"/>
    <row r="330" ht="19.5" customHeight="1"/>
    <row r="331" ht="19.5" customHeight="1"/>
    <row r="332" ht="19.5" customHeight="1"/>
    <row r="333" ht="19.5" customHeight="1"/>
    <row r="334" ht="19.5" customHeight="1"/>
    <row r="335" ht="19.5" customHeight="1"/>
    <row r="336" ht="19.5" customHeight="1"/>
    <row r="337" ht="19.5" customHeight="1"/>
    <row r="338" ht="19.5" customHeight="1"/>
    <row r="339" ht="19.5" customHeight="1"/>
    <row r="340" ht="19.5" customHeight="1"/>
    <row r="341" ht="19.5" customHeight="1"/>
    <row r="342" ht="19.5" customHeight="1"/>
    <row r="343" ht="19.5" customHeight="1"/>
    <row r="344" ht="19.5" customHeight="1"/>
    <row r="345" ht="19.5" customHeight="1"/>
    <row r="346" ht="19.5" customHeight="1"/>
    <row r="347" ht="19.5" customHeight="1"/>
    <row r="348" ht="19.5" customHeight="1"/>
    <row r="349" ht="19.5" customHeight="1"/>
    <row r="350" ht="19.5" customHeight="1"/>
    <row r="351" ht="19.5" customHeight="1"/>
    <row r="352" ht="19.5" customHeight="1"/>
    <row r="353" ht="19.5" customHeight="1"/>
    <row r="354" ht="19.5" customHeight="1"/>
    <row r="355" ht="19.5" customHeight="1"/>
    <row r="356" ht="19.5" customHeight="1"/>
    <row r="357" ht="19.5" customHeight="1"/>
    <row r="358" ht="19.5" customHeight="1"/>
    <row r="359" ht="19.5" customHeight="1"/>
    <row r="360" ht="19.5" customHeight="1"/>
    <row r="361" ht="19.5" customHeight="1"/>
    <row r="362" ht="19.5" customHeight="1"/>
    <row r="363" ht="19.5" customHeight="1"/>
    <row r="364" ht="19.5" customHeight="1"/>
    <row r="365" ht="19.5" customHeight="1"/>
    <row r="366" ht="19.5" customHeight="1"/>
    <row r="367" ht="19.5" customHeight="1"/>
    <row r="368" ht="19.5" customHeight="1"/>
    <row r="369" ht="19.5" customHeight="1"/>
    <row r="370" ht="19.5" customHeight="1"/>
    <row r="371" ht="19.5" customHeight="1"/>
    <row r="372" ht="19.5" customHeight="1"/>
    <row r="373" ht="19.5" customHeight="1"/>
    <row r="374" ht="19.5" customHeight="1"/>
    <row r="375" ht="19.5" customHeight="1"/>
    <row r="376" ht="19.5" customHeight="1"/>
    <row r="377" ht="19.5" customHeight="1"/>
    <row r="378" ht="19.5" customHeight="1"/>
    <row r="379" ht="19.5" customHeight="1"/>
    <row r="380" ht="19.5" customHeight="1"/>
    <row r="381" ht="19.5" customHeight="1"/>
    <row r="382" ht="19.5" customHeight="1"/>
    <row r="383" ht="19.5" customHeight="1"/>
    <row r="384" ht="19.5" customHeight="1"/>
    <row r="385" ht="19.5" customHeight="1"/>
    <row r="386" ht="19.5" customHeight="1"/>
    <row r="387" ht="19.5" customHeight="1"/>
    <row r="388" ht="19.5" customHeight="1"/>
    <row r="389" ht="19.5" customHeight="1"/>
    <row r="390" ht="19.5" customHeight="1"/>
    <row r="391" ht="19.5" customHeight="1"/>
    <row r="392" ht="19.5" customHeight="1"/>
    <row r="393" ht="19.5" customHeight="1"/>
    <row r="394" ht="19.5" customHeight="1"/>
    <row r="395" ht="19.5" customHeight="1"/>
    <row r="396" ht="19.5" customHeight="1"/>
    <row r="397" ht="19.5" customHeight="1"/>
    <row r="398" ht="19.5" customHeight="1"/>
    <row r="399" ht="19.5" customHeight="1"/>
    <row r="400" ht="19.5" customHeight="1"/>
    <row r="401" ht="19.5" customHeight="1"/>
    <row r="402" ht="19.5" customHeight="1"/>
    <row r="403" ht="19.5" customHeight="1"/>
    <row r="404" ht="19.5" customHeight="1"/>
    <row r="405" ht="19.5" customHeight="1"/>
    <row r="406" ht="19.5" customHeight="1"/>
    <row r="407" ht="19.5" customHeight="1"/>
    <row r="408" ht="19.5" customHeight="1"/>
    <row r="409" ht="19.5" customHeight="1"/>
    <row r="410" ht="19.5" customHeight="1"/>
    <row r="411" ht="19.5" customHeight="1"/>
    <row r="412" ht="19.5" customHeight="1"/>
    <row r="413" ht="19.5" customHeight="1"/>
    <row r="414" ht="19.5" customHeight="1"/>
    <row r="415" ht="19.5" customHeight="1"/>
    <row r="416" ht="19.5" customHeight="1"/>
    <row r="417" ht="19.5" customHeight="1"/>
    <row r="418" ht="19.5" customHeight="1"/>
    <row r="419" ht="19.5" customHeight="1"/>
    <row r="420" ht="19.5" customHeight="1"/>
    <row r="421" ht="19.5" customHeight="1"/>
    <row r="422" ht="19.5" customHeight="1"/>
    <row r="423" ht="19.5" customHeight="1"/>
    <row r="424" ht="19.5" customHeight="1"/>
    <row r="425" ht="19.5" customHeight="1"/>
    <row r="426" ht="19.5" customHeight="1"/>
    <row r="427" ht="19.5" customHeight="1"/>
    <row r="428" ht="19.5" customHeight="1"/>
    <row r="429" ht="19.5" customHeight="1"/>
    <row r="430" ht="19.5" customHeight="1"/>
    <row r="431" ht="19.5" customHeight="1"/>
    <row r="432" ht="19.5" customHeight="1"/>
    <row r="433" ht="19.5" customHeight="1"/>
    <row r="434" ht="19.5" customHeight="1"/>
    <row r="435" ht="19.5" customHeight="1"/>
    <row r="436" ht="19.5" customHeight="1"/>
    <row r="437" ht="19.5" customHeight="1"/>
    <row r="438" ht="19.5" customHeight="1"/>
    <row r="439" ht="19.5" customHeight="1"/>
    <row r="440" ht="19.5" customHeight="1"/>
    <row r="441" ht="19.5" customHeight="1"/>
    <row r="442" ht="19.5" customHeight="1"/>
    <row r="443" ht="19.5" customHeight="1"/>
    <row r="444" ht="19.5" customHeight="1"/>
    <row r="445" ht="19.5" customHeight="1"/>
    <row r="446" ht="19.5" customHeight="1"/>
    <row r="447" ht="19.5" customHeight="1"/>
    <row r="448" ht="19.5" customHeight="1"/>
    <row r="449" ht="19.5" customHeight="1"/>
    <row r="450" ht="19.5" customHeight="1"/>
    <row r="451" ht="19.5" customHeight="1"/>
    <row r="452" ht="19.5" customHeight="1"/>
    <row r="453" ht="19.5" customHeight="1"/>
    <row r="454" ht="19.5" customHeight="1"/>
    <row r="455" ht="19.5" customHeight="1"/>
    <row r="456" ht="19.5" customHeight="1"/>
    <row r="457" ht="19.5" customHeight="1"/>
    <row r="458" ht="19.5" customHeight="1"/>
    <row r="459" ht="19.5" customHeight="1"/>
    <row r="460" ht="19.5" customHeight="1"/>
    <row r="461" ht="19.5" customHeight="1"/>
    <row r="462" ht="19.5" customHeight="1"/>
    <row r="463" ht="19.5" customHeight="1"/>
    <row r="464" ht="19.5" customHeight="1"/>
    <row r="465" ht="19.5" customHeight="1"/>
    <row r="466" ht="19.5" customHeight="1"/>
    <row r="467" ht="19.5" customHeight="1"/>
    <row r="468" ht="19.5" customHeight="1"/>
    <row r="469" ht="19.5" customHeight="1"/>
    <row r="470" ht="19.5" customHeight="1"/>
    <row r="471" ht="19.5" customHeight="1"/>
    <row r="472" ht="19.5" customHeight="1"/>
    <row r="473" ht="19.5" customHeight="1"/>
    <row r="474" ht="19.5" customHeight="1"/>
    <row r="475" ht="19.5" customHeight="1"/>
    <row r="476" ht="19.5" customHeight="1"/>
    <row r="477" ht="19.5" customHeight="1"/>
    <row r="478" ht="19.5" customHeight="1"/>
    <row r="479" ht="19.5" customHeight="1"/>
    <row r="480" ht="19.5" customHeight="1"/>
    <row r="481" ht="19.5" customHeight="1"/>
    <row r="482" ht="19.5" customHeight="1"/>
    <row r="483" ht="19.5" customHeight="1"/>
    <row r="484" ht="19.5" customHeight="1"/>
    <row r="485" ht="19.5" customHeight="1"/>
    <row r="486" ht="19.5" customHeight="1"/>
    <row r="487" ht="19.5" customHeight="1"/>
    <row r="488" ht="19.5" customHeight="1"/>
    <row r="489" ht="19.5" customHeight="1"/>
    <row r="490" ht="19.5" customHeight="1"/>
    <row r="491" ht="19.5" customHeight="1"/>
    <row r="492" ht="19.5" customHeight="1"/>
    <row r="493" ht="19.5" customHeight="1"/>
    <row r="494" ht="19.5" customHeight="1"/>
    <row r="495" ht="19.5" customHeight="1"/>
    <row r="496" ht="19.5" customHeight="1"/>
    <row r="497" ht="19.5" customHeight="1"/>
    <row r="498" ht="19.5" customHeight="1"/>
    <row r="499" ht="19.5" customHeight="1"/>
    <row r="500" ht="19.5" customHeight="1"/>
    <row r="501" ht="19.5" customHeight="1"/>
    <row r="502" ht="19.5" customHeight="1"/>
    <row r="503" ht="19.5" customHeight="1"/>
    <row r="504" ht="19.5" customHeight="1"/>
    <row r="505" ht="19.5" customHeight="1"/>
    <row r="506" ht="19.5" customHeight="1"/>
    <row r="507" ht="19.5" customHeight="1"/>
    <row r="508" ht="19.5" customHeight="1"/>
    <row r="509" ht="19.5" customHeight="1"/>
    <row r="510" ht="19.5" customHeight="1"/>
    <row r="511" ht="19.5" customHeight="1"/>
    <row r="512" ht="19.5" customHeight="1"/>
    <row r="513" ht="19.5" customHeight="1"/>
    <row r="514" ht="19.5" customHeight="1"/>
    <row r="515" ht="19.5" customHeight="1"/>
    <row r="516" ht="19.5" customHeight="1"/>
    <row r="517" ht="19.5" customHeight="1"/>
    <row r="518" ht="19.5" customHeight="1"/>
    <row r="519" ht="19.5" customHeight="1"/>
    <row r="520" ht="19.5" customHeight="1"/>
    <row r="521" ht="19.5" customHeight="1"/>
    <row r="522" ht="19.5" customHeight="1"/>
    <row r="523" ht="19.5" customHeight="1"/>
    <row r="524" ht="19.5" customHeight="1"/>
    <row r="525" ht="19.5" customHeight="1"/>
    <row r="526" ht="19.5" customHeight="1"/>
    <row r="527" ht="19.5" customHeight="1"/>
    <row r="528" ht="19.5" customHeight="1"/>
    <row r="529" ht="19.5" customHeight="1"/>
    <row r="530" ht="19.5" customHeight="1"/>
    <row r="531" ht="19.5" customHeight="1"/>
    <row r="532" ht="19.5" customHeight="1"/>
    <row r="533" ht="19.5" customHeight="1"/>
    <row r="534" ht="19.5" customHeight="1"/>
    <row r="535" ht="19.5" customHeight="1"/>
    <row r="536" ht="19.5" customHeight="1"/>
    <row r="537" ht="19.5" customHeight="1"/>
    <row r="538" ht="19.5" customHeight="1"/>
    <row r="539" ht="19.5" customHeight="1"/>
    <row r="540" ht="19.5" customHeight="1"/>
    <row r="541" ht="19.5" customHeight="1"/>
    <row r="542" ht="19.5" customHeight="1"/>
    <row r="543" ht="19.5" customHeight="1"/>
    <row r="544" ht="19.5" customHeight="1"/>
    <row r="545" ht="19.5" customHeight="1"/>
    <row r="546" ht="19.5" customHeight="1"/>
    <row r="547" ht="19.5" customHeight="1"/>
    <row r="548" ht="19.5" customHeight="1"/>
    <row r="549" ht="19.5" customHeight="1"/>
    <row r="550" ht="19.5" customHeight="1"/>
    <row r="551" ht="19.5" customHeight="1"/>
    <row r="552" ht="19.5" customHeight="1"/>
    <row r="553" ht="19.5" customHeight="1"/>
    <row r="554" ht="19.5" customHeight="1"/>
    <row r="555" ht="19.5" customHeight="1"/>
    <row r="556" ht="19.5" customHeight="1"/>
    <row r="557" ht="19.5" customHeight="1"/>
    <row r="558" ht="19.5" customHeight="1"/>
    <row r="559" ht="19.5" customHeight="1"/>
    <row r="560" ht="19.5" customHeight="1"/>
    <row r="561" ht="19.5" customHeight="1"/>
    <row r="562" ht="19.5" customHeight="1"/>
    <row r="563" ht="19.5" customHeight="1"/>
    <row r="564" ht="19.5" customHeight="1"/>
    <row r="565" ht="19.5" customHeight="1"/>
    <row r="566" ht="19.5" customHeight="1"/>
    <row r="567" ht="19.5" customHeight="1"/>
    <row r="568" ht="19.5" customHeight="1"/>
    <row r="569" ht="19.5" customHeight="1"/>
    <row r="570" ht="19.5" customHeight="1"/>
    <row r="571" ht="19.5" customHeight="1"/>
    <row r="572" ht="19.5" customHeight="1"/>
    <row r="573" ht="19.5" customHeight="1"/>
    <row r="574" ht="19.5" customHeight="1"/>
    <row r="575" ht="19.5" customHeight="1"/>
    <row r="576" ht="19.5" customHeight="1"/>
    <row r="577" ht="19.5" customHeight="1"/>
    <row r="578" ht="19.5" customHeight="1"/>
    <row r="579" ht="19.5" customHeight="1"/>
    <row r="580" ht="19.5" customHeight="1"/>
    <row r="581" ht="19.5" customHeight="1"/>
    <row r="582" ht="19.5" customHeight="1"/>
    <row r="583" ht="19.5" customHeight="1"/>
    <row r="584" ht="19.5" customHeight="1"/>
    <row r="585" ht="19.5" customHeight="1"/>
    <row r="586" ht="19.5" customHeight="1"/>
    <row r="587" ht="19.5" customHeight="1"/>
    <row r="588" ht="19.5" customHeight="1"/>
    <row r="589" ht="19.5" customHeight="1"/>
    <row r="590" ht="19.5" customHeight="1"/>
    <row r="591" ht="19.5" customHeight="1"/>
    <row r="592" ht="19.5" customHeight="1"/>
    <row r="593" ht="19.5" customHeight="1"/>
    <row r="594" ht="19.5" customHeight="1"/>
    <row r="595" ht="19.5" customHeight="1"/>
    <row r="596" ht="19.5" customHeight="1"/>
    <row r="597" ht="19.5" customHeight="1"/>
    <row r="598" ht="19.5" customHeight="1"/>
    <row r="599" ht="19.5" customHeight="1"/>
    <row r="600" ht="19.5" customHeight="1"/>
    <row r="601" ht="19.5" customHeight="1"/>
    <row r="602" ht="19.5" customHeight="1"/>
    <row r="603" ht="19.5" customHeight="1"/>
    <row r="604" ht="19.5" customHeight="1"/>
    <row r="605" ht="19.5" customHeight="1"/>
    <row r="606" ht="19.5" customHeight="1"/>
    <row r="607" ht="19.5" customHeight="1"/>
    <row r="608" ht="19.5" customHeight="1"/>
    <row r="609" ht="19.5" customHeight="1"/>
    <row r="610" ht="19.5" customHeight="1"/>
    <row r="611" ht="19.5" customHeight="1"/>
    <row r="612" ht="19.5" customHeight="1"/>
    <row r="613" ht="19.5" customHeight="1"/>
    <row r="614" ht="19.5" customHeight="1"/>
    <row r="615" ht="19.5" customHeight="1"/>
    <row r="616" ht="19.5" customHeight="1"/>
    <row r="617" ht="19.5" customHeight="1"/>
    <row r="618" ht="19.5" customHeight="1"/>
    <row r="619" ht="19.5" customHeight="1"/>
    <row r="620" ht="19.5" customHeight="1"/>
    <row r="621" ht="19.5" customHeight="1"/>
    <row r="622" ht="19.5" customHeight="1"/>
    <row r="623" ht="19.5" customHeight="1"/>
    <row r="624" ht="19.5" customHeight="1"/>
    <row r="625" ht="19.5" customHeight="1"/>
    <row r="626" ht="19.5" customHeight="1"/>
    <row r="627" ht="19.5" customHeight="1"/>
    <row r="628" ht="19.5" customHeight="1"/>
    <row r="629" ht="19.5" customHeight="1"/>
    <row r="630" ht="19.5" customHeight="1"/>
    <row r="631" ht="19.5" customHeight="1"/>
    <row r="632" ht="19.5" customHeight="1"/>
    <row r="633" ht="19.5" customHeight="1"/>
    <row r="634" ht="19.5" customHeight="1"/>
    <row r="635" ht="19.5" customHeight="1"/>
    <row r="636" ht="19.5" customHeight="1"/>
    <row r="637" ht="19.5" customHeight="1"/>
    <row r="638" ht="19.5" customHeight="1"/>
    <row r="639" ht="19.5" customHeight="1"/>
    <row r="640" ht="19.5" customHeight="1"/>
    <row r="641" ht="19.5" customHeight="1"/>
    <row r="642" ht="19.5" customHeight="1"/>
    <row r="643" ht="19.5" customHeight="1"/>
    <row r="644" ht="19.5" customHeight="1"/>
    <row r="645" ht="19.5" customHeight="1"/>
    <row r="646" ht="19.5" customHeight="1"/>
    <row r="647" ht="19.5" customHeight="1"/>
    <row r="648" ht="19.5" customHeight="1"/>
    <row r="649" ht="19.5" customHeight="1"/>
    <row r="650" ht="19.5" customHeight="1"/>
    <row r="651" ht="19.5" customHeight="1"/>
    <row r="652" ht="19.5" customHeight="1"/>
    <row r="653" ht="19.5" customHeight="1"/>
    <row r="654" ht="19.5" customHeight="1"/>
    <row r="655" ht="19.5" customHeight="1"/>
    <row r="656" ht="19.5" customHeight="1"/>
    <row r="657" ht="19.5" customHeight="1"/>
    <row r="658" ht="19.5" customHeight="1"/>
    <row r="659" ht="19.5" customHeight="1"/>
    <row r="660" ht="19.5" customHeight="1"/>
    <row r="661" ht="19.5" customHeight="1"/>
    <row r="662" ht="19.5" customHeight="1"/>
    <row r="663" ht="19.5" customHeight="1"/>
    <row r="664" ht="19.5" customHeight="1"/>
    <row r="665" ht="19.5" customHeight="1"/>
    <row r="666" ht="19.5" customHeight="1"/>
    <row r="667" ht="19.5" customHeight="1"/>
    <row r="668" ht="19.5" customHeight="1"/>
    <row r="669" ht="19.5" customHeight="1"/>
    <row r="670" ht="19.5" customHeight="1"/>
    <row r="671" ht="19.5" customHeight="1"/>
    <row r="672" ht="19.5" customHeight="1"/>
    <row r="673" ht="19.5" customHeight="1"/>
    <row r="674" ht="19.5" customHeight="1"/>
    <row r="675" ht="19.5" customHeight="1"/>
    <row r="676" ht="19.5" customHeight="1"/>
    <row r="677" ht="19.5" customHeight="1"/>
    <row r="678" ht="19.5" customHeight="1"/>
    <row r="679" ht="19.5" customHeight="1"/>
    <row r="680" ht="19.5" customHeight="1"/>
    <row r="681" ht="19.5" customHeight="1"/>
    <row r="682" ht="19.5" customHeight="1"/>
    <row r="683" ht="19.5" customHeight="1"/>
    <row r="684" ht="19.5" customHeight="1"/>
    <row r="685" ht="19.5" customHeight="1"/>
    <row r="686" ht="19.5" customHeight="1"/>
    <row r="687" ht="19.5" customHeight="1"/>
    <row r="688" ht="19.5" customHeight="1"/>
    <row r="689" ht="19.5" customHeight="1"/>
    <row r="690" ht="19.5" customHeight="1"/>
    <row r="691" ht="19.5" customHeight="1"/>
    <row r="692" ht="19.5" customHeight="1"/>
    <row r="693" ht="19.5" customHeight="1"/>
    <row r="694" ht="19.5" customHeight="1"/>
    <row r="695" ht="19.5" customHeight="1"/>
    <row r="696" ht="19.5" customHeight="1"/>
    <row r="697" ht="19.5" customHeight="1"/>
    <row r="698" ht="19.5" customHeight="1"/>
    <row r="699" ht="19.5" customHeight="1"/>
    <row r="700" ht="19.5" customHeight="1"/>
    <row r="701" ht="19.5" customHeight="1"/>
    <row r="702" ht="19.5" customHeight="1"/>
    <row r="703" ht="19.5" customHeight="1"/>
    <row r="704" ht="19.5" customHeight="1"/>
    <row r="705" ht="19.5" customHeight="1"/>
    <row r="706" ht="19.5" customHeight="1"/>
    <row r="707" ht="19.5" customHeight="1"/>
    <row r="708" ht="19.5" customHeight="1"/>
    <row r="709" ht="19.5" customHeight="1"/>
    <row r="710" ht="19.5" customHeight="1"/>
    <row r="711" ht="19.5" customHeight="1"/>
    <row r="712" ht="19.5" customHeight="1"/>
    <row r="713" ht="19.5" customHeight="1"/>
    <row r="714" ht="19.5" customHeight="1"/>
    <row r="715" ht="19.5" customHeight="1"/>
    <row r="716" ht="19.5" customHeight="1"/>
    <row r="717" ht="19.5" customHeight="1"/>
    <row r="718" ht="19.5" customHeight="1"/>
    <row r="719" ht="19.5" customHeight="1"/>
    <row r="720" ht="19.5" customHeight="1"/>
    <row r="721" ht="19.5" customHeight="1"/>
    <row r="722" ht="19.5" customHeight="1"/>
    <row r="723" ht="19.5" customHeight="1"/>
    <row r="724" ht="19.5" customHeight="1"/>
    <row r="725" ht="19.5" customHeight="1"/>
    <row r="726" ht="19.5" customHeight="1"/>
    <row r="727" ht="19.5" customHeight="1"/>
    <row r="728" ht="19.5" customHeight="1"/>
    <row r="729" ht="19.5" customHeight="1"/>
    <row r="730" ht="19.5" customHeight="1"/>
    <row r="731" ht="19.5" customHeight="1"/>
    <row r="732" ht="19.5" customHeight="1"/>
    <row r="733" ht="19.5" customHeight="1"/>
    <row r="734" ht="19.5" customHeight="1"/>
    <row r="735" ht="19.5" customHeight="1"/>
    <row r="736" ht="19.5" customHeight="1"/>
    <row r="737" ht="19.5" customHeight="1"/>
    <row r="738" ht="19.5" customHeight="1"/>
    <row r="739" ht="19.5" customHeight="1"/>
    <row r="740" ht="19.5" customHeight="1"/>
    <row r="741" ht="19.5" customHeight="1"/>
    <row r="742" ht="19.5" customHeight="1"/>
    <row r="743" ht="19.5" customHeight="1"/>
    <row r="744" ht="19.5" customHeight="1"/>
    <row r="745" ht="19.5" customHeight="1"/>
    <row r="746" ht="19.5" customHeight="1"/>
    <row r="747" ht="19.5" customHeight="1"/>
    <row r="748" ht="19.5" customHeight="1"/>
    <row r="749" ht="19.5" customHeight="1"/>
    <row r="750" ht="19.5" customHeight="1"/>
    <row r="751" ht="19.5" customHeight="1"/>
    <row r="752" ht="19.5" customHeight="1"/>
    <row r="753" ht="19.5" customHeight="1"/>
    <row r="754" ht="19.5" customHeight="1"/>
    <row r="755" ht="19.5" customHeight="1"/>
    <row r="756" ht="19.5" customHeight="1"/>
    <row r="757" ht="19.5" customHeight="1"/>
    <row r="758" ht="19.5" customHeight="1"/>
    <row r="759" ht="19.5" customHeight="1"/>
    <row r="760" ht="19.5" customHeight="1"/>
    <row r="761" ht="19.5" customHeight="1"/>
    <row r="762" ht="19.5" customHeight="1"/>
    <row r="763" ht="19.5" customHeight="1"/>
    <row r="764" ht="19.5" customHeight="1"/>
    <row r="765" ht="19.5" customHeight="1"/>
    <row r="766" ht="19.5" customHeight="1"/>
    <row r="767" ht="19.5" customHeight="1"/>
    <row r="768" ht="19.5" customHeight="1"/>
    <row r="769" ht="19.5" customHeight="1"/>
    <row r="770" ht="19.5" customHeight="1"/>
    <row r="771" ht="19.5" customHeight="1"/>
    <row r="772" ht="19.5" customHeight="1"/>
    <row r="773" ht="19.5" customHeight="1"/>
    <row r="774" ht="19.5" customHeight="1"/>
    <row r="775" ht="19.5" customHeight="1"/>
    <row r="776" ht="19.5" customHeight="1"/>
    <row r="777" ht="19.5" customHeight="1"/>
    <row r="778" ht="19.5" customHeight="1"/>
    <row r="779" ht="19.5" customHeight="1"/>
    <row r="780" ht="19.5" customHeight="1"/>
    <row r="781" ht="19.5" customHeight="1"/>
    <row r="782" ht="19.5" customHeight="1"/>
    <row r="783" ht="19.5" customHeight="1"/>
    <row r="784" ht="19.5" customHeight="1"/>
    <row r="785" ht="19.5" customHeight="1"/>
    <row r="786" ht="19.5" customHeight="1"/>
    <row r="787" ht="19.5" customHeight="1"/>
    <row r="788" ht="19.5" customHeight="1"/>
    <row r="789" ht="19.5" customHeight="1"/>
    <row r="790" ht="19.5" customHeight="1"/>
    <row r="791" ht="19.5" customHeight="1"/>
    <row r="792" ht="19.5" customHeight="1"/>
    <row r="793" ht="19.5" customHeight="1"/>
    <row r="794" ht="19.5" customHeight="1"/>
    <row r="795" ht="19.5" customHeight="1"/>
    <row r="796" ht="19.5" customHeight="1"/>
    <row r="797" ht="19.5" customHeight="1"/>
    <row r="798" ht="19.5" customHeight="1"/>
    <row r="799" ht="19.5" customHeight="1"/>
    <row r="800" ht="19.5" customHeight="1"/>
    <row r="801" ht="19.5" customHeight="1"/>
    <row r="802" ht="19.5" customHeight="1"/>
    <row r="803" ht="19.5" customHeight="1"/>
    <row r="804" ht="19.5" customHeight="1"/>
    <row r="805" ht="19.5" customHeight="1"/>
    <row r="806" ht="19.5" customHeight="1"/>
    <row r="807" ht="19.5" customHeight="1"/>
    <row r="808" ht="19.5" customHeight="1"/>
    <row r="809" ht="19.5" customHeight="1"/>
    <row r="810" ht="19.5" customHeight="1"/>
    <row r="811" ht="19.5" customHeight="1"/>
    <row r="812" ht="19.5" customHeight="1"/>
    <row r="813" ht="19.5" customHeight="1"/>
    <row r="814" ht="19.5" customHeight="1"/>
    <row r="815" ht="19.5" customHeight="1"/>
    <row r="816" ht="19.5" customHeight="1"/>
    <row r="817" ht="19.5" customHeight="1"/>
    <row r="818" ht="19.5" customHeight="1"/>
    <row r="819" ht="19.5" customHeight="1"/>
    <row r="820" ht="19.5" customHeight="1"/>
    <row r="821" ht="19.5" customHeight="1"/>
    <row r="822" ht="19.5" customHeight="1"/>
    <row r="823" ht="19.5" customHeight="1"/>
    <row r="824" ht="19.5" customHeight="1"/>
    <row r="825" ht="19.5" customHeight="1"/>
    <row r="826" ht="19.5" customHeight="1"/>
    <row r="827" ht="19.5" customHeight="1"/>
    <row r="828" ht="19.5" customHeight="1"/>
    <row r="829" ht="19.5" customHeight="1"/>
    <row r="830" ht="19.5" customHeight="1"/>
    <row r="831" ht="19.5" customHeight="1"/>
    <row r="832" ht="19.5" customHeight="1"/>
    <row r="833" ht="19.5" customHeight="1"/>
    <row r="834" ht="19.5" customHeight="1"/>
    <row r="835" ht="19.5" customHeight="1"/>
    <row r="836" ht="19.5" customHeight="1"/>
    <row r="837" ht="19.5" customHeight="1"/>
    <row r="838" ht="19.5" customHeight="1"/>
    <row r="839" ht="19.5" customHeight="1"/>
    <row r="840" ht="19.5" customHeight="1"/>
    <row r="841" ht="19.5" customHeight="1"/>
    <row r="842" ht="19.5" customHeight="1"/>
    <row r="843" ht="19.5" customHeight="1"/>
    <row r="844" ht="19.5" customHeight="1"/>
    <row r="845" ht="19.5" customHeight="1"/>
    <row r="846" ht="19.5" customHeight="1"/>
    <row r="847" ht="19.5" customHeight="1"/>
    <row r="848" ht="19.5" customHeight="1"/>
    <row r="849" ht="19.5" customHeight="1"/>
    <row r="850" ht="19.5" customHeight="1"/>
    <row r="851" ht="19.5" customHeight="1"/>
    <row r="852" ht="19.5" customHeight="1"/>
    <row r="853" ht="19.5" customHeight="1"/>
    <row r="854" ht="19.5" customHeight="1"/>
    <row r="855" ht="19.5" customHeight="1"/>
    <row r="856" ht="19.5" customHeight="1"/>
    <row r="857" ht="19.5" customHeight="1"/>
    <row r="858" ht="19.5" customHeight="1"/>
    <row r="859" ht="19.5" customHeight="1"/>
    <row r="860" ht="19.5" customHeight="1"/>
    <row r="861" ht="19.5" customHeight="1"/>
    <row r="862" ht="19.5" customHeight="1"/>
    <row r="863" ht="19.5" customHeight="1"/>
    <row r="864" ht="19.5" customHeight="1"/>
    <row r="865" ht="19.5" customHeight="1"/>
    <row r="866" ht="19.5" customHeight="1"/>
    <row r="867" ht="19.5" customHeight="1"/>
    <row r="868" ht="19.5" customHeight="1"/>
    <row r="869" ht="19.5" customHeight="1"/>
    <row r="870" ht="19.5" customHeight="1"/>
    <row r="871" ht="19.5" customHeight="1"/>
    <row r="872" ht="19.5" customHeight="1"/>
    <row r="873" ht="19.5" customHeight="1"/>
    <row r="874" ht="19.5" customHeight="1"/>
    <row r="875" ht="19.5" customHeight="1"/>
    <row r="876" ht="19.5" customHeight="1"/>
    <row r="877" ht="19.5" customHeight="1"/>
    <row r="878" ht="19.5" customHeight="1"/>
    <row r="879" ht="19.5" customHeight="1"/>
    <row r="880" ht="19.5" customHeight="1"/>
    <row r="881" ht="19.5" customHeight="1"/>
    <row r="882" ht="19.5" customHeight="1"/>
    <row r="883" ht="19.5" customHeight="1"/>
    <row r="884" ht="19.5" customHeight="1"/>
    <row r="885" ht="19.5" customHeight="1"/>
    <row r="886" ht="19.5" customHeight="1"/>
    <row r="887" ht="19.5" customHeight="1"/>
    <row r="888" ht="19.5" customHeight="1"/>
    <row r="889" ht="19.5" customHeight="1"/>
    <row r="890" ht="19.5" customHeight="1"/>
    <row r="891" ht="19.5" customHeight="1"/>
    <row r="892" ht="19.5" customHeight="1"/>
    <row r="893" ht="19.5" customHeight="1"/>
    <row r="894" ht="19.5" customHeight="1"/>
    <row r="895" ht="19.5" customHeight="1"/>
    <row r="896" ht="19.5" customHeight="1"/>
    <row r="897" ht="19.5" customHeight="1"/>
    <row r="898" ht="19.5" customHeight="1"/>
    <row r="899" ht="19.5" customHeight="1"/>
    <row r="900" ht="19.5" customHeight="1"/>
    <row r="901" ht="19.5" customHeight="1"/>
    <row r="902" ht="19.5" customHeight="1"/>
    <row r="903" ht="19.5" customHeight="1"/>
    <row r="904" ht="19.5" customHeight="1"/>
    <row r="905" ht="19.5" customHeight="1"/>
    <row r="906" ht="19.5" customHeight="1"/>
    <row r="907" ht="19.5" customHeight="1"/>
    <row r="908" ht="19.5" customHeight="1"/>
    <row r="909" ht="19.5" customHeight="1"/>
    <row r="910" ht="19.5" customHeight="1"/>
    <row r="911" ht="19.5" customHeight="1"/>
    <row r="912" ht="19.5" customHeight="1"/>
    <row r="913" ht="19.5" customHeight="1"/>
    <row r="914" ht="19.5" customHeight="1"/>
    <row r="915" ht="19.5" customHeight="1"/>
    <row r="916" ht="19.5" customHeight="1"/>
    <row r="917" ht="19.5" customHeight="1"/>
    <row r="918" ht="19.5" customHeight="1"/>
    <row r="919" ht="19.5" customHeight="1"/>
    <row r="920" ht="19.5" customHeight="1"/>
    <row r="921" ht="19.5" customHeight="1"/>
    <row r="922" ht="19.5" customHeight="1"/>
    <row r="923" ht="19.5" customHeight="1"/>
    <row r="924" ht="19.5" customHeight="1"/>
    <row r="925" ht="19.5" customHeight="1"/>
    <row r="926" ht="19.5" customHeight="1"/>
    <row r="927" ht="19.5" customHeight="1"/>
    <row r="928" ht="19.5" customHeight="1"/>
    <row r="929" ht="19.5" customHeight="1"/>
    <row r="930" ht="19.5" customHeight="1"/>
    <row r="931" ht="19.5" customHeight="1"/>
    <row r="932" ht="19.5" customHeight="1"/>
    <row r="933" ht="19.5" customHeight="1"/>
    <row r="934" ht="19.5" customHeight="1"/>
    <row r="935" ht="19.5" customHeight="1"/>
    <row r="936" ht="19.5" customHeight="1"/>
    <row r="937" ht="19.5" customHeight="1"/>
    <row r="938" ht="19.5" customHeight="1"/>
    <row r="939" ht="19.5" customHeight="1"/>
    <row r="940" ht="19.5" customHeight="1"/>
    <row r="941" ht="19.5" customHeight="1"/>
    <row r="942" ht="19.5" customHeight="1"/>
    <row r="943" ht="19.5" customHeight="1"/>
    <row r="944" ht="19.5" customHeight="1"/>
    <row r="945" ht="19.5" customHeight="1"/>
    <row r="946" ht="19.5" customHeight="1"/>
    <row r="947" ht="19.5" customHeight="1"/>
    <row r="948" ht="19.5" customHeight="1"/>
    <row r="949" ht="19.5" customHeight="1"/>
    <row r="950" ht="19.5" customHeight="1"/>
    <row r="951" ht="19.5" customHeight="1"/>
    <row r="952" ht="19.5" customHeight="1"/>
    <row r="953" ht="19.5" customHeight="1"/>
    <row r="954" ht="19.5" customHeight="1"/>
    <row r="955" ht="19.5" customHeight="1"/>
    <row r="956" ht="19.5" customHeight="1"/>
    <row r="957" ht="19.5" customHeight="1"/>
    <row r="958" ht="19.5" customHeight="1"/>
    <row r="959" ht="19.5" customHeight="1"/>
    <row r="960" ht="19.5" customHeight="1"/>
    <row r="961" ht="19.5" customHeight="1"/>
    <row r="962" ht="19.5" customHeight="1"/>
    <row r="963" ht="19.5" customHeight="1"/>
    <row r="964" ht="19.5" customHeight="1"/>
    <row r="965" ht="19.5" customHeight="1"/>
    <row r="966" ht="19.5" customHeight="1"/>
    <row r="967" ht="19.5" customHeight="1"/>
    <row r="968" ht="19.5" customHeight="1"/>
    <row r="969" ht="19.5" customHeight="1"/>
    <row r="970" ht="19.5" customHeight="1"/>
    <row r="971" ht="19.5" customHeight="1"/>
    <row r="972" ht="19.5" customHeight="1"/>
    <row r="973" ht="19.5" customHeight="1"/>
    <row r="974" ht="19.5" customHeight="1"/>
    <row r="975" ht="19.5" customHeight="1"/>
    <row r="976" ht="19.5" customHeight="1"/>
    <row r="977" ht="19.5" customHeight="1"/>
    <row r="978" ht="19.5" customHeight="1"/>
    <row r="979" ht="19.5" customHeight="1"/>
    <row r="980" ht="19.5" customHeight="1"/>
    <row r="981" ht="19.5" customHeight="1"/>
    <row r="982" ht="19.5" customHeight="1"/>
    <row r="983" ht="19.5" customHeight="1"/>
    <row r="984" ht="19.5" customHeight="1"/>
    <row r="985" ht="19.5" customHeight="1"/>
    <row r="986" ht="19.5" customHeight="1"/>
    <row r="987" ht="19.5" customHeight="1"/>
    <row r="988" ht="19.5" customHeight="1"/>
    <row r="989" ht="19.5" customHeight="1"/>
    <row r="990" ht="19.5" customHeight="1"/>
    <row r="991" ht="19.5" customHeight="1"/>
    <row r="992" ht="19.5" customHeight="1"/>
    <row r="993" ht="19.5" customHeight="1"/>
    <row r="994" ht="19.5" customHeight="1"/>
    <row r="995" ht="19.5" customHeight="1"/>
    <row r="996" ht="19.5" customHeight="1"/>
    <row r="997" ht="19.5" customHeight="1"/>
    <row r="998" ht="19.5" customHeight="1"/>
    <row r="999" ht="19.5" customHeight="1"/>
    <row r="1000" ht="19.5" customHeight="1"/>
  </sheetData>
  <pageMargins left="0.5" right="0.5" top="0.75" bottom="0.75" header="0" footer="0"/>
  <pageSetup orientation="portrait" r:id="rId1"/>
  <headerFooter>
    <oddFooter>&amp;C000000&amp;P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436AC-780A-4209-AA4C-26CA86DD9E71}">
  <dimension ref="A1"/>
  <sheetViews>
    <sheetView topLeftCell="A14" workbookViewId="0">
      <selection activeCell="B77" sqref="B77"/>
    </sheetView>
  </sheetViews>
  <sheetFormatPr defaultRowHeight="12.7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F8DA8-FDE4-42C6-AAF6-4B8DC0B484C9}">
  <dimension ref="B1:R28"/>
  <sheetViews>
    <sheetView tabSelected="1" zoomScale="85" zoomScaleNormal="85" workbookViewId="0">
      <selection activeCell="M5" sqref="M5"/>
    </sheetView>
  </sheetViews>
  <sheetFormatPr defaultRowHeight="15"/>
  <cols>
    <col min="1" max="1" width="0.75" style="123" customWidth="1"/>
    <col min="2" max="2" width="1.75" style="123" customWidth="1"/>
    <col min="3" max="3" width="14.625" style="123" customWidth="1"/>
    <col min="4" max="4" width="15.125" style="123" customWidth="1"/>
    <col min="5" max="5" width="16" style="123" customWidth="1"/>
    <col min="6" max="6" width="1.75" style="123" customWidth="1"/>
    <col min="7" max="7" width="17.875" style="123" customWidth="1"/>
    <col min="8" max="8" width="9" style="123" customWidth="1"/>
    <col min="9" max="9" width="14.375" style="123" customWidth="1"/>
    <col min="10" max="11" width="16.625" style="123" customWidth="1"/>
    <col min="12" max="12" width="16.5" style="123" customWidth="1"/>
    <col min="13" max="13" width="23.875" style="123" customWidth="1"/>
    <col min="14" max="14" width="5.125" style="123" customWidth="1"/>
    <col min="15" max="16384" width="9" style="123"/>
  </cols>
  <sheetData>
    <row r="1" spans="2:18">
      <c r="B1" s="124"/>
      <c r="C1" s="124" t="s">
        <v>124</v>
      </c>
      <c r="D1" s="124"/>
      <c r="E1" s="124"/>
      <c r="F1" s="124"/>
      <c r="G1" s="124"/>
      <c r="H1" s="124"/>
      <c r="I1" s="124"/>
      <c r="J1" s="124"/>
      <c r="K1" s="124"/>
      <c r="L1" s="124"/>
      <c r="M1" s="124"/>
    </row>
    <row r="2" spans="2:18">
      <c r="B2" s="124"/>
      <c r="C2" s="124" t="s">
        <v>122</v>
      </c>
      <c r="D2" s="124" t="s">
        <v>121</v>
      </c>
      <c r="E2" s="124" t="s">
        <v>120</v>
      </c>
      <c r="F2" s="124"/>
      <c r="G2" s="124" t="s">
        <v>119</v>
      </c>
      <c r="H2" s="124" t="s">
        <v>118</v>
      </c>
      <c r="I2" s="124" t="s">
        <v>117</v>
      </c>
      <c r="J2" s="124" t="s">
        <v>116</v>
      </c>
      <c r="K2" s="124" t="s">
        <v>115</v>
      </c>
      <c r="L2" s="129" t="s">
        <v>127</v>
      </c>
      <c r="M2" s="124" t="s">
        <v>126</v>
      </c>
      <c r="P2" s="130"/>
      <c r="Q2" s="130"/>
    </row>
    <row r="3" spans="2:18">
      <c r="B3" s="124">
        <v>1</v>
      </c>
      <c r="C3" s="125">
        <v>445</v>
      </c>
      <c r="D3" s="125">
        <v>3.69</v>
      </c>
      <c r="E3" s="127">
        <f>C3*10^-6/D3</f>
        <v>1.2059620596205962E-4</v>
      </c>
      <c r="F3" s="124" t="s">
        <v>114</v>
      </c>
      <c r="G3" s="126">
        <v>0</v>
      </c>
      <c r="H3" s="126">
        <v>1.2500000000000001E-2</v>
      </c>
      <c r="I3" s="127">
        <f t="shared" ref="I3:I8" si="0">PI()*H3^2</f>
        <v>4.9087385212340522E-4</v>
      </c>
      <c r="J3" s="125">
        <f>196*10^-3</f>
        <v>0.19600000000000001</v>
      </c>
      <c r="K3" s="127">
        <f t="shared" ref="K3:K8" si="1">$E$8/I3</f>
        <v>0.26455548330614587</v>
      </c>
      <c r="L3" s="127">
        <f>K3^2/(2*$D$23)</f>
        <v>3.5708981503749198E-3</v>
      </c>
      <c r="M3" s="127">
        <f t="shared" ref="M3:M8" si="2">L3+J3</f>
        <v>0.19957089815037493</v>
      </c>
      <c r="Q3" s="130"/>
    </row>
    <row r="4" spans="2:18">
      <c r="B4" s="124">
        <v>2</v>
      </c>
      <c r="C4" s="125">
        <v>480</v>
      </c>
      <c r="D4" s="125">
        <v>3.68</v>
      </c>
      <c r="E4" s="127">
        <f>C4*10^-6/D4</f>
        <v>1.3043478260869564E-4</v>
      </c>
      <c r="F4" s="124" t="s">
        <v>113</v>
      </c>
      <c r="G4" s="126">
        <f>(76.05-15.8)*10^-3</f>
        <v>6.0249999999999998E-2</v>
      </c>
      <c r="H4" s="126">
        <v>6.9500000000000004E-3</v>
      </c>
      <c r="I4" s="127">
        <f t="shared" si="0"/>
        <v>1.51746779150021E-4</v>
      </c>
      <c r="J4" s="125">
        <f>148*10^-3</f>
        <v>0.14799999999999999</v>
      </c>
      <c r="K4" s="127">
        <f t="shared" si="1"/>
        <v>0.85578995427949456</v>
      </c>
      <c r="L4" s="127">
        <f t="shared" ref="L4:L8" si="3">K4^2/(2*$D$23)</f>
        <v>3.736614519620915E-2</v>
      </c>
      <c r="M4" s="127">
        <f t="shared" si="2"/>
        <v>0.18536614519620914</v>
      </c>
      <c r="Q4" s="130"/>
    </row>
    <row r="5" spans="2:18">
      <c r="B5" s="124">
        <v>3</v>
      </c>
      <c r="C5" s="125">
        <v>425</v>
      </c>
      <c r="D5" s="125">
        <v>3.31</v>
      </c>
      <c r="E5" s="127">
        <f>C5*10^-6/D5</f>
        <v>1.283987915407855E-4</v>
      </c>
      <c r="F5" s="124" t="s">
        <v>112</v>
      </c>
      <c r="G5" s="126">
        <f>(76.08-7.4)*10^-3</f>
        <v>6.8679999999999991E-2</v>
      </c>
      <c r="H5" s="126">
        <v>5.9000000000000007E-3</v>
      </c>
      <c r="I5" s="127">
        <f t="shared" si="0"/>
        <v>1.0935884027146072E-4</v>
      </c>
      <c r="J5" s="125">
        <f>111*10^-3</f>
        <v>0.111</v>
      </c>
      <c r="K5" s="127">
        <f t="shared" si="1"/>
        <v>1.1874976807407436</v>
      </c>
      <c r="L5" s="127">
        <f t="shared" si="3"/>
        <v>7.194646641656352E-2</v>
      </c>
      <c r="M5" s="127">
        <f t="shared" si="2"/>
        <v>0.18294646641656354</v>
      </c>
      <c r="Q5" s="130"/>
      <c r="R5" s="130"/>
    </row>
    <row r="6" spans="2:18">
      <c r="B6" s="124">
        <v>4</v>
      </c>
      <c r="C6" s="125">
        <v>445</v>
      </c>
      <c r="D6" s="125">
        <v>3.25</v>
      </c>
      <c r="E6" s="127">
        <f>C6*10^-6/D6</f>
        <v>1.3692307692307691E-4</v>
      </c>
      <c r="F6" s="124" t="s">
        <v>111</v>
      </c>
      <c r="G6" s="126">
        <f>(76.08-3.5)*10^-3</f>
        <v>7.2580000000000006E-2</v>
      </c>
      <c r="H6" s="126">
        <v>5.3499999999999997E-3</v>
      </c>
      <c r="I6" s="127">
        <f t="shared" si="0"/>
        <v>8.9920235727373839E-5</v>
      </c>
      <c r="J6" s="125">
        <f>65*10^-3</f>
        <v>6.5000000000000002E-2</v>
      </c>
      <c r="K6" s="127">
        <f t="shared" si="1"/>
        <v>1.444206280603906</v>
      </c>
      <c r="L6" s="127">
        <f t="shared" si="3"/>
        <v>0.10641488678243714</v>
      </c>
      <c r="M6" s="127">
        <f t="shared" si="2"/>
        <v>0.17141488678243716</v>
      </c>
      <c r="Q6" s="130"/>
    </row>
    <row r="7" spans="2:18">
      <c r="B7" s="124">
        <v>5</v>
      </c>
      <c r="C7" s="125">
        <v>480</v>
      </c>
      <c r="D7" s="125">
        <v>3.61</v>
      </c>
      <c r="E7" s="127">
        <f>C7*10^-6/D7</f>
        <v>1.3296398891966758E-4</v>
      </c>
      <c r="F7" s="124" t="s">
        <v>110</v>
      </c>
      <c r="G7" s="126">
        <f>(76.08+5)*10^-3</f>
        <v>8.1079999999999999E-2</v>
      </c>
      <c r="H7" s="126">
        <v>5.0000000000000001E-3</v>
      </c>
      <c r="I7" s="127">
        <f t="shared" si="0"/>
        <v>7.8539816339744827E-5</v>
      </c>
      <c r="J7" s="125">
        <f>22*10^-3</f>
        <v>2.1999999999999999E-2</v>
      </c>
      <c r="K7" s="127">
        <f t="shared" si="1"/>
        <v>1.6534717706634117</v>
      </c>
      <c r="L7" s="127">
        <f t="shared" si="3"/>
        <v>0.13948820899902029</v>
      </c>
      <c r="M7" s="127">
        <f t="shared" si="2"/>
        <v>0.16148820899902028</v>
      </c>
      <c r="Q7" s="130"/>
    </row>
    <row r="8" spans="2:18">
      <c r="B8" s="124"/>
      <c r="C8" s="124" t="s">
        <v>109</v>
      </c>
      <c r="D8" s="124" t="s">
        <v>108</v>
      </c>
      <c r="E8" s="131">
        <f>AVERAGE(E3:E7)</f>
        <v>1.2986336919085703E-4</v>
      </c>
      <c r="F8" s="124" t="s">
        <v>107</v>
      </c>
      <c r="G8" s="126">
        <f>(76.08+65.46)*10^-3</f>
        <v>0.14154</v>
      </c>
      <c r="H8" s="126">
        <v>1.2500000000000001E-2</v>
      </c>
      <c r="I8" s="127">
        <f t="shared" si="0"/>
        <v>4.9087385212340522E-4</v>
      </c>
      <c r="J8" s="125">
        <f>85*10^-3</f>
        <v>8.5000000000000006E-2</v>
      </c>
      <c r="K8" s="127">
        <f t="shared" si="1"/>
        <v>0.26455548330614587</v>
      </c>
      <c r="L8" s="127">
        <f t="shared" si="3"/>
        <v>3.5708981503749198E-3</v>
      </c>
      <c r="M8" s="127">
        <f t="shared" si="2"/>
        <v>8.857089815037493E-2</v>
      </c>
    </row>
    <row r="9" spans="2:18" ht="9.75" customHeight="1"/>
    <row r="10" spans="2:18" hidden="1"/>
    <row r="11" spans="2:18" hidden="1"/>
    <row r="12" spans="2:18">
      <c r="B12" s="124"/>
      <c r="C12" s="124" t="s">
        <v>123</v>
      </c>
      <c r="D12" s="124"/>
      <c r="E12" s="124"/>
      <c r="F12" s="124"/>
      <c r="G12" s="124"/>
      <c r="H12" s="124"/>
      <c r="I12" s="124"/>
      <c r="J12" s="124"/>
      <c r="K12" s="124"/>
      <c r="L12" s="124"/>
      <c r="M12" s="124"/>
    </row>
    <row r="13" spans="2:18">
      <c r="B13" s="124"/>
      <c r="C13" s="124" t="s">
        <v>122</v>
      </c>
      <c r="D13" s="124" t="s">
        <v>121</v>
      </c>
      <c r="E13" s="124" t="s">
        <v>120</v>
      </c>
      <c r="F13" s="124"/>
      <c r="G13" s="124" t="s">
        <v>119</v>
      </c>
      <c r="H13" s="124" t="s">
        <v>118</v>
      </c>
      <c r="I13" s="124" t="s">
        <v>117</v>
      </c>
      <c r="J13" s="124" t="s">
        <v>116</v>
      </c>
      <c r="K13" s="124" t="s">
        <v>115</v>
      </c>
      <c r="L13" s="129" t="s">
        <v>127</v>
      </c>
      <c r="M13" s="124" t="s">
        <v>126</v>
      </c>
    </row>
    <row r="14" spans="2:18">
      <c r="B14" s="124">
        <v>1</v>
      </c>
      <c r="C14" s="125">
        <v>405</v>
      </c>
      <c r="D14" s="125">
        <v>5.14</v>
      </c>
      <c r="E14" s="127">
        <f>C14*10^-6/D14</f>
        <v>7.8793774319066144E-5</v>
      </c>
      <c r="F14" s="124" t="s">
        <v>114</v>
      </c>
      <c r="G14" s="126">
        <v>0</v>
      </c>
      <c r="H14" s="126">
        <v>1.2500000000000001E-2</v>
      </c>
      <c r="I14" s="127">
        <f t="shared" ref="I14:I19" si="4">PI()*H14^2</f>
        <v>4.9087385212340522E-4</v>
      </c>
      <c r="J14" s="125">
        <f>236*10^-3</f>
        <v>0.23600000000000002</v>
      </c>
      <c r="K14" s="127">
        <f t="shared" ref="K14:K19" si="5">$E$19/I14</f>
        <v>0.1610950838569575</v>
      </c>
      <c r="L14" s="127">
        <f t="shared" ref="L14:L19" si="6">K14^2/(2*$D$23)</f>
        <v>1.3240625532081717E-3</v>
      </c>
      <c r="M14" s="127">
        <f t="shared" ref="M14:M19" si="7">L14+J14</f>
        <v>0.23732406255320818</v>
      </c>
    </row>
    <row r="15" spans="2:18">
      <c r="B15" s="124">
        <v>2</v>
      </c>
      <c r="C15" s="125">
        <v>385</v>
      </c>
      <c r="D15" s="125">
        <v>4.87</v>
      </c>
      <c r="E15" s="127">
        <f>C15*10^-6/D15</f>
        <v>7.9055441478439426E-5</v>
      </c>
      <c r="F15" s="124" t="s">
        <v>113</v>
      </c>
      <c r="G15" s="126">
        <f>(76.05-15.8)*10^-3</f>
        <v>6.0249999999999998E-2</v>
      </c>
      <c r="H15" s="126">
        <v>6.9500000000000004E-3</v>
      </c>
      <c r="I15" s="127">
        <f t="shared" si="4"/>
        <v>1.51746779150021E-4</v>
      </c>
      <c r="J15" s="125">
        <f>222*10^-3</f>
        <v>0.222</v>
      </c>
      <c r="K15" s="127">
        <f t="shared" si="5"/>
        <v>0.5211139558542438</v>
      </c>
      <c r="L15" s="127">
        <f t="shared" si="6"/>
        <v>1.3855089540105038E-2</v>
      </c>
      <c r="M15" s="127">
        <f t="shared" si="7"/>
        <v>0.23585508954010503</v>
      </c>
    </row>
    <row r="16" spans="2:18">
      <c r="B16" s="124">
        <v>3</v>
      </c>
      <c r="C16" s="125">
        <v>375</v>
      </c>
      <c r="D16" s="125">
        <v>4.75</v>
      </c>
      <c r="E16" s="127">
        <f>C16*10^-6/D16</f>
        <v>7.8947368421052633E-5</v>
      </c>
      <c r="F16" s="124" t="s">
        <v>112</v>
      </c>
      <c r="G16" s="126">
        <f>(76.08-7.4)*10^-3</f>
        <v>6.8679999999999991E-2</v>
      </c>
      <c r="H16" s="126">
        <v>5.9000000000000007E-3</v>
      </c>
      <c r="I16" s="127">
        <f t="shared" si="4"/>
        <v>1.0935884027146072E-4</v>
      </c>
      <c r="J16" s="125">
        <f>207*10^-3</f>
        <v>0.20700000000000002</v>
      </c>
      <c r="K16" s="127">
        <f t="shared" si="5"/>
        <v>0.72309988085750088</v>
      </c>
      <c r="L16" s="127">
        <f t="shared" si="6"/>
        <v>2.6677216208986321E-2</v>
      </c>
      <c r="M16" s="127">
        <f t="shared" si="7"/>
        <v>0.23367721620898635</v>
      </c>
    </row>
    <row r="17" spans="2:13">
      <c r="B17" s="124">
        <v>4</v>
      </c>
      <c r="C17" s="125">
        <v>405</v>
      </c>
      <c r="D17" s="125">
        <v>5.19</v>
      </c>
      <c r="E17" s="127">
        <f>C17*10^-6/D17</f>
        <v>7.8034682080924841E-5</v>
      </c>
      <c r="F17" s="124" t="s">
        <v>111</v>
      </c>
      <c r="G17" s="126">
        <f>(76.08-3.5)*10^-3</f>
        <v>7.2580000000000006E-2</v>
      </c>
      <c r="H17" s="126">
        <v>5.3499999999999997E-3</v>
      </c>
      <c r="I17" s="127">
        <f t="shared" si="4"/>
        <v>8.9920235727373839E-5</v>
      </c>
      <c r="J17" s="125">
        <f>192*10^-3</f>
        <v>0.192</v>
      </c>
      <c r="K17" s="127">
        <f t="shared" si="5"/>
        <v>0.8794167823442961</v>
      </c>
      <c r="L17" s="127">
        <f t="shared" si="6"/>
        <v>3.9457850870856882E-2</v>
      </c>
      <c r="M17" s="127">
        <f t="shared" si="7"/>
        <v>0.23145785087085688</v>
      </c>
    </row>
    <row r="18" spans="2:13">
      <c r="B18" s="124">
        <v>5</v>
      </c>
      <c r="C18" s="125">
        <v>435</v>
      </c>
      <c r="D18" s="125">
        <v>5.4</v>
      </c>
      <c r="E18" s="127">
        <f>C18*10^-6/D18</f>
        <v>8.0555555555555556E-5</v>
      </c>
      <c r="F18" s="124" t="s">
        <v>110</v>
      </c>
      <c r="G18" s="126">
        <f>(76.08+5)*10^-3</f>
        <v>8.1079999999999999E-2</v>
      </c>
      <c r="H18" s="126">
        <v>5.0000000000000001E-3</v>
      </c>
      <c r="I18" s="127">
        <f t="shared" si="4"/>
        <v>7.8539816339744827E-5</v>
      </c>
      <c r="J18" s="125">
        <f>174*10^-3</f>
        <v>0.17400000000000002</v>
      </c>
      <c r="K18" s="127">
        <f t="shared" si="5"/>
        <v>1.0068442741059844</v>
      </c>
      <c r="L18" s="127">
        <f t="shared" si="6"/>
        <v>5.1721193484694221E-2</v>
      </c>
      <c r="M18" s="127">
        <f t="shared" si="7"/>
        <v>0.22572119348469424</v>
      </c>
    </row>
    <row r="19" spans="2:13">
      <c r="B19" s="124"/>
      <c r="C19" s="124" t="s">
        <v>109</v>
      </c>
      <c r="D19" s="124" t="s">
        <v>108</v>
      </c>
      <c r="E19" s="131">
        <f>AVERAGE(E14:E18)</f>
        <v>7.907736437100772E-5</v>
      </c>
      <c r="F19" s="124" t="s">
        <v>107</v>
      </c>
      <c r="G19" s="126">
        <f>(76.08+65.46)*10^-3</f>
        <v>0.14154</v>
      </c>
      <c r="H19" s="126">
        <v>1.2500000000000001E-2</v>
      </c>
      <c r="I19" s="127">
        <f t="shared" si="4"/>
        <v>4.9087385212340522E-4</v>
      </c>
      <c r="J19" s="125">
        <f>190*10^-3</f>
        <v>0.19</v>
      </c>
      <c r="K19" s="127">
        <f t="shared" si="5"/>
        <v>0.1610950838569575</v>
      </c>
      <c r="L19" s="127">
        <f t="shared" si="6"/>
        <v>1.3240625532081717E-3</v>
      </c>
      <c r="M19" s="127">
        <f t="shared" si="7"/>
        <v>0.19132406255320816</v>
      </c>
    </row>
    <row r="20" spans="2:13" ht="9" customHeight="1"/>
    <row r="21" spans="2:13" hidden="1"/>
    <row r="22" spans="2:13" hidden="1"/>
    <row r="23" spans="2:13">
      <c r="C23" s="124" t="s">
        <v>125</v>
      </c>
      <c r="D23" s="126">
        <v>9.8000000000000007</v>
      </c>
    </row>
    <row r="24" spans="2:13">
      <c r="G24" s="11"/>
    </row>
    <row r="25" spans="2:13">
      <c r="G25" s="10"/>
    </row>
    <row r="26" spans="2:13">
      <c r="G26" s="10"/>
    </row>
    <row r="27" spans="2:13">
      <c r="G27" s="10"/>
    </row>
    <row r="28" spans="2:13">
      <c r="G28" s="128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Control Panel</vt:lpstr>
      <vt:lpstr>Thrust</vt:lpstr>
      <vt:lpstr>Free Flight</vt:lpstr>
      <vt:lpstr>Local Gravity Measurements</vt:lpstr>
      <vt:lpstr>Drag Measurements</vt:lpstr>
      <vt:lpstr>Sheet1</vt:lpstr>
      <vt:lpstr>Venturi Measurements</vt:lpstr>
      <vt:lpstr>Thrust!Print_Titles</vt:lpstr>
    </vt:vector>
  </TitlesOfParts>
  <Company>Mechanical Engineering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Dianne Hesterman</dc:creator>
  <cp:lastModifiedBy>Vegini</cp:lastModifiedBy>
  <dcterms:created xsi:type="dcterms:W3CDTF">2012-04-12T02:05:05Z</dcterms:created>
  <dcterms:modified xsi:type="dcterms:W3CDTF">2018-05-30T08:12:07Z</dcterms:modified>
</cp:coreProperties>
</file>