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 activeTab="1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1">'Отчет по грузообороту'!$B$4</definedName>
    <definedName name="calc10" localSheetId="1">'Отчет по грузообороту'!$B$28</definedName>
    <definedName name="calc11" localSheetId="1">'Отчет по грузообороту'!$B$33</definedName>
    <definedName name="calc12" localSheetId="1">'Отчет по грузообороту'!$B$34</definedName>
    <definedName name="calc13" localSheetId="1">'Отчет по грузообороту'!$B$37</definedName>
    <definedName name="calc14" localSheetId="1">'Отчет по грузообороту'!$B$40</definedName>
    <definedName name="calc15" localSheetId="1">'Отчет по грузообороту'!$B$43</definedName>
    <definedName name="calc16" localSheetId="1">'Отчет по грузообороту'!$B$48</definedName>
    <definedName name="calc17" localSheetId="1">'Отчет по грузообороту'!$B$49</definedName>
    <definedName name="calc18" localSheetId="1">'Отчет по грузообороту'!$B$50</definedName>
    <definedName name="calc19" localSheetId="1">'Отчет по грузообороту'!$B$52</definedName>
    <definedName name="calc2" localSheetId="1">'Отчет по грузообороту'!$B$5</definedName>
    <definedName name="calc20" localSheetId="1">'Отчет по грузообороту'!$B$56</definedName>
    <definedName name="calc21" localSheetId="1">'Отчет по грузообороту'!$B$61</definedName>
    <definedName name="calc22" localSheetId="1">'Отчет по грузообороту'!$B$62</definedName>
    <definedName name="calc23" localSheetId="1">'Отчет по грузообороту'!$B$66</definedName>
    <definedName name="calc24" localSheetId="1">'Отчет по грузообороту'!$B$70</definedName>
    <definedName name="calc25" localSheetId="1">'Отчет по грузообороту'!$B$71</definedName>
    <definedName name="calc26" localSheetId="1">'Отчет по грузообороту'!$B$75</definedName>
    <definedName name="calc27" localSheetId="1">'Отчет по грузообороту'!$B$79</definedName>
    <definedName name="calc28" localSheetId="1">'Отчет по грузообороту'!$B$84</definedName>
    <definedName name="calc29" localSheetId="1">'Отчет по грузообороту'!$B$85</definedName>
    <definedName name="calc3" localSheetId="1">'Отчет по грузообороту'!$B$6</definedName>
    <definedName name="calc30" localSheetId="1">'Отчет по грузообороту'!$B$86</definedName>
    <definedName name="calc31" localSheetId="1">'Отчет по грузообороту'!$B$89</definedName>
    <definedName name="calc32" localSheetId="1">'Отчет по грузообороту'!$B$92</definedName>
    <definedName name="calc33" localSheetId="1">'Отчет по грузообороту'!$B$93</definedName>
    <definedName name="calc34" localSheetId="1">'Отчет по грузообороту'!$B$96</definedName>
    <definedName name="calc4" localSheetId="1">'Отчет по грузообороту'!$B$7</definedName>
    <definedName name="calc5" localSheetId="1">'Отчет по грузообороту'!$B$12</definedName>
    <definedName name="calc6" localSheetId="1">'Отчет по грузообороту'!$B$17</definedName>
    <definedName name="calc7" localSheetId="1">'Отчет по грузообороту'!$B$18</definedName>
    <definedName name="calc8" localSheetId="1">'Отчет по грузообороту'!$B$22</definedName>
    <definedName name="calc9" localSheetId="1">'Отчет по грузообороту'!$B$23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Other" localSheetId="0">'Отчет за день'!$Q$11</definedName>
    <definedName name="IssuedAirCargoOther" localSheetId="1">'Отчет по грузообороту'!$B$11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Nord" localSheetId="0">'Отчет за день'!$Q$15</definedName>
    <definedName name="IssuedAirMailNord" localSheetId="1">'Отчет по грузообороту'!$B$15</definedName>
    <definedName name="IssuedAirMailOther" localSheetId="0">'Отчет за день'!$Q$16</definedName>
    <definedName name="IssuedAirMailOther" localSheetId="1">'Отчет по грузообороту'!$B$16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Other" localSheetId="0">'Отчет за день'!$Q$47</definedName>
    <definedName name="IssuedDepartureOther" localSheetId="1">'Отчет по грузообороту'!$B$47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Other" localSheetId="0">'Отчет за день'!$Q$21</definedName>
    <definedName name="IssuedMoscowVVLOther" localSheetId="1">'Отчет по грузообороту'!$B$21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Stock" localSheetId="0">'Отчет за день'!$Q$41</definedName>
    <definedName name="IssuedSVHNordStock" localSheetId="1">'Отчет по грузообороту'!$B$41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Other" localSheetId="0">'Отчет за день'!$Q$74</definedName>
    <definedName name="ReceivedSVHVVLOther" localSheetId="1">'Отчет по грузообороту'!$B$74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Ready" localSheetId="0">'Отчет за день'!$Q$87</definedName>
    <definedName name="StockImportVVLReady" localSheetId="1">'Отчет по грузообороту'!$B$87</definedName>
  </definedNames>
  <calcPr calcId="152511"/>
</workbook>
</file>

<file path=xl/calcChain.xml><?xml version="1.0" encoding="utf-8"?>
<calcChain xmlns="http://schemas.openxmlformats.org/spreadsheetml/2006/main">
  <c r="B28" i="2" l="1"/>
  <c r="B23" i="2"/>
  <c r="Q28" i="2"/>
  <c r="Q23" i="2" s="1"/>
  <c r="B22" i="2" s="1"/>
  <c r="Q23" i="1" l="1"/>
  <c r="Q7" i="1"/>
  <c r="Q28" i="1" l="1"/>
  <c r="Q22" i="1" s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96" i="2"/>
  <c r="P89" i="3"/>
  <c r="B93" i="2"/>
  <c r="B89" i="2"/>
  <c r="P81" i="3"/>
  <c r="N81" i="3" s="1"/>
  <c r="B86" i="2"/>
  <c r="C74" i="3"/>
  <c r="B79" i="2"/>
  <c r="B75" i="2"/>
  <c r="C68" i="3"/>
  <c r="I68" i="3" s="1"/>
  <c r="P66" i="3"/>
  <c r="B71" i="2"/>
  <c r="C61" i="3"/>
  <c r="B66" i="2"/>
  <c r="C58" i="3"/>
  <c r="B62" i="2"/>
  <c r="B56" i="2"/>
  <c r="C48" i="3"/>
  <c r="C40" i="3"/>
  <c r="E40" i="3" s="1"/>
  <c r="P39" i="3"/>
  <c r="B43" i="2"/>
  <c r="C36" i="3"/>
  <c r="P35" i="3"/>
  <c r="N35" i="3" s="1"/>
  <c r="B40" i="2"/>
  <c r="B37" i="2"/>
  <c r="B52" i="2" s="1"/>
  <c r="B50" i="2" s="1"/>
  <c r="C30" i="3"/>
  <c r="I30" i="3" s="1"/>
  <c r="B34" i="2"/>
  <c r="P26" i="3"/>
  <c r="S26" i="3" s="1"/>
  <c r="C24" i="3"/>
  <c r="C22" i="3"/>
  <c r="P21" i="3"/>
  <c r="C20" i="3"/>
  <c r="I20" i="3" s="1"/>
  <c r="B18" i="2"/>
  <c r="P16" i="3"/>
  <c r="P15" i="3"/>
  <c r="C15" i="3"/>
  <c r="B12" i="2"/>
  <c r="P12" i="3"/>
  <c r="C11" i="3"/>
  <c r="P10" i="3"/>
  <c r="O10" i="3" s="1"/>
  <c r="C9" i="3"/>
  <c r="B7" i="2"/>
  <c r="Q96" i="1"/>
  <c r="Q93" i="1"/>
  <c r="Q89" i="1"/>
  <c r="Q86" i="1"/>
  <c r="Q79" i="1"/>
  <c r="B73" i="3" s="1"/>
  <c r="Q75" i="1"/>
  <c r="Q71" i="1"/>
  <c r="Q66" i="1"/>
  <c r="Q62" i="1"/>
  <c r="Q56" i="1"/>
  <c r="Q43" i="1"/>
  <c r="B37" i="3" s="1"/>
  <c r="Q40" i="1"/>
  <c r="B34" i="3" s="1"/>
  <c r="Q37" i="1"/>
  <c r="Q34" i="1"/>
  <c r="B28" i="3" s="1"/>
  <c r="B23" i="3"/>
  <c r="Q18" i="1"/>
  <c r="B19" i="3" s="1"/>
  <c r="Q12" i="1"/>
  <c r="B8" i="3"/>
  <c r="B92" i="2" l="1"/>
  <c r="B85" i="2"/>
  <c r="B49" i="2"/>
  <c r="B17" i="2"/>
  <c r="B33" i="2"/>
  <c r="B6" i="2"/>
  <c r="B31" i="3"/>
  <c r="F31" i="3" s="1"/>
  <c r="Q52" i="1"/>
  <c r="Q92" i="1"/>
  <c r="G36" i="3"/>
  <c r="B61" i="2"/>
  <c r="B70" i="2"/>
  <c r="F68" i="3"/>
  <c r="F70" i="3"/>
  <c r="F20" i="3"/>
  <c r="Q70" i="1"/>
  <c r="B64" i="3" s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G62" i="3" s="1"/>
  <c r="P62" i="3"/>
  <c r="H11" i="3"/>
  <c r="F11" i="3"/>
  <c r="E11" i="3"/>
  <c r="F14" i="3"/>
  <c r="H34" i="3"/>
  <c r="F34" i="3"/>
  <c r="J61" i="3"/>
  <c r="I61" i="3"/>
  <c r="M61" i="3"/>
  <c r="Q3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Q61" i="1"/>
  <c r="Q85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F81" i="3"/>
  <c r="F72" i="3"/>
  <c r="F89" i="3"/>
  <c r="F53" i="3"/>
  <c r="F59" i="3"/>
  <c r="F71" i="3"/>
  <c r="B84" i="2" l="1"/>
  <c r="B5" i="2"/>
  <c r="N9" i="3"/>
  <c r="G81" i="3"/>
  <c r="J16" i="3"/>
  <c r="B48" i="2"/>
  <c r="H31" i="3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G56" i="3" s="1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4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0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F56" i="3"/>
  <c r="H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H86" i="3"/>
  <c r="F86" i="3"/>
  <c r="N8" i="3" l="1"/>
  <c r="B4" i="2"/>
  <c r="S65" i="3"/>
  <c r="O65" i="3"/>
  <c r="E56" i="3"/>
  <c r="I80" i="3"/>
  <c r="C18" i="3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49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8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H78" i="3"/>
  <c r="G46" i="3"/>
  <c r="O18" i="3"/>
  <c r="N18" i="3"/>
  <c r="S18" i="3"/>
  <c r="F44" i="3"/>
  <c r="H44" i="3"/>
  <c r="S55" i="3"/>
  <c r="O55" i="3"/>
  <c r="N55" i="3"/>
  <c r="E78" i="3" l="1"/>
  <c r="J78" i="3"/>
  <c r="M78" i="3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<sst xmlns="http://schemas.openxmlformats.org/spreadsheetml/2006/main" count="316" uniqueCount="54">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</sst>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>
      <selection activeCell="Q28" sqref="Q28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31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collapsed="1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hidden="1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hidden="1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hidden="1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hidden="1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0</v>
      </c>
    </row>
    <row r="23" spans="1:17" outlineLevel="3" x14ac:dyDescent="0.25">
      <c r="A23" s="26" t="s">
        <v>48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0</v>
      </c>
    </row>
    <row r="24" spans="1:17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0</v>
      </c>
    </row>
    <row r="25" spans="1:17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0</v>
      </c>
    </row>
    <row r="27" spans="1:17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0</v>
      </c>
    </row>
    <row r="28" spans="1:17" outlineLevel="3" x14ac:dyDescent="0.25">
      <c r="A28" s="30" t="s">
        <v>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topLeftCell="A4" zoomScale="80" workbookViewId="0">
      <selection activeCell="A44" sqref="A44:XFD47"/>
    </sheetView>
  </sheetViews>
  <sheetFormatPr defaultRowHeight="15" outlineLevelRow="5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outlineLevel="1" x14ac:dyDescent="0.25">
      <c r="A5" s="4" t="s">
        <v>3</v>
      </c>
      <c r="B5" s="14">
        <f t="shared" ref="B5" si="1">B6+B17+B33</f>
        <v>0</v>
      </c>
    </row>
    <row r="6" spans="1:2" outlineLevel="2" x14ac:dyDescent="0.25">
      <c r="A6" s="5" t="s">
        <v>4</v>
      </c>
      <c r="B6" s="15">
        <f t="shared" ref="B6" si="2">B7+B12</f>
        <v>0</v>
      </c>
    </row>
    <row r="7" spans="1:2" outlineLevel="3" x14ac:dyDescent="0.25">
      <c r="A7" s="6" t="s">
        <v>5</v>
      </c>
      <c r="B7" s="15">
        <f t="shared" ref="B7" si="3">B8+B9+B10+B11</f>
        <v>0</v>
      </c>
    </row>
    <row r="8" spans="1:2" outlineLevel="4" x14ac:dyDescent="0.25">
      <c r="A8" s="7" t="s">
        <v>6</v>
      </c>
      <c r="B8" s="16">
        <v>0</v>
      </c>
    </row>
    <row r="9" spans="1:2" outlineLevel="4" x14ac:dyDescent="0.25">
      <c r="A9" s="7" t="s">
        <v>7</v>
      </c>
      <c r="B9" s="16">
        <v>0</v>
      </c>
    </row>
    <row r="10" spans="1:2" outlineLevel="4" x14ac:dyDescent="0.25">
      <c r="A10" s="7" t="s">
        <v>8</v>
      </c>
      <c r="B10" s="16">
        <v>0</v>
      </c>
    </row>
    <row r="11" spans="1:2" outlineLevel="4" x14ac:dyDescent="0.25">
      <c r="A11" s="7" t="s">
        <v>9</v>
      </c>
      <c r="B11" s="16">
        <v>0</v>
      </c>
    </row>
    <row r="12" spans="1:2" outlineLevel="3" x14ac:dyDescent="0.25">
      <c r="A12" s="6" t="s">
        <v>10</v>
      </c>
      <c r="B12" s="15">
        <f t="shared" ref="B12" si="4">B13+B14+B15+B16</f>
        <v>0</v>
      </c>
    </row>
    <row r="13" spans="1:2" outlineLevel="4" x14ac:dyDescent="0.25">
      <c r="A13" s="7" t="s">
        <v>6</v>
      </c>
      <c r="B13" s="16">
        <v>0</v>
      </c>
    </row>
    <row r="14" spans="1:2" outlineLevel="4" x14ac:dyDescent="0.25">
      <c r="A14" s="7" t="s">
        <v>7</v>
      </c>
      <c r="B14" s="16">
        <v>0</v>
      </c>
    </row>
    <row r="15" spans="1:2" outlineLevel="4" x14ac:dyDescent="0.25">
      <c r="A15" s="7" t="s">
        <v>8</v>
      </c>
      <c r="B15" s="16">
        <v>0</v>
      </c>
    </row>
    <row r="16" spans="1:2" outlineLevel="4" x14ac:dyDescent="0.25">
      <c r="A16" s="7" t="s">
        <v>9</v>
      </c>
      <c r="B16" s="16">
        <v>0</v>
      </c>
    </row>
    <row r="17" spans="1:17" outlineLevel="2" x14ac:dyDescent="0.25">
      <c r="A17" s="5" t="s">
        <v>11</v>
      </c>
      <c r="B17" s="15">
        <f t="shared" ref="B17" si="5">B18+B22</f>
        <v>0</v>
      </c>
    </row>
    <row r="18" spans="1:17" outlineLevel="3" x14ac:dyDescent="0.25">
      <c r="A18" s="6" t="s">
        <v>12</v>
      </c>
      <c r="B18" s="15">
        <f t="shared" ref="B18" si="6">B19+B20+B21</f>
        <v>0</v>
      </c>
    </row>
    <row r="19" spans="1:17" outlineLevel="4" x14ac:dyDescent="0.25">
      <c r="A19" s="7" t="s">
        <v>6</v>
      </c>
      <c r="B19" s="16">
        <v>0</v>
      </c>
    </row>
    <row r="20" spans="1:17" outlineLevel="4" x14ac:dyDescent="0.25">
      <c r="A20" s="7" t="s">
        <v>8</v>
      </c>
      <c r="B20" s="16">
        <v>0</v>
      </c>
    </row>
    <row r="21" spans="1:17" outlineLevel="4" x14ac:dyDescent="0.25">
      <c r="A21" s="7" t="s">
        <v>9</v>
      </c>
      <c r="B21" s="16">
        <v>0</v>
      </c>
    </row>
    <row r="22" spans="1:17" outlineLevel="3" x14ac:dyDescent="0.25">
      <c r="A22" s="6" t="s">
        <v>13</v>
      </c>
      <c r="B22" s="15">
        <f>Q23+Q28</f>
        <v>0</v>
      </c>
    </row>
    <row r="23" spans="1:17" outlineLevel="4" x14ac:dyDescent="0.25">
      <c r="A23" s="26" t="s">
        <v>48</v>
      </c>
      <c r="B23" s="24">
        <f>SUM(Q24:Q27)</f>
        <v>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SUM(Q24:Q33)</f>
        <v>0</v>
      </c>
    </row>
    <row r="24" spans="1:17" outlineLevel="5" x14ac:dyDescent="0.25">
      <c r="A24" s="7" t="s">
        <v>6</v>
      </c>
      <c r="B24" s="16">
        <v>0</v>
      </c>
    </row>
    <row r="25" spans="1:17" outlineLevel="5" x14ac:dyDescent="0.25">
      <c r="A25" s="27" t="s">
        <v>7</v>
      </c>
      <c r="B25" s="28">
        <v>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5" x14ac:dyDescent="0.25">
      <c r="A26" s="7" t="s">
        <v>8</v>
      </c>
      <c r="B26" s="16">
        <v>0</v>
      </c>
    </row>
    <row r="27" spans="1:17" outlineLevel="5" x14ac:dyDescent="0.25">
      <c r="A27" s="7" t="s">
        <v>9</v>
      </c>
      <c r="B27" s="16">
        <v>0</v>
      </c>
    </row>
    <row r="28" spans="1:17" outlineLevel="4" x14ac:dyDescent="0.25">
      <c r="A28" s="30" t="s">
        <v>49</v>
      </c>
      <c r="B28" s="25">
        <f>SUM(Q29:Q32)</f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5" x14ac:dyDescent="0.25">
      <c r="A29" s="27" t="s">
        <v>6</v>
      </c>
      <c r="B29" s="28">
        <v>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5" x14ac:dyDescent="0.25">
      <c r="A30" s="27" t="s">
        <v>7</v>
      </c>
      <c r="B30" s="28">
        <v>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5" x14ac:dyDescent="0.25">
      <c r="A31" s="27" t="s">
        <v>8</v>
      </c>
      <c r="B31" s="28">
        <v>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5" x14ac:dyDescent="0.25">
      <c r="A32" s="27" t="s">
        <v>9</v>
      </c>
      <c r="B32" s="28">
        <v>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2" outlineLevel="2" x14ac:dyDescent="0.25">
      <c r="A33" s="5" t="s">
        <v>14</v>
      </c>
      <c r="B33" s="15">
        <f t="shared" ref="B33" si="7">B34+B37+B40</f>
        <v>0</v>
      </c>
    </row>
    <row r="34" spans="1:2" outlineLevel="3" collapsed="1" x14ac:dyDescent="0.25">
      <c r="A34" s="6" t="s">
        <v>15</v>
      </c>
      <c r="B34" s="15">
        <f t="shared" ref="B34" si="8">B35+B36</f>
        <v>0</v>
      </c>
    </row>
    <row r="35" spans="1:2" hidden="1" outlineLevel="4" x14ac:dyDescent="0.25">
      <c r="A35" s="7" t="s">
        <v>16</v>
      </c>
      <c r="B35" s="16">
        <v>0</v>
      </c>
    </row>
    <row r="36" spans="1:2" hidden="1" outlineLevel="4" x14ac:dyDescent="0.25">
      <c r="A36" s="7" t="s">
        <v>17</v>
      </c>
      <c r="B36" s="16">
        <v>0</v>
      </c>
    </row>
    <row r="37" spans="1:2" outlineLevel="3" collapsed="1" x14ac:dyDescent="0.25">
      <c r="A37" s="6" t="s">
        <v>18</v>
      </c>
      <c r="B37" s="15">
        <f t="shared" ref="B37" si="9">B38+B39</f>
        <v>0</v>
      </c>
    </row>
    <row r="38" spans="1:2" hidden="1" outlineLevel="4" x14ac:dyDescent="0.25">
      <c r="A38" s="7" t="s">
        <v>16</v>
      </c>
      <c r="B38" s="16">
        <v>0</v>
      </c>
    </row>
    <row r="39" spans="1:2" hidden="1" outlineLevel="4" x14ac:dyDescent="0.25">
      <c r="A39" s="7" t="s">
        <v>17</v>
      </c>
      <c r="B39" s="16">
        <v>0</v>
      </c>
    </row>
    <row r="40" spans="1:2" outlineLevel="3" collapsed="1" x14ac:dyDescent="0.25">
      <c r="A40" s="6" t="s">
        <v>19</v>
      </c>
      <c r="B40" s="15">
        <f t="shared" ref="B40" si="10">B41+B42</f>
        <v>0</v>
      </c>
    </row>
    <row r="41" spans="1:2" hidden="1" outlineLevel="4" x14ac:dyDescent="0.25">
      <c r="A41" s="7" t="s">
        <v>16</v>
      </c>
      <c r="B41" s="16">
        <v>0</v>
      </c>
    </row>
    <row r="42" spans="1:2" hidden="1" outlineLevel="4" x14ac:dyDescent="0.25">
      <c r="A42" s="7" t="s">
        <v>17</v>
      </c>
      <c r="B42" s="16">
        <v>0</v>
      </c>
    </row>
    <row r="43" spans="1:2" outlineLevel="2" x14ac:dyDescent="0.25">
      <c r="A43" s="5" t="s">
        <v>20</v>
      </c>
      <c r="B43" s="15">
        <f t="shared" ref="B43" si="11">B44+B45+B46+B47</f>
        <v>0</v>
      </c>
    </row>
    <row r="44" spans="1:2" outlineLevel="3" x14ac:dyDescent="0.25">
      <c r="A44" s="7" t="s">
        <v>6</v>
      </c>
      <c r="B44" s="16">
        <v>0</v>
      </c>
    </row>
    <row r="45" spans="1:2" outlineLevel="3" x14ac:dyDescent="0.25">
      <c r="A45" s="7" t="s">
        <v>7</v>
      </c>
      <c r="B45" s="16">
        <v>0</v>
      </c>
    </row>
    <row r="46" spans="1:2" outlineLevel="3" x14ac:dyDescent="0.25">
      <c r="A46" s="7" t="s">
        <v>8</v>
      </c>
      <c r="B46" s="16">
        <v>0</v>
      </c>
    </row>
    <row r="47" spans="1:2" outlineLevel="3" x14ac:dyDescent="0.25">
      <c r="A47" s="7" t="s">
        <v>9</v>
      </c>
      <c r="B47" s="16">
        <v>0</v>
      </c>
    </row>
    <row r="48" spans="1:2" ht="15.75" outlineLevel="1" collapsed="1" x14ac:dyDescent="0.25">
      <c r="A48" s="4" t="s">
        <v>21</v>
      </c>
      <c r="B48" s="14">
        <f t="shared" ref="B48" si="12">B49+B61+B70</f>
        <v>0</v>
      </c>
    </row>
    <row r="49" spans="1:2" hidden="1" outlineLevel="2" x14ac:dyDescent="0.25">
      <c r="A49" s="5" t="s">
        <v>22</v>
      </c>
      <c r="B49" s="15">
        <f t="shared" ref="B49" si="13">B50+B56</f>
        <v>0</v>
      </c>
    </row>
    <row r="50" spans="1:2" hidden="1" outlineLevel="3" x14ac:dyDescent="0.25">
      <c r="A50" s="6" t="s">
        <v>5</v>
      </c>
      <c r="B50" s="15">
        <f t="shared" ref="B50" si="14">B51+B52+B54+B55</f>
        <v>0</v>
      </c>
    </row>
    <row r="51" spans="1:2" hidden="1" outlineLevel="4" x14ac:dyDescent="0.25">
      <c r="A51" s="7" t="s">
        <v>6</v>
      </c>
      <c r="B51" s="16">
        <v>0</v>
      </c>
    </row>
    <row r="52" spans="1:2" hidden="1" outlineLevel="4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hidden="1" outlineLevel="4" x14ac:dyDescent="0.25">
      <c r="A54" s="7" t="s">
        <v>8</v>
      </c>
      <c r="B54" s="16">
        <v>0</v>
      </c>
    </row>
    <row r="55" spans="1:2" hidden="1" outlineLevel="4" x14ac:dyDescent="0.25">
      <c r="A55" s="7" t="s">
        <v>9</v>
      </c>
      <c r="B55" s="16">
        <v>0</v>
      </c>
    </row>
    <row r="56" spans="1:2" hidden="1" outlineLevel="3" x14ac:dyDescent="0.25">
      <c r="A56" s="6" t="s">
        <v>10</v>
      </c>
      <c r="B56" s="15">
        <f t="shared" ref="B56" si="16">B57+B58+B59+B60</f>
        <v>0</v>
      </c>
    </row>
    <row r="57" spans="1:2" hidden="1" outlineLevel="4" x14ac:dyDescent="0.25">
      <c r="A57" s="7" t="s">
        <v>6</v>
      </c>
      <c r="B57" s="16">
        <v>0</v>
      </c>
    </row>
    <row r="58" spans="1:2" hidden="1" outlineLevel="4" x14ac:dyDescent="0.25">
      <c r="A58" s="7" t="s">
        <v>7</v>
      </c>
      <c r="B58" s="16">
        <v>0</v>
      </c>
    </row>
    <row r="59" spans="1:2" hidden="1" outlineLevel="4" x14ac:dyDescent="0.25">
      <c r="A59" s="7" t="s">
        <v>8</v>
      </c>
      <c r="B59" s="16">
        <v>0</v>
      </c>
    </row>
    <row r="60" spans="1:2" hidden="1" outlineLevel="4" x14ac:dyDescent="0.25">
      <c r="A60" s="7" t="s">
        <v>9</v>
      </c>
      <c r="B60" s="16">
        <v>0</v>
      </c>
    </row>
    <row r="61" spans="1:2" hidden="1" outlineLevel="2" collapsed="1" x14ac:dyDescent="0.25">
      <c r="A61" s="5" t="s">
        <v>24</v>
      </c>
      <c r="B61" s="15">
        <f t="shared" ref="B61" si="17">B62+B66</f>
        <v>0</v>
      </c>
    </row>
    <row r="62" spans="1:2" hidden="1" outlineLevel="3" collapsed="1" x14ac:dyDescent="0.25">
      <c r="A62" s="6" t="s">
        <v>12</v>
      </c>
      <c r="B62" s="15">
        <f t="shared" ref="B62" si="18">B63+B64+B65</f>
        <v>0</v>
      </c>
    </row>
    <row r="63" spans="1:2" hidden="1" outlineLevel="4" collapsed="1" x14ac:dyDescent="0.25">
      <c r="A63" s="7" t="s">
        <v>6</v>
      </c>
      <c r="B63" s="16">
        <v>0</v>
      </c>
    </row>
    <row r="64" spans="1:2" hidden="1" outlineLevel="4" collapsed="1" x14ac:dyDescent="0.25">
      <c r="A64" s="7" t="s">
        <v>8</v>
      </c>
      <c r="B64" s="16">
        <v>0</v>
      </c>
    </row>
    <row r="65" spans="1:2" hidden="1" outlineLevel="4" collapsed="1" x14ac:dyDescent="0.25">
      <c r="A65" s="7" t="s">
        <v>9</v>
      </c>
      <c r="B65" s="16">
        <v>0</v>
      </c>
    </row>
    <row r="66" spans="1:2" hidden="1" outlineLevel="3" collapsed="1" x14ac:dyDescent="0.25">
      <c r="A66" s="6" t="s">
        <v>13</v>
      </c>
      <c r="B66" s="15">
        <f t="shared" ref="B66" si="19">B67+B68+B69</f>
        <v>0</v>
      </c>
    </row>
    <row r="67" spans="1:2" hidden="1" outlineLevel="4" collapsed="1" x14ac:dyDescent="0.25">
      <c r="A67" s="7" t="s">
        <v>6</v>
      </c>
      <c r="B67" s="16">
        <v>0</v>
      </c>
    </row>
    <row r="68" spans="1:2" hidden="1" outlineLevel="4" collapsed="1" x14ac:dyDescent="0.25">
      <c r="A68" s="7" t="s">
        <v>8</v>
      </c>
      <c r="B68" s="16">
        <v>0</v>
      </c>
    </row>
    <row r="69" spans="1:2" hidden="1" outlineLevel="4" collapsed="1" x14ac:dyDescent="0.25">
      <c r="A69" s="7" t="s">
        <v>9</v>
      </c>
      <c r="B69" s="16">
        <v>0</v>
      </c>
    </row>
    <row r="70" spans="1:2" hidden="1" outlineLevel="2" collapsed="1" x14ac:dyDescent="0.25">
      <c r="A70" s="5" t="s">
        <v>37</v>
      </c>
      <c r="B70" s="15">
        <f t="shared" ref="B70" si="20">B71+B75</f>
        <v>0</v>
      </c>
    </row>
    <row r="71" spans="1:2" hidden="1" outlineLevel="3" collapsed="1" x14ac:dyDescent="0.25">
      <c r="A71" s="6" t="s">
        <v>12</v>
      </c>
      <c r="B71" s="15">
        <f t="shared" ref="B71" si="21">B72+B73+B74</f>
        <v>0</v>
      </c>
    </row>
    <row r="72" spans="1:2" hidden="1" outlineLevel="4" collapsed="1" x14ac:dyDescent="0.25">
      <c r="A72" s="7" t="s">
        <v>6</v>
      </c>
      <c r="B72" s="16">
        <v>0</v>
      </c>
    </row>
    <row r="73" spans="1:2" hidden="1" outlineLevel="4" collapsed="1" x14ac:dyDescent="0.25">
      <c r="A73" s="7" t="s">
        <v>8</v>
      </c>
      <c r="B73" s="16">
        <v>0</v>
      </c>
    </row>
    <row r="74" spans="1:2" hidden="1" outlineLevel="4" collapsed="1" x14ac:dyDescent="0.25">
      <c r="A74" s="7" t="s">
        <v>9</v>
      </c>
      <c r="B74" s="16">
        <v>0</v>
      </c>
    </row>
    <row r="75" spans="1:2" hidden="1" outlineLevel="3" collapsed="1" x14ac:dyDescent="0.25">
      <c r="A75" s="6" t="s">
        <v>13</v>
      </c>
      <c r="B75" s="15">
        <f t="shared" ref="B75" si="22">B76+B77+B78</f>
        <v>0</v>
      </c>
    </row>
    <row r="76" spans="1:2" hidden="1" outlineLevel="4" collapsed="1" x14ac:dyDescent="0.25">
      <c r="A76" s="7" t="s">
        <v>6</v>
      </c>
      <c r="B76" s="16">
        <v>0</v>
      </c>
    </row>
    <row r="77" spans="1:2" hidden="1" outlineLevel="4" collapsed="1" x14ac:dyDescent="0.25">
      <c r="A77" s="7" t="s">
        <v>8</v>
      </c>
      <c r="B77" s="16">
        <v>0</v>
      </c>
    </row>
    <row r="78" spans="1:2" hidden="1" outlineLevel="4" collapsed="1" x14ac:dyDescent="0.25">
      <c r="A78" s="7" t="s">
        <v>9</v>
      </c>
      <c r="B78" s="16">
        <v>0</v>
      </c>
    </row>
    <row r="79" spans="1:2" hidden="1" outlineLevel="2" collapsed="1" x14ac:dyDescent="0.25">
      <c r="A79" s="5" t="s">
        <v>26</v>
      </c>
      <c r="B79" s="15">
        <f t="shared" ref="B79" si="23">SUM(B80:B83)</f>
        <v>0</v>
      </c>
    </row>
    <row r="80" spans="1:2" hidden="1" outlineLevel="4" collapsed="1" x14ac:dyDescent="0.25">
      <c r="A80" s="7" t="s">
        <v>6</v>
      </c>
      <c r="B80" s="16">
        <v>0</v>
      </c>
    </row>
    <row r="81" spans="1:2" hidden="1" outlineLevel="4" collapsed="1" x14ac:dyDescent="0.25">
      <c r="A81" s="7" t="s">
        <v>7</v>
      </c>
      <c r="B81" s="16">
        <v>0</v>
      </c>
    </row>
    <row r="82" spans="1:2" hidden="1" outlineLevel="4" collapsed="1" x14ac:dyDescent="0.25">
      <c r="A82" s="7" t="s">
        <v>8</v>
      </c>
      <c r="B82" s="16">
        <v>0</v>
      </c>
    </row>
    <row r="83" spans="1:2" hidden="1" outlineLevel="4" collapsed="1" x14ac:dyDescent="0.25">
      <c r="A83" s="7" t="s">
        <v>9</v>
      </c>
      <c r="B83" s="16">
        <v>0</v>
      </c>
    </row>
    <row r="84" spans="1:2" ht="15.75" outlineLevel="1" collapsed="1" x14ac:dyDescent="0.25">
      <c r="A84" s="4" t="s">
        <v>27</v>
      </c>
      <c r="B84" s="14">
        <f t="shared" ref="B84" si="24">B85+B92</f>
        <v>0</v>
      </c>
    </row>
    <row r="85" spans="1:2" hidden="1" outlineLevel="2" collapsed="1" x14ac:dyDescent="0.25">
      <c r="A85" s="5" t="s">
        <v>28</v>
      </c>
      <c r="B85" s="15">
        <f t="shared" ref="B85" si="25">B86+B89</f>
        <v>0</v>
      </c>
    </row>
    <row r="86" spans="1:2" hidden="1" outlineLevel="3" collapsed="1" x14ac:dyDescent="0.25">
      <c r="A86" s="6" t="s">
        <v>12</v>
      </c>
      <c r="B86" s="15">
        <f t="shared" ref="B86" si="26">B87+B88</f>
        <v>0</v>
      </c>
    </row>
    <row r="87" spans="1:2" hidden="1" outlineLevel="4" collapsed="1" x14ac:dyDescent="0.25">
      <c r="A87" s="7" t="s">
        <v>29</v>
      </c>
      <c r="B87" s="16">
        <v>0</v>
      </c>
    </row>
    <row r="88" spans="1:2" hidden="1" outlineLevel="4" collapsed="1" x14ac:dyDescent="0.25">
      <c r="A88" s="7" t="s">
        <v>30</v>
      </c>
      <c r="B88" s="16">
        <v>0</v>
      </c>
    </row>
    <row r="89" spans="1:2" hidden="1" outlineLevel="3" collapsed="1" x14ac:dyDescent="0.25">
      <c r="A89" s="6" t="s">
        <v>13</v>
      </c>
      <c r="B89" s="15">
        <f t="shared" ref="B89" si="27">B90+B91</f>
        <v>0</v>
      </c>
    </row>
    <row r="90" spans="1:2" hidden="1" outlineLevel="4" collapsed="1" x14ac:dyDescent="0.25">
      <c r="A90" s="7" t="s">
        <v>29</v>
      </c>
      <c r="B90" s="16">
        <v>0</v>
      </c>
    </row>
    <row r="91" spans="1:2" hidden="1" outlineLevel="4" collapsed="1" x14ac:dyDescent="0.25">
      <c r="A91" s="7" t="s">
        <v>30</v>
      </c>
      <c r="B91" s="16">
        <v>0</v>
      </c>
    </row>
    <row r="92" spans="1:2" hidden="1" outlineLevel="2" collapsed="1" x14ac:dyDescent="0.25">
      <c r="A92" s="5" t="s">
        <v>31</v>
      </c>
      <c r="B92" s="15">
        <f t="shared" ref="B92" si="28">B93+B96</f>
        <v>0</v>
      </c>
    </row>
    <row r="93" spans="1:2" hidden="1" outlineLevel="3" collapsed="1" x14ac:dyDescent="0.25">
      <c r="A93" s="6" t="s">
        <v>12</v>
      </c>
      <c r="B93" s="15">
        <f t="shared" ref="B93" si="29">B94+B95</f>
        <v>0</v>
      </c>
    </row>
    <row r="94" spans="1:2" hidden="1" outlineLevel="4" collapsed="1" x14ac:dyDescent="0.25">
      <c r="A94" s="7" t="s">
        <v>32</v>
      </c>
      <c r="B94" s="16">
        <v>0</v>
      </c>
    </row>
    <row r="95" spans="1:2" hidden="1" outlineLevel="4" collapsed="1" x14ac:dyDescent="0.25">
      <c r="A95" s="7" t="s">
        <v>31</v>
      </c>
      <c r="B95" s="16">
        <v>0</v>
      </c>
    </row>
    <row r="96" spans="1:2" hidden="1" outlineLevel="3" collapsed="1" x14ac:dyDescent="0.25">
      <c r="A96" s="6" t="s">
        <v>13</v>
      </c>
      <c r="B96" s="15">
        <f t="shared" ref="B96" si="30">B97+B98</f>
        <v>0</v>
      </c>
    </row>
    <row r="97" spans="1:2" hidden="1" outlineLevel="4" collapsed="1" x14ac:dyDescent="0.25">
      <c r="A97" s="7" t="s">
        <v>32</v>
      </c>
      <c r="B97" s="16">
        <v>0</v>
      </c>
    </row>
    <row r="98" spans="1:2" hidden="1" outlineLevel="4" collapsed="1" x14ac:dyDescent="0.25">
      <c r="A98" s="7" t="s">
        <v>31</v>
      </c>
      <c r="B9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zoomScale="80" workbookViewId="0">
      <selection activeCell="P1" sqref="P1:R1048576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31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2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32"/>
      <c r="B4" s="33" t="s">
        <v>44</v>
      </c>
      <c r="C4" s="34"/>
      <c r="D4" s="34"/>
      <c r="E4" s="33" t="s">
        <v>45</v>
      </c>
      <c r="F4" s="34"/>
      <c r="G4" s="33" t="s">
        <v>46</v>
      </c>
      <c r="H4" s="34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C6+C42</f>
        <v>0</v>
      </c>
      <c r="D5" s="13">
        <f>D6+D42</f>
        <v>2079</v>
      </c>
      <c r="E5" s="13">
        <f t="shared" ref="E5:E36" si="0">B5-C5</f>
        <v>0</v>
      </c>
      <c r="F5" s="13">
        <f t="shared" ref="F5:F36" si="1">B5-D5</f>
        <v>-2079</v>
      </c>
      <c r="G5" s="17">
        <f t="shared" ref="G5:G36" si="2">IFERROR((B5-C5)/C5,0)</f>
        <v>0</v>
      </c>
      <c r="H5" s="17">
        <f t="shared" ref="H5:H36" si="3">IFERROR((B5-D5)/D5,0)</f>
        <v>-1</v>
      </c>
      <c r="I5" s="13">
        <f t="shared" ref="I5:I36" si="4">C5-K5</f>
        <v>-1833</v>
      </c>
      <c r="J5" s="17">
        <f t="shared" ref="J5:J36" si="5">IFERROR((C5-K5)/K5,0)</f>
        <v>-1</v>
      </c>
      <c r="K5" s="13">
        <f>K6+K42</f>
        <v>1833</v>
      </c>
      <c r="L5" s="13">
        <f>L6+L42</f>
        <v>35598</v>
      </c>
      <c r="M5" s="17">
        <f t="shared" ref="M5:M43" si="6">IFERROR((C5-Q5)/Q5,0)</f>
        <v>-1</v>
      </c>
      <c r="N5" s="13">
        <f t="shared" ref="N5:N36" si="7">P5-L5</f>
        <v>-35598</v>
      </c>
      <c r="O5" s="17">
        <f t="shared" ref="O5:O36" si="8">IFERROR((P5-L5)/L5,0)</f>
        <v>-1</v>
      </c>
      <c r="P5" s="13">
        <f>P6+P42</f>
        <v>0</v>
      </c>
      <c r="Q5" s="13">
        <f>Q6+Q42</f>
        <v>1697</v>
      </c>
      <c r="R5" s="13">
        <f>R6+R42</f>
        <v>43284</v>
      </c>
      <c r="S5" s="17">
        <f t="shared" ref="S5:S22" si="9">IFERROR((P5-R5)/R5,0)</f>
        <v>-1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C7+C18+C27</f>
        <v>0</v>
      </c>
      <c r="D6" s="14">
        <f>D7+D18+D27</f>
        <v>1099</v>
      </c>
      <c r="E6" s="14">
        <f t="shared" si="0"/>
        <v>0</v>
      </c>
      <c r="F6" s="14">
        <f t="shared" si="1"/>
        <v>-1099</v>
      </c>
      <c r="G6" s="18">
        <f t="shared" si="2"/>
        <v>0</v>
      </c>
      <c r="H6" s="18">
        <f t="shared" si="3"/>
        <v>-1</v>
      </c>
      <c r="I6" s="14">
        <f t="shared" si="4"/>
        <v>-840</v>
      </c>
      <c r="J6" s="18">
        <f t="shared" si="5"/>
        <v>-1</v>
      </c>
      <c r="K6" s="14">
        <f>K7+K18+K27</f>
        <v>840</v>
      </c>
      <c r="L6" s="14">
        <f>L7+L18+L27</f>
        <v>18006</v>
      </c>
      <c r="M6" s="18">
        <f t="shared" si="6"/>
        <v>-1</v>
      </c>
      <c r="N6" s="14">
        <f t="shared" si="7"/>
        <v>-18006</v>
      </c>
      <c r="O6" s="18">
        <f t="shared" si="8"/>
        <v>-1</v>
      </c>
      <c r="P6" s="14">
        <f>P7+P18+P27</f>
        <v>0</v>
      </c>
      <c r="Q6" s="14">
        <f>Q7+Q18+Q27</f>
        <v>886</v>
      </c>
      <c r="R6" s="14">
        <f>R7+R18+R27</f>
        <v>17563</v>
      </c>
      <c r="S6" s="18">
        <f t="shared" si="9"/>
        <v>-1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502</v>
      </c>
      <c r="E7" s="15">
        <f t="shared" si="0"/>
        <v>0</v>
      </c>
      <c r="F7" s="15">
        <f t="shared" si="1"/>
        <v>-502</v>
      </c>
      <c r="G7" s="19">
        <f t="shared" si="2"/>
        <v>0</v>
      </c>
      <c r="H7" s="19">
        <f t="shared" si="3"/>
        <v>-1</v>
      </c>
      <c r="I7" s="15">
        <f t="shared" si="4"/>
        <v>-418</v>
      </c>
      <c r="J7" s="19">
        <f t="shared" si="5"/>
        <v>-1</v>
      </c>
      <c r="K7" s="15">
        <f>K8+K13</f>
        <v>418</v>
      </c>
      <c r="L7" s="15">
        <f>L8+L13</f>
        <v>8855</v>
      </c>
      <c r="M7" s="19">
        <f t="shared" si="6"/>
        <v>-1</v>
      </c>
      <c r="N7" s="15">
        <f t="shared" si="7"/>
        <v>-8855</v>
      </c>
      <c r="O7" s="19">
        <f t="shared" si="8"/>
        <v>-1</v>
      </c>
      <c r="P7" s="15">
        <f>P8+P13</f>
        <v>0</v>
      </c>
      <c r="Q7" s="15">
        <f>Q8+Q13</f>
        <v>424</v>
      </c>
      <c r="R7" s="15">
        <f>R8+R13</f>
        <v>9068</v>
      </c>
      <c r="S7" s="19">
        <f t="shared" si="9"/>
        <v>-1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467</v>
      </c>
      <c r="E8" s="15">
        <f t="shared" si="0"/>
        <v>0</v>
      </c>
      <c r="F8" s="15">
        <f t="shared" si="1"/>
        <v>-467</v>
      </c>
      <c r="G8" s="19">
        <f t="shared" si="2"/>
        <v>0</v>
      </c>
      <c r="H8" s="19">
        <f t="shared" si="3"/>
        <v>-1</v>
      </c>
      <c r="I8" s="15">
        <f t="shared" si="4"/>
        <v>-386</v>
      </c>
      <c r="J8" s="19">
        <f t="shared" si="5"/>
        <v>-1</v>
      </c>
      <c r="K8" s="15">
        <f>K9+K10+K11+K12</f>
        <v>386</v>
      </c>
      <c r="L8" s="15">
        <f>L9+L10+L11+L12</f>
        <v>8135</v>
      </c>
      <c r="M8" s="19">
        <f t="shared" si="6"/>
        <v>-1</v>
      </c>
      <c r="N8" s="15">
        <f t="shared" si="7"/>
        <v>-8135</v>
      </c>
      <c r="O8" s="19">
        <f t="shared" si="8"/>
        <v>-1</v>
      </c>
      <c r="P8" s="15">
        <f>P9+P10+P11+P12</f>
        <v>0</v>
      </c>
      <c r="Q8" s="15">
        <f>Q9+Q10+Q11+Q12</f>
        <v>370</v>
      </c>
      <c r="R8" s="15">
        <f>R9+R10+R11+R12</f>
        <v>7898</v>
      </c>
      <c r="S8" s="19">
        <f t="shared" si="9"/>
        <v>-1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грузообороту'!B8:K8)</f>
        <v>0</v>
      </c>
      <c r="D9" s="16">
        <v>412</v>
      </c>
      <c r="E9" s="16">
        <f t="shared" si="0"/>
        <v>0</v>
      </c>
      <c r="F9" s="16">
        <f t="shared" si="1"/>
        <v>-412</v>
      </c>
      <c r="G9" s="20">
        <f t="shared" si="2"/>
        <v>0</v>
      </c>
      <c r="H9" s="20">
        <f t="shared" si="3"/>
        <v>-1</v>
      </c>
      <c r="I9" s="16">
        <f t="shared" si="4"/>
        <v>-320</v>
      </c>
      <c r="J9" s="20">
        <f t="shared" si="5"/>
        <v>-1</v>
      </c>
      <c r="K9" s="16">
        <v>320</v>
      </c>
      <c r="L9" s="16">
        <v>6888</v>
      </c>
      <c r="M9" s="20">
        <f t="shared" si="6"/>
        <v>-1</v>
      </c>
      <c r="N9" s="16">
        <f t="shared" si="7"/>
        <v>-6888</v>
      </c>
      <c r="O9" s="20">
        <f t="shared" si="8"/>
        <v>-1</v>
      </c>
      <c r="P9" s="16">
        <f>SUM('Отчет по грузообороту'!B8:K8)</f>
        <v>0</v>
      </c>
      <c r="Q9" s="16">
        <v>349</v>
      </c>
      <c r="R9" s="16">
        <v>7459</v>
      </c>
      <c r="S9" s="20">
        <f t="shared" si="9"/>
        <v>-1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грузообороту'!B9:K9)</f>
        <v>0</v>
      </c>
      <c r="D10" s="16">
        <v>26</v>
      </c>
      <c r="E10" s="16">
        <f t="shared" si="0"/>
        <v>0</v>
      </c>
      <c r="F10" s="16">
        <f t="shared" si="1"/>
        <v>-26</v>
      </c>
      <c r="G10" s="20">
        <f t="shared" si="2"/>
        <v>0</v>
      </c>
      <c r="H10" s="20">
        <f t="shared" si="3"/>
        <v>-1</v>
      </c>
      <c r="I10" s="16">
        <f t="shared" si="4"/>
        <v>-26</v>
      </c>
      <c r="J10" s="20">
        <f t="shared" si="5"/>
        <v>-1</v>
      </c>
      <c r="K10" s="16">
        <v>26</v>
      </c>
      <c r="L10" s="16">
        <v>438</v>
      </c>
      <c r="M10" s="20">
        <f t="shared" si="6"/>
        <v>-1</v>
      </c>
      <c r="N10" s="16">
        <f t="shared" si="7"/>
        <v>-438</v>
      </c>
      <c r="O10" s="20">
        <f t="shared" si="8"/>
        <v>-1</v>
      </c>
      <c r="P10" s="16">
        <f>SUM('Отчет по грузообороту'!B9:K9)</f>
        <v>0</v>
      </c>
      <c r="Q10" s="16">
        <v>19</v>
      </c>
      <c r="R10" s="16">
        <v>412</v>
      </c>
      <c r="S10" s="20">
        <f t="shared" si="9"/>
        <v>-1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грузообороту'!B10:K10)</f>
        <v>0</v>
      </c>
      <c r="D11" s="16">
        <v>7</v>
      </c>
      <c r="E11" s="16">
        <f t="shared" si="0"/>
        <v>0</v>
      </c>
      <c r="F11" s="16">
        <f t="shared" si="1"/>
        <v>-7</v>
      </c>
      <c r="G11" s="20">
        <f t="shared" si="2"/>
        <v>0</v>
      </c>
      <c r="H11" s="20">
        <f t="shared" si="3"/>
        <v>-1</v>
      </c>
      <c r="I11" s="16">
        <f t="shared" si="4"/>
        <v>-10</v>
      </c>
      <c r="J11" s="20">
        <f t="shared" si="5"/>
        <v>-1</v>
      </c>
      <c r="K11" s="16">
        <v>10</v>
      </c>
      <c r="L11" s="16">
        <v>249</v>
      </c>
      <c r="M11" s="20">
        <f t="shared" si="6"/>
        <v>0</v>
      </c>
      <c r="N11" s="16">
        <f t="shared" si="7"/>
        <v>-249</v>
      </c>
      <c r="O11" s="20">
        <f t="shared" si="8"/>
        <v>-1</v>
      </c>
      <c r="P11" s="16">
        <f>SUM('Отчет по грузообороту'!B10:K10)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грузообороту'!B10:K10)</f>
        <v>0</v>
      </c>
      <c r="D12" s="16">
        <v>22</v>
      </c>
      <c r="E12" s="16">
        <f t="shared" si="0"/>
        <v>0</v>
      </c>
      <c r="F12" s="16">
        <f t="shared" si="1"/>
        <v>-22</v>
      </c>
      <c r="G12" s="20">
        <f t="shared" si="2"/>
        <v>0</v>
      </c>
      <c r="H12" s="20">
        <f t="shared" si="3"/>
        <v>-1</v>
      </c>
      <c r="I12" s="16">
        <f t="shared" si="4"/>
        <v>-30</v>
      </c>
      <c r="J12" s="20">
        <f t="shared" si="5"/>
        <v>-1</v>
      </c>
      <c r="K12" s="16">
        <v>30</v>
      </c>
      <c r="L12" s="16">
        <v>560</v>
      </c>
      <c r="M12" s="20">
        <f t="shared" si="6"/>
        <v>-1</v>
      </c>
      <c r="N12" s="16">
        <f t="shared" si="7"/>
        <v>-560</v>
      </c>
      <c r="O12" s="20">
        <f t="shared" si="8"/>
        <v>-1</v>
      </c>
      <c r="P12" s="16">
        <f>SUM('Отчет по грузообороту'!B11:K11)</f>
        <v>0</v>
      </c>
      <c r="Q12" s="16">
        <v>2</v>
      </c>
      <c r="R12" s="16">
        <v>27</v>
      </c>
      <c r="S12" s="20">
        <f t="shared" si="9"/>
        <v>-1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35</v>
      </c>
      <c r="E13" s="15">
        <f t="shared" si="0"/>
        <v>0</v>
      </c>
      <c r="F13" s="15">
        <f t="shared" si="1"/>
        <v>-35</v>
      </c>
      <c r="G13" s="19">
        <f t="shared" si="2"/>
        <v>0</v>
      </c>
      <c r="H13" s="19">
        <f t="shared" si="3"/>
        <v>-1</v>
      </c>
      <c r="I13" s="15">
        <f t="shared" si="4"/>
        <v>-32</v>
      </c>
      <c r="J13" s="19">
        <f t="shared" si="5"/>
        <v>-1</v>
      </c>
      <c r="K13" s="15">
        <f>K14+K15+K16+K17</f>
        <v>32</v>
      </c>
      <c r="L13" s="15">
        <f>L14+L15+L16+L17</f>
        <v>720</v>
      </c>
      <c r="M13" s="19">
        <f t="shared" si="6"/>
        <v>-1</v>
      </c>
      <c r="N13" s="15">
        <f t="shared" si="7"/>
        <v>-720</v>
      </c>
      <c r="O13" s="19">
        <f t="shared" si="8"/>
        <v>-1</v>
      </c>
      <c r="P13" s="15">
        <f>P14+P15+P16+P17</f>
        <v>0</v>
      </c>
      <c r="Q13" s="15">
        <f>Q14+Q15+Q16+Q17</f>
        <v>54</v>
      </c>
      <c r="R13" s="15">
        <f>R14+R15+R16+R17</f>
        <v>1170</v>
      </c>
      <c r="S13" s="19">
        <f t="shared" si="9"/>
        <v>-1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грузообороту'!B13:K13)</f>
        <v>0</v>
      </c>
      <c r="D14" s="16">
        <v>28</v>
      </c>
      <c r="E14" s="16">
        <f t="shared" si="0"/>
        <v>0</v>
      </c>
      <c r="F14" s="16">
        <f t="shared" si="1"/>
        <v>-28</v>
      </c>
      <c r="G14" s="20">
        <f t="shared" si="2"/>
        <v>0</v>
      </c>
      <c r="H14" s="20">
        <f t="shared" si="3"/>
        <v>-1</v>
      </c>
      <c r="I14" s="16">
        <f t="shared" si="4"/>
        <v>-25</v>
      </c>
      <c r="J14" s="20">
        <f t="shared" si="5"/>
        <v>-1</v>
      </c>
      <c r="K14" s="16">
        <v>25</v>
      </c>
      <c r="L14" s="16">
        <v>554</v>
      </c>
      <c r="M14" s="20">
        <f t="shared" si="6"/>
        <v>-1</v>
      </c>
      <c r="N14" s="16">
        <f t="shared" si="7"/>
        <v>-554</v>
      </c>
      <c r="O14" s="20">
        <f t="shared" si="8"/>
        <v>-1</v>
      </c>
      <c r="P14" s="16">
        <f>SUM('Отчет по грузообороту'!B13:K13)</f>
        <v>0</v>
      </c>
      <c r="Q14" s="16">
        <v>48</v>
      </c>
      <c r="R14" s="16">
        <v>1032</v>
      </c>
      <c r="S14" s="20">
        <f t="shared" si="9"/>
        <v>-1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-2</v>
      </c>
      <c r="J15" s="20">
        <f t="shared" si="5"/>
        <v>-1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грузообороту'!B16:K16)</f>
        <v>0</v>
      </c>
      <c r="D17" s="16">
        <v>7</v>
      </c>
      <c r="E17" s="16">
        <f t="shared" si="0"/>
        <v>0</v>
      </c>
      <c r="F17" s="16">
        <f t="shared" si="1"/>
        <v>-7</v>
      </c>
      <c r="G17" s="20">
        <f t="shared" si="2"/>
        <v>0</v>
      </c>
      <c r="H17" s="20">
        <f t="shared" si="3"/>
        <v>-1</v>
      </c>
      <c r="I17" s="16">
        <f t="shared" si="4"/>
        <v>-5</v>
      </c>
      <c r="J17" s="20">
        <f t="shared" si="5"/>
        <v>-1</v>
      </c>
      <c r="K17" s="16">
        <v>5</v>
      </c>
      <c r="L17" s="16">
        <v>124</v>
      </c>
      <c r="M17" s="20">
        <f t="shared" si="6"/>
        <v>-1</v>
      </c>
      <c r="N17" s="16">
        <f t="shared" si="7"/>
        <v>-124</v>
      </c>
      <c r="O17" s="20">
        <f t="shared" si="8"/>
        <v>-1</v>
      </c>
      <c r="P17" s="16">
        <f>SUM('Отчет по грузообороту'!B16:K16)</f>
        <v>0</v>
      </c>
      <c r="Q17" s="16">
        <v>6</v>
      </c>
      <c r="R17" s="16">
        <v>138</v>
      </c>
      <c r="S17" s="20">
        <f t="shared" si="9"/>
        <v>-1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292</v>
      </c>
      <c r="E18" s="15">
        <f t="shared" si="0"/>
        <v>0</v>
      </c>
      <c r="F18" s="15">
        <f t="shared" si="1"/>
        <v>-292</v>
      </c>
      <c r="G18" s="19">
        <f t="shared" si="2"/>
        <v>0</v>
      </c>
      <c r="H18" s="19">
        <f t="shared" si="3"/>
        <v>-1</v>
      </c>
      <c r="I18" s="15">
        <f t="shared" si="4"/>
        <v>-250</v>
      </c>
      <c r="J18" s="19">
        <f t="shared" si="5"/>
        <v>-1</v>
      </c>
      <c r="K18" s="15">
        <f>K19+K23</f>
        <v>250</v>
      </c>
      <c r="L18" s="15">
        <f>L19+L23</f>
        <v>5428</v>
      </c>
      <c r="M18" s="19">
        <f t="shared" si="6"/>
        <v>-1</v>
      </c>
      <c r="N18" s="15">
        <f t="shared" si="7"/>
        <v>-5428</v>
      </c>
      <c r="O18" s="19">
        <f t="shared" si="8"/>
        <v>-1</v>
      </c>
      <c r="P18" s="15">
        <f>P19+P23</f>
        <v>0</v>
      </c>
      <c r="Q18" s="15">
        <f>Q19+Q23</f>
        <v>177</v>
      </c>
      <c r="R18" s="15">
        <f>R19+R23</f>
        <v>3863</v>
      </c>
      <c r="S18" s="19">
        <f t="shared" si="9"/>
        <v>-1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106</v>
      </c>
      <c r="E19" s="15">
        <f t="shared" si="0"/>
        <v>0</v>
      </c>
      <c r="F19" s="15">
        <f t="shared" si="1"/>
        <v>-106</v>
      </c>
      <c r="G19" s="19">
        <f t="shared" si="2"/>
        <v>0</v>
      </c>
      <c r="H19" s="19">
        <f t="shared" si="3"/>
        <v>-1</v>
      </c>
      <c r="I19" s="15">
        <f t="shared" si="4"/>
        <v>-73</v>
      </c>
      <c r="J19" s="19">
        <f t="shared" si="5"/>
        <v>-1</v>
      </c>
      <c r="K19" s="15">
        <f>K20+K21+K22</f>
        <v>73</v>
      </c>
      <c r="L19" s="15">
        <f>L20+L21+L22</f>
        <v>1658</v>
      </c>
      <c r="M19" s="19">
        <f t="shared" si="6"/>
        <v>-1</v>
      </c>
      <c r="N19" s="15">
        <f t="shared" si="7"/>
        <v>-1658</v>
      </c>
      <c r="O19" s="19">
        <f t="shared" si="8"/>
        <v>-1</v>
      </c>
      <c r="P19" s="15">
        <f>P20+P21+P22</f>
        <v>0</v>
      </c>
      <c r="Q19" s="15">
        <f>Q20+Q21+Q22</f>
        <v>49</v>
      </c>
      <c r="R19" s="15">
        <f>R20+R21+R22</f>
        <v>1085</v>
      </c>
      <c r="S19" s="19">
        <f t="shared" si="9"/>
        <v>-1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грузообороту'!B19:K19)</f>
        <v>0</v>
      </c>
      <c r="D20" s="16">
        <v>101</v>
      </c>
      <c r="E20" s="16">
        <f t="shared" si="0"/>
        <v>0</v>
      </c>
      <c r="F20" s="16">
        <f t="shared" si="1"/>
        <v>-101</v>
      </c>
      <c r="G20" s="20">
        <f t="shared" si="2"/>
        <v>0</v>
      </c>
      <c r="H20" s="20">
        <f t="shared" si="3"/>
        <v>-1</v>
      </c>
      <c r="I20" s="16">
        <f t="shared" si="4"/>
        <v>-70</v>
      </c>
      <c r="J20" s="20">
        <f t="shared" si="5"/>
        <v>-1</v>
      </c>
      <c r="K20" s="16">
        <v>70</v>
      </c>
      <c r="L20" s="16">
        <v>1589</v>
      </c>
      <c r="M20" s="20">
        <f t="shared" si="6"/>
        <v>-1</v>
      </c>
      <c r="N20" s="16">
        <f t="shared" si="7"/>
        <v>-1589</v>
      </c>
      <c r="O20" s="20">
        <f t="shared" si="8"/>
        <v>-1</v>
      </c>
      <c r="P20" s="16">
        <f>SUM('Отчет по грузообороту'!B19:K19)</f>
        <v>0</v>
      </c>
      <c r="Q20" s="16">
        <v>49</v>
      </c>
      <c r="R20" s="16">
        <v>1085</v>
      </c>
      <c r="S20" s="20">
        <f t="shared" si="9"/>
        <v>-1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грузообороту'!B20:K20)</f>
        <v>0</v>
      </c>
      <c r="D21" s="16">
        <v>5</v>
      </c>
      <c r="E21" s="16">
        <f t="shared" si="0"/>
        <v>0</v>
      </c>
      <c r="F21" s="16">
        <f t="shared" si="1"/>
        <v>-5</v>
      </c>
      <c r="G21" s="20">
        <f t="shared" si="2"/>
        <v>0</v>
      </c>
      <c r="H21" s="20">
        <f t="shared" si="3"/>
        <v>-1</v>
      </c>
      <c r="I21" s="16">
        <f t="shared" si="4"/>
        <v>-3</v>
      </c>
      <c r="J21" s="20">
        <f t="shared" si="5"/>
        <v>-1</v>
      </c>
      <c r="K21" s="16">
        <v>3</v>
      </c>
      <c r="L21" s="16">
        <v>69</v>
      </c>
      <c r="M21" s="20">
        <f t="shared" si="6"/>
        <v>0</v>
      </c>
      <c r="N21" s="16">
        <f t="shared" si="7"/>
        <v>-69</v>
      </c>
      <c r="O21" s="20">
        <f t="shared" si="8"/>
        <v>-1</v>
      </c>
      <c r="P21" s="16">
        <f>SUM('Отчет по грузообороту'!B20:K20)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0</v>
      </c>
      <c r="C23" s="15">
        <f>C24+C25+C26</f>
        <v>0</v>
      </c>
      <c r="D23" s="15">
        <f>D24+D25+D26</f>
        <v>186</v>
      </c>
      <c r="E23" s="15">
        <f t="shared" si="0"/>
        <v>0</v>
      </c>
      <c r="F23" s="15">
        <f t="shared" si="1"/>
        <v>-186</v>
      </c>
      <c r="G23" s="19">
        <f t="shared" si="2"/>
        <v>0</v>
      </c>
      <c r="H23" s="19">
        <f t="shared" si="3"/>
        <v>-1</v>
      </c>
      <c r="I23" s="15">
        <f t="shared" si="4"/>
        <v>-177</v>
      </c>
      <c r="J23" s="19">
        <f t="shared" si="5"/>
        <v>-1</v>
      </c>
      <c r="K23" s="15">
        <f>K24+K25+K26</f>
        <v>177</v>
      </c>
      <c r="L23" s="15">
        <f>L24+L25+L26</f>
        <v>3770</v>
      </c>
      <c r="M23" s="19">
        <f t="shared" si="6"/>
        <v>-1</v>
      </c>
      <c r="N23" s="15">
        <f t="shared" si="7"/>
        <v>-3770</v>
      </c>
      <c r="O23" s="19">
        <f t="shared" si="8"/>
        <v>-1</v>
      </c>
      <c r="P23" s="15">
        <f>P24+P25+P26</f>
        <v>0</v>
      </c>
      <c r="Q23" s="15">
        <f>Q24+Q25+Q26</f>
        <v>128</v>
      </c>
      <c r="R23" s="15">
        <f>R24+R25+R26</f>
        <v>2778</v>
      </c>
      <c r="S23" s="19">
        <f>IFERROR((O23-Q23)/Q23,0)</f>
        <v>-1.0078125</v>
      </c>
    </row>
    <row r="24" spans="1:19" hidden="1" outlineLevel="3" collapsed="1" x14ac:dyDescent="0.25">
      <c r="A24" s="7" t="s">
        <v>6</v>
      </c>
      <c r="B24" s="16">
        <f>'Отчет за день'!Q24</f>
        <v>0</v>
      </c>
      <c r="C24" s="16">
        <f>AVERAGE('Отчет по грузообороту'!B24:K24)</f>
        <v>0</v>
      </c>
      <c r="D24" s="16">
        <v>70</v>
      </c>
      <c r="E24" s="16">
        <f t="shared" si="0"/>
        <v>0</v>
      </c>
      <c r="F24" s="16">
        <f t="shared" si="1"/>
        <v>-70</v>
      </c>
      <c r="G24" s="20">
        <f t="shared" si="2"/>
        <v>0</v>
      </c>
      <c r="H24" s="20">
        <f t="shared" si="3"/>
        <v>-1</v>
      </c>
      <c r="I24" s="16">
        <f t="shared" si="4"/>
        <v>-88</v>
      </c>
      <c r="J24" s="20">
        <f t="shared" si="5"/>
        <v>-1</v>
      </c>
      <c r="K24" s="16">
        <v>88</v>
      </c>
      <c r="L24" s="16">
        <v>1920</v>
      </c>
      <c r="M24" s="20">
        <f t="shared" si="6"/>
        <v>-1</v>
      </c>
      <c r="N24" s="16">
        <f t="shared" si="7"/>
        <v>-1920</v>
      </c>
      <c r="O24" s="20">
        <f t="shared" si="8"/>
        <v>-1</v>
      </c>
      <c r="P24" s="16">
        <f>SUM('Отчет по грузообороту'!B24:K24)</f>
        <v>0</v>
      </c>
      <c r="Q24" s="16">
        <v>70</v>
      </c>
      <c r="R24" s="16">
        <v>1526</v>
      </c>
      <c r="S24" s="20">
        <f t="shared" ref="S24:S55" si="10">IFERROR((P24-R24)/R24,0)</f>
        <v>-1</v>
      </c>
    </row>
    <row r="25" spans="1:19" hidden="1" outlineLevel="3" collapsed="1" x14ac:dyDescent="0.25">
      <c r="A25" s="7" t="s">
        <v>8</v>
      </c>
      <c r="B25" s="16">
        <f>'Отчет за день'!Q26</f>
        <v>0</v>
      </c>
      <c r="C25" s="16">
        <f>AVERAGE('Отчет по грузообороту'!B26:K26)</f>
        <v>0</v>
      </c>
      <c r="D25" s="16">
        <v>13</v>
      </c>
      <c r="E25" s="16">
        <f t="shared" si="0"/>
        <v>0</v>
      </c>
      <c r="F25" s="16">
        <f t="shared" si="1"/>
        <v>-13</v>
      </c>
      <c r="G25" s="20">
        <f t="shared" si="2"/>
        <v>0</v>
      </c>
      <c r="H25" s="20">
        <f t="shared" si="3"/>
        <v>-1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грузообороту'!B26:K26)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0</v>
      </c>
      <c r="C26" s="16">
        <f>AVERAGE('Отчет по грузообороту'!B27:K27)</f>
        <v>0</v>
      </c>
      <c r="D26" s="16">
        <v>103</v>
      </c>
      <c r="E26" s="16">
        <f t="shared" si="0"/>
        <v>0</v>
      </c>
      <c r="F26" s="16">
        <f t="shared" si="1"/>
        <v>-103</v>
      </c>
      <c r="G26" s="20">
        <f t="shared" si="2"/>
        <v>0</v>
      </c>
      <c r="H26" s="20">
        <f t="shared" si="3"/>
        <v>-1</v>
      </c>
      <c r="I26" s="16">
        <f t="shared" si="4"/>
        <v>-83</v>
      </c>
      <c r="J26" s="20">
        <f t="shared" si="5"/>
        <v>-1</v>
      </c>
      <c r="K26" s="16">
        <v>83</v>
      </c>
      <c r="L26" s="16">
        <v>1735</v>
      </c>
      <c r="M26" s="20">
        <f t="shared" si="6"/>
        <v>-1</v>
      </c>
      <c r="N26" s="16">
        <f t="shared" si="7"/>
        <v>-1735</v>
      </c>
      <c r="O26" s="20">
        <f t="shared" si="8"/>
        <v>-1</v>
      </c>
      <c r="P26" s="16">
        <f>SUM('Отчет по грузообороту'!B27:K27)</f>
        <v>0</v>
      </c>
      <c r="Q26" s="16">
        <v>58</v>
      </c>
      <c r="R26" s="16">
        <v>1252</v>
      </c>
      <c r="S26" s="20">
        <f t="shared" si="10"/>
        <v>-1</v>
      </c>
    </row>
    <row r="27" spans="1:19" outlineLevel="1" x14ac:dyDescent="0.25">
      <c r="A27" s="5" t="s">
        <v>14</v>
      </c>
      <c r="B27" s="15">
        <f>'Отчет за день'!Q33</f>
        <v>0</v>
      </c>
      <c r="C27" s="15">
        <f>C28+C31</f>
        <v>0</v>
      </c>
      <c r="D27" s="15">
        <f>D28+D31</f>
        <v>305</v>
      </c>
      <c r="E27" s="15">
        <f t="shared" si="0"/>
        <v>0</v>
      </c>
      <c r="F27" s="15">
        <f t="shared" si="1"/>
        <v>-305</v>
      </c>
      <c r="G27" s="19">
        <f t="shared" si="2"/>
        <v>0</v>
      </c>
      <c r="H27" s="19">
        <f t="shared" si="3"/>
        <v>-1</v>
      </c>
      <c r="I27" s="15">
        <f t="shared" si="4"/>
        <v>-172</v>
      </c>
      <c r="J27" s="19">
        <f t="shared" si="5"/>
        <v>-1</v>
      </c>
      <c r="K27" s="15">
        <f>K28+K31</f>
        <v>172</v>
      </c>
      <c r="L27" s="15">
        <f>L28+L31</f>
        <v>3723</v>
      </c>
      <c r="M27" s="19">
        <f t="shared" si="6"/>
        <v>-1</v>
      </c>
      <c r="N27" s="15">
        <f t="shared" si="7"/>
        <v>-3723</v>
      </c>
      <c r="O27" s="19">
        <f t="shared" si="8"/>
        <v>-1</v>
      </c>
      <c r="P27" s="15">
        <f>P28+P31</f>
        <v>0</v>
      </c>
      <c r="Q27" s="15">
        <f>Q28+Q31</f>
        <v>285</v>
      </c>
      <c r="R27" s="15">
        <f>R28+R31</f>
        <v>4632</v>
      </c>
      <c r="S27" s="19">
        <f t="shared" si="10"/>
        <v>-1</v>
      </c>
    </row>
    <row r="28" spans="1:19" outlineLevel="2" collapsed="1" x14ac:dyDescent="0.25">
      <c r="A28" s="6" t="s">
        <v>15</v>
      </c>
      <c r="B28" s="15">
        <f>'Отчет за день'!Q34</f>
        <v>0</v>
      </c>
      <c r="C28" s="15">
        <f>C29+C30</f>
        <v>0</v>
      </c>
      <c r="D28" s="15">
        <f>D29+D20</f>
        <v>114</v>
      </c>
      <c r="E28" s="15">
        <f t="shared" si="0"/>
        <v>0</v>
      </c>
      <c r="F28" s="15">
        <f t="shared" si="1"/>
        <v>-114</v>
      </c>
      <c r="G28" s="19">
        <f t="shared" si="2"/>
        <v>0</v>
      </c>
      <c r="H28" s="19">
        <f t="shared" si="3"/>
        <v>-1</v>
      </c>
      <c r="I28" s="15">
        <f t="shared" si="4"/>
        <v>-5</v>
      </c>
      <c r="J28" s="19">
        <f t="shared" si="5"/>
        <v>-1</v>
      </c>
      <c r="K28" s="15">
        <f>K29+K30</f>
        <v>5</v>
      </c>
      <c r="L28" s="15">
        <f>L29+L30</f>
        <v>100</v>
      </c>
      <c r="M28" s="19">
        <f t="shared" si="6"/>
        <v>-1</v>
      </c>
      <c r="N28" s="15">
        <f t="shared" si="7"/>
        <v>-100</v>
      </c>
      <c r="O28" s="19">
        <f t="shared" si="8"/>
        <v>-1</v>
      </c>
      <c r="P28" s="15">
        <f>P29+P30</f>
        <v>0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0</v>
      </c>
      <c r="C29" s="16">
        <f>AVERAGE('Отчет по грузообороту'!B35:K35)</f>
        <v>0</v>
      </c>
      <c r="D29" s="16">
        <v>13</v>
      </c>
      <c r="E29" s="16">
        <f t="shared" si="0"/>
        <v>0</v>
      </c>
      <c r="F29" s="16">
        <f t="shared" si="1"/>
        <v>-13</v>
      </c>
      <c r="G29" s="20">
        <f t="shared" si="2"/>
        <v>0</v>
      </c>
      <c r="H29" s="20">
        <f t="shared" si="3"/>
        <v>-1</v>
      </c>
      <c r="I29" s="16">
        <f t="shared" si="4"/>
        <v>-5</v>
      </c>
      <c r="J29" s="20">
        <f t="shared" si="5"/>
        <v>-1</v>
      </c>
      <c r="K29" s="16">
        <v>5</v>
      </c>
      <c r="L29" s="16">
        <v>100</v>
      </c>
      <c r="M29" s="20">
        <f t="shared" si="6"/>
        <v>-1</v>
      </c>
      <c r="N29" s="16">
        <f t="shared" si="7"/>
        <v>-100</v>
      </c>
      <c r="O29" s="20">
        <f t="shared" si="8"/>
        <v>-1</v>
      </c>
      <c r="P29" s="16">
        <f>SUM('Отчет по грузообороту'!B35:K35)</f>
        <v>0</v>
      </c>
      <c r="Q29" s="16">
        <v>3</v>
      </c>
      <c r="R29" s="16">
        <v>56</v>
      </c>
      <c r="S29" s="20">
        <f t="shared" si="10"/>
        <v>-1</v>
      </c>
    </row>
    <row r="30" spans="1:19" hidden="1" outlineLevel="3" collapsed="1" x14ac:dyDescent="0.25">
      <c r="A30" s="7" t="s">
        <v>17</v>
      </c>
      <c r="B30" s="16">
        <f>'Отчет за день'!Q36</f>
        <v>0</v>
      </c>
      <c r="C30" s="16">
        <f>AVERAGE('Отчет по грузообороту'!B36:K36)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грузообороту'!B36:K36)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день'!Q37</f>
        <v>0</v>
      </c>
      <c r="C31" s="15">
        <f>C32+C33</f>
        <v>0</v>
      </c>
      <c r="D31" s="15">
        <f>D32+D33</f>
        <v>191</v>
      </c>
      <c r="E31" s="15">
        <f t="shared" si="0"/>
        <v>0</v>
      </c>
      <c r="F31" s="15">
        <f t="shared" si="1"/>
        <v>-191</v>
      </c>
      <c r="G31" s="19">
        <f t="shared" si="2"/>
        <v>0</v>
      </c>
      <c r="H31" s="19">
        <f t="shared" si="3"/>
        <v>-1</v>
      </c>
      <c r="I31" s="15">
        <f t="shared" si="4"/>
        <v>-167</v>
      </c>
      <c r="J31" s="19">
        <f t="shared" si="5"/>
        <v>-1</v>
      </c>
      <c r="K31" s="15">
        <f>K32+K33</f>
        <v>167</v>
      </c>
      <c r="L31" s="15">
        <f>L32+L33</f>
        <v>3623</v>
      </c>
      <c r="M31" s="19">
        <f t="shared" si="6"/>
        <v>-1</v>
      </c>
      <c r="N31" s="15">
        <f t="shared" si="7"/>
        <v>-3623</v>
      </c>
      <c r="O31" s="19">
        <f t="shared" si="8"/>
        <v>-1</v>
      </c>
      <c r="P31" s="15">
        <f>P32+P33</f>
        <v>0</v>
      </c>
      <c r="Q31" s="15">
        <f>Q32+Q33</f>
        <v>220</v>
      </c>
      <c r="R31" s="15">
        <f>R32+R33</f>
        <v>4632</v>
      </c>
      <c r="S31" s="19">
        <f t="shared" si="10"/>
        <v>-1</v>
      </c>
    </row>
    <row r="32" spans="1:19" hidden="1" outlineLevel="3" collapsed="1" x14ac:dyDescent="0.25">
      <c r="A32" s="7" t="s">
        <v>16</v>
      </c>
      <c r="B32" s="16">
        <f>'Отчет за день'!Q38</f>
        <v>0</v>
      </c>
      <c r="C32" s="16">
        <f>AVERAGE('Отчет по грузообороту'!B38:K38)</f>
        <v>0</v>
      </c>
      <c r="D32" s="16">
        <v>18</v>
      </c>
      <c r="E32" s="16">
        <f t="shared" si="0"/>
        <v>0</v>
      </c>
      <c r="F32" s="16">
        <f t="shared" si="1"/>
        <v>-18</v>
      </c>
      <c r="G32" s="20">
        <f t="shared" si="2"/>
        <v>0</v>
      </c>
      <c r="H32" s="20">
        <f t="shared" si="3"/>
        <v>-1</v>
      </c>
      <c r="I32" s="16">
        <f t="shared" si="4"/>
        <v>-43</v>
      </c>
      <c r="J32" s="20">
        <f t="shared" si="5"/>
        <v>-1</v>
      </c>
      <c r="K32" s="16">
        <v>43</v>
      </c>
      <c r="L32" s="16">
        <v>953</v>
      </c>
      <c r="M32" s="20">
        <f t="shared" si="6"/>
        <v>-1</v>
      </c>
      <c r="N32" s="16">
        <f t="shared" si="7"/>
        <v>-953</v>
      </c>
      <c r="O32" s="20">
        <f t="shared" si="8"/>
        <v>-1</v>
      </c>
      <c r="P32" s="16">
        <f>SUM('Отчет по грузообороту'!B38:K38)</f>
        <v>0</v>
      </c>
      <c r="Q32" s="16">
        <v>45</v>
      </c>
      <c r="R32" s="16">
        <v>972</v>
      </c>
      <c r="S32" s="20">
        <f t="shared" si="10"/>
        <v>-1</v>
      </c>
    </row>
    <row r="33" spans="1:19" hidden="1" outlineLevel="3" collapsed="1" x14ac:dyDescent="0.25">
      <c r="A33" s="7" t="s">
        <v>17</v>
      </c>
      <c r="B33" s="16">
        <f>'Отчет за день'!Q39</f>
        <v>0</v>
      </c>
      <c r="C33" s="16">
        <f>AVERAGE('Отчет по грузообороту'!B39:K39)</f>
        <v>0</v>
      </c>
      <c r="D33" s="16">
        <v>173</v>
      </c>
      <c r="E33" s="16">
        <f t="shared" si="0"/>
        <v>0</v>
      </c>
      <c r="F33" s="16">
        <f t="shared" si="1"/>
        <v>-173</v>
      </c>
      <c r="G33" s="20">
        <f t="shared" si="2"/>
        <v>0</v>
      </c>
      <c r="H33" s="20">
        <f t="shared" si="3"/>
        <v>-1</v>
      </c>
      <c r="I33" s="16">
        <f t="shared" si="4"/>
        <v>-124</v>
      </c>
      <c r="J33" s="20">
        <f t="shared" si="5"/>
        <v>-1</v>
      </c>
      <c r="K33" s="16">
        <v>124</v>
      </c>
      <c r="L33" s="16">
        <v>2670</v>
      </c>
      <c r="M33" s="20">
        <f t="shared" si="6"/>
        <v>-1</v>
      </c>
      <c r="N33" s="16">
        <f t="shared" si="7"/>
        <v>-2670</v>
      </c>
      <c r="O33" s="20">
        <f t="shared" si="8"/>
        <v>-1</v>
      </c>
      <c r="P33" s="16">
        <f>SUM('Отчет по грузообороту'!B39:K39)</f>
        <v>0</v>
      </c>
      <c r="Q33" s="16">
        <v>175</v>
      </c>
      <c r="R33" s="16">
        <v>3660</v>
      </c>
      <c r="S33" s="20">
        <f t="shared" si="10"/>
        <v>-1</v>
      </c>
    </row>
    <row r="34" spans="1:19" outlineLevel="2" collapsed="1" x14ac:dyDescent="0.25">
      <c r="A34" s="6" t="s">
        <v>8</v>
      </c>
      <c r="B34" s="15">
        <f>'Отчет за день'!Q40</f>
        <v>0</v>
      </c>
      <c r="C34" s="15">
        <f>C35+C36</f>
        <v>0</v>
      </c>
      <c r="D34" s="15">
        <f>D35+D36</f>
        <v>7</v>
      </c>
      <c r="E34" s="15">
        <f t="shared" si="0"/>
        <v>0</v>
      </c>
      <c r="F34" s="15">
        <f t="shared" si="1"/>
        <v>-7</v>
      </c>
      <c r="G34" s="19">
        <f t="shared" si="2"/>
        <v>0</v>
      </c>
      <c r="H34" s="19">
        <f t="shared" si="3"/>
        <v>-1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день'!Q41</f>
        <v>0</v>
      </c>
      <c r="C35" s="16">
        <f>AVERAGE('Отчет по грузообороту'!B41:K41)</f>
        <v>0</v>
      </c>
      <c r="D35" s="16">
        <v>7</v>
      </c>
      <c r="E35" s="16">
        <f t="shared" si="0"/>
        <v>0</v>
      </c>
      <c r="F35" s="16">
        <f t="shared" si="1"/>
        <v>-7</v>
      </c>
      <c r="G35" s="20">
        <f t="shared" si="2"/>
        <v>0</v>
      </c>
      <c r="H35" s="20">
        <f t="shared" si="3"/>
        <v>-1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грузообороту'!B41:K41)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день'!Q42</f>
        <v>0</v>
      </c>
      <c r="C36" s="16">
        <f>AVERAGE('Отчет по грузообороту'!B42:K42)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грузообороту'!B42:K42)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день'!Q43</f>
        <v>0</v>
      </c>
      <c r="C37" s="15">
        <f>C38+C39+C40+C41</f>
        <v>0</v>
      </c>
      <c r="D37" s="15">
        <f>D38+D39+D40+D41</f>
        <v>238</v>
      </c>
      <c r="E37" s="15">
        <f t="shared" ref="E37:E68" si="11">B37-C37</f>
        <v>0</v>
      </c>
      <c r="F37" s="15">
        <f t="shared" ref="F37:F68" si="12">B37-D37</f>
        <v>-238</v>
      </c>
      <c r="G37" s="19">
        <f t="shared" ref="G37:G68" si="13">IFERROR((B37-C37)/C37,0)</f>
        <v>0</v>
      </c>
      <c r="H37" s="19">
        <f t="shared" ref="H37:H68" si="14">IFERROR((B37-D37)/D37,0)</f>
        <v>-1</v>
      </c>
      <c r="I37" s="15">
        <f t="shared" ref="I37:I68" si="15">C37-K37</f>
        <v>-156</v>
      </c>
      <c r="J37" s="19">
        <f t="shared" ref="J37:J68" si="16">IFERROR((C37-K37)/K37,0)</f>
        <v>-1</v>
      </c>
      <c r="K37" s="15">
        <f>K38+K39+K40+K41</f>
        <v>156</v>
      </c>
      <c r="L37" s="15">
        <f>L38+L39+L40+L41</f>
        <v>3469</v>
      </c>
      <c r="M37" s="19">
        <f t="shared" si="6"/>
        <v>-1</v>
      </c>
      <c r="N37" s="15">
        <f t="shared" ref="N37:N68" si="17">P37-L37</f>
        <v>-3469</v>
      </c>
      <c r="O37" s="19">
        <f t="shared" ref="O37:O68" si="18">IFERROR((P37-L37)/L37,0)</f>
        <v>-1</v>
      </c>
      <c r="P37" s="15">
        <f>P38+P39+P40+P41</f>
        <v>0</v>
      </c>
      <c r="Q37" s="15">
        <f>Q38+Q39+Q40+Q41</f>
        <v>297</v>
      </c>
      <c r="R37" s="15">
        <f>R38+R39+R40+R41</f>
        <v>6482</v>
      </c>
      <c r="S37" s="19">
        <f t="shared" si="10"/>
        <v>-1</v>
      </c>
    </row>
    <row r="38" spans="1:19" hidden="1" outlineLevel="3" collapsed="1" x14ac:dyDescent="0.25">
      <c r="A38" s="7" t="s">
        <v>6</v>
      </c>
      <c r="B38" s="16">
        <f>'Отчет за день'!Q44</f>
        <v>0</v>
      </c>
      <c r="C38" s="16">
        <f>AVERAGE('Отчет по грузообороту'!B44:K44)</f>
        <v>0</v>
      </c>
      <c r="D38" s="16">
        <v>172</v>
      </c>
      <c r="E38" s="16">
        <f t="shared" si="11"/>
        <v>0</v>
      </c>
      <c r="F38" s="16">
        <f t="shared" si="12"/>
        <v>-172</v>
      </c>
      <c r="G38" s="20">
        <f t="shared" si="13"/>
        <v>0</v>
      </c>
      <c r="H38" s="20">
        <f t="shared" si="14"/>
        <v>-1</v>
      </c>
      <c r="I38" s="16">
        <f t="shared" si="15"/>
        <v>-136</v>
      </c>
      <c r="J38" s="20">
        <f t="shared" si="16"/>
        <v>-1</v>
      </c>
      <c r="K38" s="16">
        <v>136</v>
      </c>
      <c r="L38" s="16">
        <v>2998</v>
      </c>
      <c r="M38" s="20">
        <f t="shared" si="6"/>
        <v>-1</v>
      </c>
      <c r="N38" s="16">
        <f t="shared" si="17"/>
        <v>-2998</v>
      </c>
      <c r="O38" s="20">
        <f t="shared" si="18"/>
        <v>-1</v>
      </c>
      <c r="P38" s="16">
        <f>SUM('Отчет по грузообороту'!B44:K44)</f>
        <v>0</v>
      </c>
      <c r="Q38" s="16">
        <v>274</v>
      </c>
      <c r="R38" s="16">
        <v>5973</v>
      </c>
      <c r="S38" s="20">
        <f t="shared" si="10"/>
        <v>-1</v>
      </c>
    </row>
    <row r="39" spans="1:19" hidden="1" outlineLevel="3" collapsed="1" x14ac:dyDescent="0.25">
      <c r="A39" s="7" t="s">
        <v>7</v>
      </c>
      <c r="B39" s="16">
        <f>'Отчет за день'!Q45</f>
        <v>0</v>
      </c>
      <c r="C39" s="16">
        <f>AVERAGE('Отчет по грузообороту'!B45:K45)</f>
        <v>0</v>
      </c>
      <c r="D39" s="16">
        <v>9</v>
      </c>
      <c r="E39" s="16">
        <f t="shared" si="11"/>
        <v>0</v>
      </c>
      <c r="F39" s="16">
        <f t="shared" si="12"/>
        <v>-9</v>
      </c>
      <c r="G39" s="20">
        <f t="shared" si="13"/>
        <v>0</v>
      </c>
      <c r="H39" s="20">
        <f t="shared" si="14"/>
        <v>-1</v>
      </c>
      <c r="I39" s="16">
        <f t="shared" si="15"/>
        <v>-7</v>
      </c>
      <c r="J39" s="20">
        <f t="shared" si="16"/>
        <v>-1</v>
      </c>
      <c r="K39" s="16">
        <v>7</v>
      </c>
      <c r="L39" s="16">
        <v>155</v>
      </c>
      <c r="M39" s="20">
        <f t="shared" si="6"/>
        <v>-1</v>
      </c>
      <c r="N39" s="16">
        <f t="shared" si="17"/>
        <v>-155</v>
      </c>
      <c r="O39" s="20">
        <f t="shared" si="18"/>
        <v>-1</v>
      </c>
      <c r="P39" s="16">
        <f>SUM('Отчет по грузообороту'!B45:K45)</f>
        <v>0</v>
      </c>
      <c r="Q39" s="16">
        <v>15</v>
      </c>
      <c r="R39" s="16">
        <v>340</v>
      </c>
      <c r="S39" s="20">
        <f t="shared" si="10"/>
        <v>-1</v>
      </c>
    </row>
    <row r="40" spans="1:19" hidden="1" outlineLevel="3" collapsed="1" x14ac:dyDescent="0.25">
      <c r="A40" s="7" t="s">
        <v>8</v>
      </c>
      <c r="B40" s="16">
        <f>'Отчет за день'!Q46</f>
        <v>0</v>
      </c>
      <c r="C40" s="16">
        <f>AVERAGE('Отчет по грузообороту'!B46:K46)</f>
        <v>0</v>
      </c>
      <c r="D40" s="16">
        <v>9</v>
      </c>
      <c r="E40" s="16">
        <f t="shared" si="11"/>
        <v>0</v>
      </c>
      <c r="F40" s="16">
        <f t="shared" si="12"/>
        <v>-9</v>
      </c>
      <c r="G40" s="20">
        <f t="shared" si="13"/>
        <v>0</v>
      </c>
      <c r="H40" s="20">
        <f t="shared" si="14"/>
        <v>-1</v>
      </c>
      <c r="I40" s="16">
        <f t="shared" si="15"/>
        <v>-8</v>
      </c>
      <c r="J40" s="20">
        <f t="shared" si="16"/>
        <v>-1</v>
      </c>
      <c r="K40" s="16">
        <v>8</v>
      </c>
      <c r="L40" s="16">
        <v>211</v>
      </c>
      <c r="M40" s="20">
        <f t="shared" si="6"/>
        <v>0</v>
      </c>
      <c r="N40" s="16">
        <f t="shared" si="17"/>
        <v>-211</v>
      </c>
      <c r="O40" s="20">
        <f t="shared" si="18"/>
        <v>-1</v>
      </c>
      <c r="P40" s="16">
        <f>SUM('Отчет по грузообороту'!B46:K46)</f>
        <v>0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день'!Q47</f>
        <v>0</v>
      </c>
      <c r="C41" s="16">
        <f>AVERAGE('Отчет по грузообороту'!B47:K47)</f>
        <v>0</v>
      </c>
      <c r="D41" s="16">
        <v>48</v>
      </c>
      <c r="E41" s="16">
        <f t="shared" si="11"/>
        <v>0</v>
      </c>
      <c r="F41" s="16">
        <f t="shared" si="12"/>
        <v>-48</v>
      </c>
      <c r="G41" s="20">
        <f t="shared" si="13"/>
        <v>0</v>
      </c>
      <c r="H41" s="20">
        <f t="shared" si="14"/>
        <v>-1</v>
      </c>
      <c r="I41" s="16">
        <f t="shared" si="15"/>
        <v>-5</v>
      </c>
      <c r="J41" s="20">
        <f t="shared" si="16"/>
        <v>-1</v>
      </c>
      <c r="K41" s="16">
        <v>5</v>
      </c>
      <c r="L41" s="16">
        <v>105</v>
      </c>
      <c r="M41" s="20">
        <f t="shared" si="6"/>
        <v>-1</v>
      </c>
      <c r="N41" s="16">
        <f t="shared" si="17"/>
        <v>-105</v>
      </c>
      <c r="O41" s="20">
        <f t="shared" si="18"/>
        <v>-1</v>
      </c>
      <c r="P41" s="16">
        <f>SUM('Отчет по грузообороту'!B47:K47)</f>
        <v>0</v>
      </c>
      <c r="Q41" s="16">
        <v>8</v>
      </c>
      <c r="R41" s="16">
        <v>169</v>
      </c>
      <c r="S41" s="20">
        <f t="shared" si="10"/>
        <v>-1</v>
      </c>
    </row>
    <row r="42" spans="1:19" ht="15.75" x14ac:dyDescent="0.25">
      <c r="A42" s="4" t="s">
        <v>21</v>
      </c>
      <c r="B42" s="14">
        <f>'Отчет за день'!Q48</f>
        <v>0</v>
      </c>
      <c r="C42" s="14">
        <f>C43+C55+C64</f>
        <v>0</v>
      </c>
      <c r="D42" s="14">
        <f>D43+D55+D64</f>
        <v>980</v>
      </c>
      <c r="E42" s="14">
        <f t="shared" si="11"/>
        <v>0</v>
      </c>
      <c r="F42" s="14">
        <f t="shared" si="12"/>
        <v>-980</v>
      </c>
      <c r="G42" s="18">
        <f t="shared" si="13"/>
        <v>0</v>
      </c>
      <c r="H42" s="18">
        <f t="shared" si="14"/>
        <v>-1</v>
      </c>
      <c r="I42" s="14">
        <f t="shared" si="15"/>
        <v>-993</v>
      </c>
      <c r="J42" s="18">
        <f t="shared" si="16"/>
        <v>-1</v>
      </c>
      <c r="K42" s="14">
        <f>K43+K55+K64</f>
        <v>993</v>
      </c>
      <c r="L42" s="14">
        <f>L43+L55+L64</f>
        <v>17592</v>
      </c>
      <c r="M42" s="18">
        <f t="shared" si="6"/>
        <v>-1</v>
      </c>
      <c r="N42" s="14">
        <f t="shared" si="17"/>
        <v>-17592</v>
      </c>
      <c r="O42" s="18">
        <f t="shared" si="18"/>
        <v>-1</v>
      </c>
      <c r="P42" s="14">
        <f>P43+P55+P64</f>
        <v>0</v>
      </c>
      <c r="Q42" s="14">
        <f>Q43+Q55+Q64</f>
        <v>811</v>
      </c>
      <c r="R42" s="14">
        <f>R43+R44+R64</f>
        <v>25721</v>
      </c>
      <c r="S42" s="18">
        <f t="shared" si="10"/>
        <v>-1</v>
      </c>
    </row>
    <row r="43" spans="1:19" outlineLevel="1" x14ac:dyDescent="0.25">
      <c r="A43" s="5" t="s">
        <v>22</v>
      </c>
      <c r="B43" s="15">
        <f>'Отчет за день'!Q49</f>
        <v>0</v>
      </c>
      <c r="C43" s="15">
        <f>C44+C50</f>
        <v>0</v>
      </c>
      <c r="D43" s="15">
        <f>ROUND(D44,0)+ROUND(D50,0)</f>
        <v>697</v>
      </c>
      <c r="E43" s="15">
        <f t="shared" si="11"/>
        <v>0</v>
      </c>
      <c r="F43" s="15">
        <f t="shared" si="12"/>
        <v>-697</v>
      </c>
      <c r="G43" s="19">
        <f t="shared" si="13"/>
        <v>0</v>
      </c>
      <c r="H43" s="19">
        <f t="shared" si="14"/>
        <v>-1</v>
      </c>
      <c r="I43" s="15">
        <f t="shared" si="15"/>
        <v>-593</v>
      </c>
      <c r="J43" s="19">
        <f t="shared" si="16"/>
        <v>-1</v>
      </c>
      <c r="K43" s="15">
        <f>K44+K50</f>
        <v>593</v>
      </c>
      <c r="L43" s="15">
        <f>L44+L50</f>
        <v>12840</v>
      </c>
      <c r="M43" s="19">
        <f t="shared" si="6"/>
        <v>-1</v>
      </c>
      <c r="N43" s="15">
        <f t="shared" si="17"/>
        <v>-12840</v>
      </c>
      <c r="O43" s="19">
        <f t="shared" si="18"/>
        <v>-1</v>
      </c>
      <c r="P43" s="15">
        <f>P44+P50</f>
        <v>0</v>
      </c>
      <c r="Q43" s="15">
        <f>Q44+Q50</f>
        <v>624</v>
      </c>
      <c r="R43" s="15">
        <f>R44+R50</f>
        <v>13423</v>
      </c>
      <c r="S43" s="19">
        <f t="shared" si="10"/>
        <v>-1</v>
      </c>
    </row>
    <row r="44" spans="1:19" outlineLevel="2" x14ac:dyDescent="0.25">
      <c r="A44" s="6" t="s">
        <v>5</v>
      </c>
      <c r="B44" s="15">
        <f>'Отчет за день'!Q50</f>
        <v>0</v>
      </c>
      <c r="C44" s="15">
        <f>C45+C46+C48+C49</f>
        <v>0</v>
      </c>
      <c r="D44" s="15">
        <f>D45+D46+D48+D49</f>
        <v>669</v>
      </c>
      <c r="E44" s="15">
        <f t="shared" si="11"/>
        <v>0</v>
      </c>
      <c r="F44" s="15">
        <f t="shared" si="12"/>
        <v>-669</v>
      </c>
      <c r="G44" s="19">
        <f t="shared" si="13"/>
        <v>0</v>
      </c>
      <c r="H44" s="19">
        <f t="shared" si="14"/>
        <v>-1</v>
      </c>
      <c r="I44" s="15">
        <f t="shared" si="15"/>
        <v>-567</v>
      </c>
      <c r="J44" s="19">
        <f t="shared" si="16"/>
        <v>-1</v>
      </c>
      <c r="K44" s="15">
        <f>K45+K46+K48+K49</f>
        <v>567</v>
      </c>
      <c r="L44" s="15">
        <f>L45+L46+L48+L49</f>
        <v>12276</v>
      </c>
      <c r="M44" s="19">
        <f>IFERROR((C44-Q44)/P44,0)</f>
        <v>0</v>
      </c>
      <c r="N44" s="15">
        <f t="shared" si="17"/>
        <v>-12276</v>
      </c>
      <c r="O44" s="19">
        <f t="shared" si="18"/>
        <v>-1</v>
      </c>
      <c r="P44" s="15">
        <f>P45+P46+P48+P49</f>
        <v>0</v>
      </c>
      <c r="Q44" s="15">
        <f>Q45+Q46+Q48+Q49</f>
        <v>573</v>
      </c>
      <c r="R44" s="15">
        <f>R45+R46+R48+R49</f>
        <v>12298</v>
      </c>
      <c r="S44" s="19">
        <f t="shared" si="10"/>
        <v>-1</v>
      </c>
    </row>
    <row r="45" spans="1:19" outlineLevel="3" x14ac:dyDescent="0.25">
      <c r="A45" s="7" t="s">
        <v>6</v>
      </c>
      <c r="B45" s="16">
        <f>'Отчет за день'!Q51</f>
        <v>0</v>
      </c>
      <c r="C45" s="16">
        <f>AVERAGE('Отчет по грузообороту'!B51:K51)</f>
        <v>0</v>
      </c>
      <c r="D45" s="16">
        <v>340</v>
      </c>
      <c r="E45" s="16">
        <f t="shared" si="11"/>
        <v>0</v>
      </c>
      <c r="F45" s="16">
        <f t="shared" si="12"/>
        <v>-340</v>
      </c>
      <c r="G45" s="20">
        <f t="shared" si="13"/>
        <v>0</v>
      </c>
      <c r="H45" s="20">
        <f t="shared" si="14"/>
        <v>-1</v>
      </c>
      <c r="I45" s="16">
        <f t="shared" si="15"/>
        <v>-270</v>
      </c>
      <c r="J45" s="20">
        <f t="shared" si="16"/>
        <v>-1</v>
      </c>
      <c r="K45" s="16">
        <v>270</v>
      </c>
      <c r="L45" s="16">
        <v>5885</v>
      </c>
      <c r="M45" s="20">
        <f>IFERROR((C45-Q45)/P45,0)</f>
        <v>0</v>
      </c>
      <c r="N45" s="16">
        <f t="shared" si="17"/>
        <v>-5885</v>
      </c>
      <c r="O45" s="20">
        <f t="shared" si="18"/>
        <v>-1</v>
      </c>
      <c r="P45" s="16">
        <f>SUM('Отчет по грузообороту'!B51:K51)</f>
        <v>0</v>
      </c>
      <c r="Q45" s="16">
        <v>296</v>
      </c>
      <c r="R45" s="16">
        <v>6425</v>
      </c>
      <c r="S45" s="20">
        <f t="shared" si="10"/>
        <v>-1</v>
      </c>
    </row>
    <row r="46" spans="1:19" outlineLevel="3" collapsed="1" x14ac:dyDescent="0.25">
      <c r="A46" s="7" t="s">
        <v>7</v>
      </c>
      <c r="B46" s="16">
        <f>'Отчет за день'!Q52</f>
        <v>0</v>
      </c>
      <c r="C46" s="16">
        <f>C31+C47</f>
        <v>0</v>
      </c>
      <c r="D46" s="16">
        <f>D31+D47</f>
        <v>259</v>
      </c>
      <c r="E46" s="16">
        <f t="shared" si="11"/>
        <v>0</v>
      </c>
      <c r="F46" s="16">
        <f t="shared" si="12"/>
        <v>-259</v>
      </c>
      <c r="G46" s="20">
        <f t="shared" si="13"/>
        <v>0</v>
      </c>
      <c r="H46" s="20">
        <f t="shared" si="14"/>
        <v>-1</v>
      </c>
      <c r="I46" s="16">
        <f t="shared" si="15"/>
        <v>-233</v>
      </c>
      <c r="J46" s="20">
        <f t="shared" si="16"/>
        <v>-1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-1</v>
      </c>
      <c r="N46" s="16">
        <f t="shared" si="17"/>
        <v>-5119</v>
      </c>
      <c r="O46" s="20">
        <f t="shared" si="18"/>
        <v>-1</v>
      </c>
      <c r="P46" s="16">
        <f>P31+P47</f>
        <v>0</v>
      </c>
      <c r="Q46" s="16">
        <f>Q31+Q47</f>
        <v>268</v>
      </c>
      <c r="R46" s="16">
        <f>R31+R47</f>
        <v>5626</v>
      </c>
      <c r="S46" s="20">
        <f t="shared" si="10"/>
        <v>-1</v>
      </c>
    </row>
    <row r="47" spans="1:19" hidden="1" outlineLevel="4" collapsed="1" x14ac:dyDescent="0.25">
      <c r="A47" s="8" t="s">
        <v>23</v>
      </c>
      <c r="B47" s="16">
        <f>'Отчет за день'!Q53</f>
        <v>0</v>
      </c>
      <c r="C47" s="16">
        <f>AVERAGE('Отчет по грузообороту'!B53:K53)</f>
        <v>0</v>
      </c>
      <c r="D47" s="16">
        <v>68</v>
      </c>
      <c r="E47" s="16">
        <f t="shared" si="11"/>
        <v>0</v>
      </c>
      <c r="F47" s="16">
        <f t="shared" si="12"/>
        <v>-68</v>
      </c>
      <c r="G47" s="20">
        <f t="shared" si="13"/>
        <v>0</v>
      </c>
      <c r="H47" s="20">
        <f t="shared" si="14"/>
        <v>-1</v>
      </c>
      <c r="I47" s="16">
        <f t="shared" si="15"/>
        <v>-66</v>
      </c>
      <c r="J47" s="20">
        <f t="shared" si="16"/>
        <v>-1</v>
      </c>
      <c r="K47" s="16">
        <v>66</v>
      </c>
      <c r="L47" s="16">
        <v>1496</v>
      </c>
      <c r="M47" s="20">
        <f t="shared" si="19"/>
        <v>-1</v>
      </c>
      <c r="N47" s="16">
        <f t="shared" si="17"/>
        <v>-1496</v>
      </c>
      <c r="O47" s="20">
        <f t="shared" si="18"/>
        <v>-1</v>
      </c>
      <c r="P47" s="16">
        <f>SUM('Отчет по грузообороту'!B53:K53)</f>
        <v>0</v>
      </c>
      <c r="Q47" s="16">
        <v>48</v>
      </c>
      <c r="R47" s="16">
        <v>994</v>
      </c>
      <c r="S47" s="20">
        <f t="shared" si="10"/>
        <v>-1</v>
      </c>
    </row>
    <row r="48" spans="1:19" outlineLevel="3" x14ac:dyDescent="0.25">
      <c r="A48" s="7" t="s">
        <v>8</v>
      </c>
      <c r="B48" s="16">
        <f>'Отчет за день'!Q54</f>
        <v>0</v>
      </c>
      <c r="C48" s="16">
        <f>AVERAGE('Отчет по грузообороту'!B54:K54)</f>
        <v>0</v>
      </c>
      <c r="D48" s="16">
        <v>16</v>
      </c>
      <c r="E48" s="16">
        <f t="shared" si="11"/>
        <v>0</v>
      </c>
      <c r="F48" s="16">
        <f t="shared" si="12"/>
        <v>-16</v>
      </c>
      <c r="G48" s="20">
        <f t="shared" si="13"/>
        <v>0</v>
      </c>
      <c r="H48" s="20">
        <f t="shared" si="14"/>
        <v>-1</v>
      </c>
      <c r="I48" s="16">
        <f t="shared" si="15"/>
        <v>-15</v>
      </c>
      <c r="J48" s="20">
        <f t="shared" si="16"/>
        <v>-1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-224</v>
      </c>
      <c r="O48" s="20">
        <f t="shared" si="18"/>
        <v>-1</v>
      </c>
      <c r="P48" s="16">
        <f>SUM('Отчет по грузообороту'!B54:K54)</f>
        <v>0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день'!Q55</f>
        <v>0</v>
      </c>
      <c r="C49" s="16">
        <f>AVERAGE('Отчет по грузообороту'!B55:K55)</f>
        <v>0</v>
      </c>
      <c r="D49" s="16">
        <v>54</v>
      </c>
      <c r="E49" s="16">
        <f t="shared" si="11"/>
        <v>0</v>
      </c>
      <c r="F49" s="16">
        <f t="shared" si="12"/>
        <v>-54</v>
      </c>
      <c r="G49" s="20">
        <f t="shared" si="13"/>
        <v>0</v>
      </c>
      <c r="H49" s="20">
        <f t="shared" si="14"/>
        <v>-1</v>
      </c>
      <c r="I49" s="16">
        <f t="shared" si="15"/>
        <v>-49</v>
      </c>
      <c r="J49" s="20">
        <f t="shared" si="16"/>
        <v>-1</v>
      </c>
      <c r="K49" s="16">
        <v>49</v>
      </c>
      <c r="L49" s="16">
        <v>1048</v>
      </c>
      <c r="M49" s="20">
        <f t="shared" si="19"/>
        <v>-1</v>
      </c>
      <c r="N49" s="16">
        <f t="shared" si="17"/>
        <v>-1048</v>
      </c>
      <c r="O49" s="20">
        <f t="shared" si="18"/>
        <v>-1</v>
      </c>
      <c r="P49" s="16">
        <f>SUM('Отчет по грузообороту'!B55:K55)</f>
        <v>0</v>
      </c>
      <c r="Q49" s="16">
        <v>9</v>
      </c>
      <c r="R49" s="16">
        <v>247</v>
      </c>
      <c r="S49" s="20">
        <f t="shared" si="10"/>
        <v>-1</v>
      </c>
    </row>
    <row r="50" spans="1:19" outlineLevel="2" x14ac:dyDescent="0.25">
      <c r="A50" s="6" t="s">
        <v>10</v>
      </c>
      <c r="B50" s="15">
        <f>'Отчет за день'!Q56</f>
        <v>0</v>
      </c>
      <c r="C50" s="15">
        <f>C51+C52+C53+C54</f>
        <v>0</v>
      </c>
      <c r="D50" s="15">
        <f>D51+D52+D53+D54</f>
        <v>28</v>
      </c>
      <c r="E50" s="15">
        <f t="shared" si="11"/>
        <v>0</v>
      </c>
      <c r="F50" s="15">
        <f t="shared" si="12"/>
        <v>-28</v>
      </c>
      <c r="G50" s="19">
        <f t="shared" si="13"/>
        <v>0</v>
      </c>
      <c r="H50" s="19">
        <f t="shared" si="14"/>
        <v>-1</v>
      </c>
      <c r="I50" s="15">
        <f t="shared" si="15"/>
        <v>-26</v>
      </c>
      <c r="J50" s="19">
        <f t="shared" si="16"/>
        <v>-1</v>
      </c>
      <c r="K50" s="15">
        <f>K51+K52+K53+K54</f>
        <v>26</v>
      </c>
      <c r="L50" s="15">
        <f>L51+L52+L53+L54</f>
        <v>564</v>
      </c>
      <c r="M50" s="19">
        <f t="shared" si="19"/>
        <v>-1</v>
      </c>
      <c r="N50" s="15">
        <f t="shared" si="17"/>
        <v>-564</v>
      </c>
      <c r="O50" s="19">
        <f t="shared" si="18"/>
        <v>-1</v>
      </c>
      <c r="P50" s="15">
        <f>P51+P52+P53+P54</f>
        <v>0</v>
      </c>
      <c r="Q50" s="15">
        <f>Q51+Q52+Q53+Q54</f>
        <v>51</v>
      </c>
      <c r="R50" s="15">
        <f>R51+R52+R53+R54</f>
        <v>1125</v>
      </c>
      <c r="S50" s="19">
        <f t="shared" si="10"/>
        <v>-1</v>
      </c>
    </row>
    <row r="51" spans="1:19" outlineLevel="3" x14ac:dyDescent="0.25">
      <c r="A51" s="7" t="s">
        <v>6</v>
      </c>
      <c r="B51" s="16">
        <f>'Отчет за день'!Q57</f>
        <v>0</v>
      </c>
      <c r="C51" s="16">
        <f>AVERAGE('Отчет по грузообороту'!B57:K57)</f>
        <v>0</v>
      </c>
      <c r="D51" s="16">
        <v>18</v>
      </c>
      <c r="E51" s="16">
        <f t="shared" si="11"/>
        <v>0</v>
      </c>
      <c r="F51" s="16">
        <f t="shared" si="12"/>
        <v>-18</v>
      </c>
      <c r="G51" s="20">
        <f t="shared" si="13"/>
        <v>0</v>
      </c>
      <c r="H51" s="20">
        <f t="shared" si="14"/>
        <v>-1</v>
      </c>
      <c r="I51" s="16">
        <f t="shared" si="15"/>
        <v>-22</v>
      </c>
      <c r="J51" s="20">
        <f t="shared" si="16"/>
        <v>-1</v>
      </c>
      <c r="K51" s="16">
        <v>22</v>
      </c>
      <c r="L51" s="16">
        <v>475</v>
      </c>
      <c r="M51" s="20">
        <f t="shared" si="19"/>
        <v>-1</v>
      </c>
      <c r="N51" s="16">
        <f t="shared" si="17"/>
        <v>-475</v>
      </c>
      <c r="O51" s="20">
        <f t="shared" si="18"/>
        <v>-1</v>
      </c>
      <c r="P51" s="16">
        <f>SUM('Отчет по грузообороту'!B57:K57)</f>
        <v>0</v>
      </c>
      <c r="Q51" s="16">
        <v>38</v>
      </c>
      <c r="R51" s="16">
        <v>879</v>
      </c>
      <c r="S51" s="20">
        <f t="shared" si="10"/>
        <v>-1</v>
      </c>
    </row>
    <row r="52" spans="1:19" outlineLevel="3" x14ac:dyDescent="0.25">
      <c r="A52" s="7" t="s">
        <v>7</v>
      </c>
      <c r="B52" s="16">
        <f>'Отчет за день'!Q58</f>
        <v>0</v>
      </c>
      <c r="C52" s="16">
        <f>AVERAGE('Отчет по грузообороту'!B58:K58)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грузообороту'!B58:K58)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день'!Q59</f>
        <v>0</v>
      </c>
      <c r="C53" s="16">
        <f>AVERAGE('Отчет по грузообороту'!B59:K59)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грузообороту'!B59:K59)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день'!Q60</f>
        <v>0</v>
      </c>
      <c r="C54" s="16">
        <f>AVERAGE('Отчет по грузообороту'!B60:K60)</f>
        <v>0</v>
      </c>
      <c r="D54" s="16">
        <v>9</v>
      </c>
      <c r="E54" s="16">
        <f t="shared" si="11"/>
        <v>0</v>
      </c>
      <c r="F54" s="16">
        <f t="shared" si="12"/>
        <v>-9</v>
      </c>
      <c r="G54" s="20">
        <f t="shared" si="13"/>
        <v>0</v>
      </c>
      <c r="H54" s="20">
        <f t="shared" si="14"/>
        <v>-1</v>
      </c>
      <c r="I54" s="16">
        <f t="shared" si="15"/>
        <v>-4</v>
      </c>
      <c r="J54" s="20">
        <f t="shared" si="16"/>
        <v>-1</v>
      </c>
      <c r="K54" s="16">
        <v>4</v>
      </c>
      <c r="L54" s="16">
        <v>89</v>
      </c>
      <c r="M54" s="20">
        <f t="shared" si="19"/>
        <v>-1</v>
      </c>
      <c r="N54" s="16">
        <f t="shared" si="17"/>
        <v>-89</v>
      </c>
      <c r="O54" s="20">
        <f t="shared" si="18"/>
        <v>-1</v>
      </c>
      <c r="P54" s="16">
        <f>SUM('Отчет по грузообороту'!B60:K60)</f>
        <v>0</v>
      </c>
      <c r="Q54" s="16">
        <v>3</v>
      </c>
      <c r="R54" s="16">
        <v>37</v>
      </c>
      <c r="S54" s="20">
        <f t="shared" si="10"/>
        <v>-1</v>
      </c>
    </row>
    <row r="55" spans="1:19" outlineLevel="1" x14ac:dyDescent="0.25">
      <c r="A55" s="5" t="s">
        <v>24</v>
      </c>
      <c r="B55" s="15">
        <f>'Отчет за день'!Q61</f>
        <v>0</v>
      </c>
      <c r="C55" s="15">
        <f>C56+C60</f>
        <v>0</v>
      </c>
      <c r="D55" s="15">
        <f>D56+D60</f>
        <v>283</v>
      </c>
      <c r="E55" s="15">
        <f t="shared" si="11"/>
        <v>0</v>
      </c>
      <c r="F55" s="15">
        <f t="shared" si="12"/>
        <v>-283</v>
      </c>
      <c r="G55" s="19">
        <f t="shared" si="13"/>
        <v>0</v>
      </c>
      <c r="H55" s="19">
        <f t="shared" si="14"/>
        <v>-1</v>
      </c>
      <c r="I55" s="15">
        <f t="shared" si="15"/>
        <v>-219</v>
      </c>
      <c r="J55" s="19">
        <f t="shared" si="16"/>
        <v>-1</v>
      </c>
      <c r="K55" s="15">
        <f>K56+K60</f>
        <v>219</v>
      </c>
      <c r="L55" s="15">
        <f>L56+L60</f>
        <v>4752</v>
      </c>
      <c r="M55" s="19">
        <f t="shared" si="19"/>
        <v>-1</v>
      </c>
      <c r="N55" s="15">
        <f t="shared" si="17"/>
        <v>-4752</v>
      </c>
      <c r="O55" s="19">
        <f t="shared" si="18"/>
        <v>-1</v>
      </c>
      <c r="P55" s="15">
        <f>P56+P60</f>
        <v>0</v>
      </c>
      <c r="Q55" s="15">
        <f>Q56+Q60</f>
        <v>187</v>
      </c>
      <c r="R55" s="15">
        <f>R56+R60</f>
        <v>4054</v>
      </c>
      <c r="S55" s="19">
        <f t="shared" si="10"/>
        <v>-1</v>
      </c>
    </row>
    <row r="56" spans="1:19" outlineLevel="2" collapsed="1" x14ac:dyDescent="0.25">
      <c r="A56" s="6" t="s">
        <v>12</v>
      </c>
      <c r="B56" s="15">
        <f>'Отчет за день'!Q62</f>
        <v>0</v>
      </c>
      <c r="C56" s="15">
        <f>C57+C58+C59</f>
        <v>0</v>
      </c>
      <c r="D56" s="15">
        <f>D57+D58+D59</f>
        <v>240</v>
      </c>
      <c r="E56" s="15">
        <f t="shared" si="11"/>
        <v>0</v>
      </c>
      <c r="F56" s="15">
        <f t="shared" si="12"/>
        <v>-240</v>
      </c>
      <c r="G56" s="19">
        <f t="shared" si="13"/>
        <v>0</v>
      </c>
      <c r="H56" s="19">
        <f t="shared" si="14"/>
        <v>-1</v>
      </c>
      <c r="I56" s="15">
        <f t="shared" si="15"/>
        <v>-181</v>
      </c>
      <c r="J56" s="19">
        <f t="shared" si="16"/>
        <v>-1</v>
      </c>
      <c r="K56" s="15">
        <f>K57+K58+K59</f>
        <v>181</v>
      </c>
      <c r="L56" s="15">
        <f>L57+L58+L59</f>
        <v>3873</v>
      </c>
      <c r="M56" s="19">
        <f t="shared" si="19"/>
        <v>-1</v>
      </c>
      <c r="N56" s="15">
        <f t="shared" si="17"/>
        <v>-3873</v>
      </c>
      <c r="O56" s="19">
        <f t="shared" si="18"/>
        <v>-1</v>
      </c>
      <c r="P56" s="15">
        <f>P57+P58+P59</f>
        <v>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-1</v>
      </c>
    </row>
    <row r="57" spans="1:19" hidden="1" outlineLevel="3" collapsed="1" x14ac:dyDescent="0.25">
      <c r="A57" s="7" t="s">
        <v>6</v>
      </c>
      <c r="B57" s="16">
        <f>'Отчет за день'!Q63</f>
        <v>0</v>
      </c>
      <c r="C57" s="16">
        <f>AVERAGE('Отчет по грузообороту'!B63:K63)</f>
        <v>0</v>
      </c>
      <c r="D57" s="16">
        <v>227</v>
      </c>
      <c r="E57" s="16">
        <f t="shared" si="11"/>
        <v>0</v>
      </c>
      <c r="F57" s="16">
        <f t="shared" si="12"/>
        <v>-227</v>
      </c>
      <c r="G57" s="20">
        <f t="shared" si="13"/>
        <v>0</v>
      </c>
      <c r="H57" s="20">
        <f t="shared" si="14"/>
        <v>-1</v>
      </c>
      <c r="I57" s="16">
        <f t="shared" si="15"/>
        <v>-152</v>
      </c>
      <c r="J57" s="20">
        <f t="shared" si="16"/>
        <v>-1</v>
      </c>
      <c r="K57" s="16">
        <v>152</v>
      </c>
      <c r="L57" s="16">
        <v>3331</v>
      </c>
      <c r="M57" s="20">
        <f t="shared" si="19"/>
        <v>-1</v>
      </c>
      <c r="N57" s="16">
        <f t="shared" si="17"/>
        <v>-3331</v>
      </c>
      <c r="O57" s="20">
        <f t="shared" si="18"/>
        <v>-1</v>
      </c>
      <c r="P57" s="16">
        <f>SUM('Отчет по грузообороту'!B63:K63)</f>
        <v>0</v>
      </c>
      <c r="Q57" s="16">
        <v>155</v>
      </c>
      <c r="R57" s="16">
        <v>3314</v>
      </c>
      <c r="S57" s="20">
        <f t="shared" si="20"/>
        <v>-1</v>
      </c>
    </row>
    <row r="58" spans="1:19" hidden="1" outlineLevel="3" collapsed="1" x14ac:dyDescent="0.25">
      <c r="A58" s="7" t="s">
        <v>8</v>
      </c>
      <c r="B58" s="16">
        <f>'Отчет за день'!Q64</f>
        <v>0</v>
      </c>
      <c r="C58" s="16">
        <f>AVERAGE('Отчет по грузообороту'!B64:K64)</f>
        <v>0</v>
      </c>
      <c r="D58" s="16">
        <v>7</v>
      </c>
      <c r="E58" s="16">
        <f t="shared" si="11"/>
        <v>0</v>
      </c>
      <c r="F58" s="16">
        <f t="shared" si="12"/>
        <v>-7</v>
      </c>
      <c r="G58" s="20">
        <f t="shared" si="13"/>
        <v>0</v>
      </c>
      <c r="H58" s="20">
        <f t="shared" si="14"/>
        <v>-1</v>
      </c>
      <c r="I58" s="16">
        <f t="shared" si="15"/>
        <v>-10</v>
      </c>
      <c r="J58" s="20">
        <f t="shared" si="16"/>
        <v>-1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-233</v>
      </c>
      <c r="O58" s="20">
        <f t="shared" si="18"/>
        <v>-1</v>
      </c>
      <c r="P58" s="16">
        <f>SUM('Отчет по грузообороту'!B64:K64)</f>
        <v>0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день'!Q65</f>
        <v>0</v>
      </c>
      <c r="C59" s="16">
        <f>AVERAGE('Отчет по грузообороту'!B65:K65)</f>
        <v>0</v>
      </c>
      <c r="D59" s="16">
        <v>6</v>
      </c>
      <c r="E59" s="16">
        <f t="shared" si="11"/>
        <v>0</v>
      </c>
      <c r="F59" s="16">
        <f t="shared" si="12"/>
        <v>-6</v>
      </c>
      <c r="G59" s="20">
        <f t="shared" si="13"/>
        <v>0</v>
      </c>
      <c r="H59" s="20">
        <f t="shared" si="14"/>
        <v>-1</v>
      </c>
      <c r="I59" s="16">
        <f t="shared" si="15"/>
        <v>-19</v>
      </c>
      <c r="J59" s="20">
        <f t="shared" si="16"/>
        <v>-1</v>
      </c>
      <c r="K59" s="16">
        <v>19</v>
      </c>
      <c r="L59" s="16">
        <v>309</v>
      </c>
      <c r="M59" s="20">
        <f t="shared" si="19"/>
        <v>-1</v>
      </c>
      <c r="N59" s="16">
        <f t="shared" si="17"/>
        <v>-309</v>
      </c>
      <c r="O59" s="20">
        <f t="shared" si="18"/>
        <v>-1</v>
      </c>
      <c r="P59" s="16">
        <f>SUM('Отчет по грузообороту'!B65:K65)</f>
        <v>0</v>
      </c>
      <c r="Q59" s="16">
        <v>3</v>
      </c>
      <c r="R59" s="16">
        <v>73</v>
      </c>
      <c r="S59" s="20">
        <f t="shared" si="20"/>
        <v>-1</v>
      </c>
    </row>
    <row r="60" spans="1:19" outlineLevel="2" collapsed="1" x14ac:dyDescent="0.25">
      <c r="A60" s="6" t="s">
        <v>13</v>
      </c>
      <c r="B60" s="15">
        <f>'Отчет за день'!Q66</f>
        <v>0</v>
      </c>
      <c r="C60" s="15">
        <f>C61+C62+C63</f>
        <v>0</v>
      </c>
      <c r="D60" s="15">
        <f>D61+D62+D63</f>
        <v>43</v>
      </c>
      <c r="E60" s="15">
        <f t="shared" si="11"/>
        <v>0</v>
      </c>
      <c r="F60" s="15">
        <f t="shared" si="12"/>
        <v>-43</v>
      </c>
      <c r="G60" s="19">
        <f t="shared" si="13"/>
        <v>0</v>
      </c>
      <c r="H60" s="19">
        <f t="shared" si="14"/>
        <v>-1</v>
      </c>
      <c r="I60" s="15">
        <f t="shared" si="15"/>
        <v>-38</v>
      </c>
      <c r="J60" s="19">
        <f t="shared" si="16"/>
        <v>-1</v>
      </c>
      <c r="K60" s="15">
        <f>K61+K62+K63</f>
        <v>38</v>
      </c>
      <c r="L60" s="15">
        <f>L61+L62+L63</f>
        <v>879</v>
      </c>
      <c r="M60" s="19">
        <f t="shared" si="19"/>
        <v>-1</v>
      </c>
      <c r="N60" s="15">
        <f t="shared" si="17"/>
        <v>-879</v>
      </c>
      <c r="O60" s="19">
        <f t="shared" si="18"/>
        <v>-1</v>
      </c>
      <c r="P60" s="15">
        <f>P61+P62+P63</f>
        <v>0</v>
      </c>
      <c r="Q60" s="15">
        <f>Q61+Q62+Q63</f>
        <v>29</v>
      </c>
      <c r="R60" s="15">
        <f>R61+R62+R63</f>
        <v>667</v>
      </c>
      <c r="S60" s="19">
        <f t="shared" si="20"/>
        <v>-1</v>
      </c>
    </row>
    <row r="61" spans="1:19" hidden="1" outlineLevel="3" collapsed="1" x14ac:dyDescent="0.25">
      <c r="A61" s="7" t="s">
        <v>6</v>
      </c>
      <c r="B61" s="16">
        <f>'Отчет за день'!Q67</f>
        <v>0</v>
      </c>
      <c r="C61" s="16">
        <f>AVERAGE('Отчет по грузообороту'!B67:K67)</f>
        <v>0</v>
      </c>
      <c r="D61" s="16">
        <v>11</v>
      </c>
      <c r="E61" s="16">
        <f t="shared" si="11"/>
        <v>0</v>
      </c>
      <c r="F61" s="16">
        <f t="shared" si="12"/>
        <v>-11</v>
      </c>
      <c r="G61" s="20">
        <f t="shared" si="13"/>
        <v>0</v>
      </c>
      <c r="H61" s="20">
        <f t="shared" si="14"/>
        <v>-1</v>
      </c>
      <c r="I61" s="16">
        <f t="shared" si="15"/>
        <v>-11</v>
      </c>
      <c r="J61" s="20">
        <f t="shared" si="16"/>
        <v>-1</v>
      </c>
      <c r="K61" s="16">
        <v>11</v>
      </c>
      <c r="L61" s="16">
        <v>226</v>
      </c>
      <c r="M61" s="20">
        <f t="shared" si="19"/>
        <v>-1</v>
      </c>
      <c r="N61" s="16">
        <f t="shared" si="17"/>
        <v>-226</v>
      </c>
      <c r="O61" s="20">
        <f t="shared" si="18"/>
        <v>-1</v>
      </c>
      <c r="P61" s="16">
        <f>SUM('Отчет по грузообороту'!B67:K67)</f>
        <v>0</v>
      </c>
      <c r="Q61" s="16">
        <v>10</v>
      </c>
      <c r="R61" s="16">
        <v>210</v>
      </c>
      <c r="S61" s="20">
        <f t="shared" si="20"/>
        <v>-1</v>
      </c>
    </row>
    <row r="62" spans="1:19" hidden="1" outlineLevel="3" collapsed="1" x14ac:dyDescent="0.25">
      <c r="A62" s="7" t="s">
        <v>8</v>
      </c>
      <c r="B62" s="16">
        <f>'Отчет за день'!Q68</f>
        <v>0</v>
      </c>
      <c r="C62" s="16">
        <f>AVERAGE('Отчет по грузообороту'!B68:K68)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грузообороту'!B68:K68)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день'!Q69</f>
        <v>0</v>
      </c>
      <c r="C63" s="16">
        <f>AVERAGE('Отчет по грузообороту'!B69:K69)</f>
        <v>0</v>
      </c>
      <c r="D63" s="16">
        <v>32</v>
      </c>
      <c r="E63" s="16">
        <f t="shared" si="11"/>
        <v>0</v>
      </c>
      <c r="F63" s="16">
        <f t="shared" si="12"/>
        <v>-32</v>
      </c>
      <c r="G63" s="20">
        <f t="shared" si="13"/>
        <v>0</v>
      </c>
      <c r="H63" s="20">
        <f t="shared" si="14"/>
        <v>-1</v>
      </c>
      <c r="I63" s="16">
        <f t="shared" si="15"/>
        <v>-27</v>
      </c>
      <c r="J63" s="20">
        <f t="shared" si="16"/>
        <v>-1</v>
      </c>
      <c r="K63" s="16">
        <v>27</v>
      </c>
      <c r="L63" s="16">
        <v>649</v>
      </c>
      <c r="M63" s="20">
        <f t="shared" si="19"/>
        <v>-1</v>
      </c>
      <c r="N63" s="16">
        <f t="shared" si="17"/>
        <v>-649</v>
      </c>
      <c r="O63" s="20">
        <f t="shared" si="18"/>
        <v>-1</v>
      </c>
      <c r="P63" s="16">
        <f>SUM('Отчет по грузообороту'!B69:K69)</f>
        <v>0</v>
      </c>
      <c r="Q63" s="16">
        <v>19</v>
      </c>
      <c r="R63" s="16">
        <v>457</v>
      </c>
      <c r="S63" s="20">
        <f t="shared" si="20"/>
        <v>-1</v>
      </c>
    </row>
    <row r="64" spans="1:19" outlineLevel="1" collapsed="1" x14ac:dyDescent="0.25">
      <c r="A64" s="5" t="s">
        <v>37</v>
      </c>
      <c r="B64" s="15">
        <f>'Отчет за день'!Q70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день'!Q71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день'!Q72</f>
        <v>0</v>
      </c>
      <c r="C66" s="16">
        <f>AVERAGE('Отчет по грузообороту'!B73:K73)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грузообороту'!B72:K72)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день'!Q73</f>
        <v>0</v>
      </c>
      <c r="C67" s="16">
        <f>AVERAGE('Отчет по грузообороту'!B73:K73)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грузообороту'!B73:K73)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день'!Q74</f>
        <v>0</v>
      </c>
      <c r="C68" s="16">
        <f>AVERAGE('Отчет по грузообороту'!B74:K74)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грузообороту'!B74:K74)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день'!Q75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день'!Q76</f>
        <v>0</v>
      </c>
      <c r="C70" s="16">
        <f>AVERAGE('Отчет по грузообороту'!B76:K76)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грузообороту'!B76:K76)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день'!Q77</f>
        <v>0</v>
      </c>
      <c r="C71" s="16">
        <f>AVERAGE('Отчет по грузообороту'!B77:K77)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грузообороту'!B77:K77)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день'!Q78</f>
        <v>0</v>
      </c>
      <c r="C72" s="16">
        <f>AVERAGE('Отчет по грузообороту'!B78:K78)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грузообороту'!B78:K78)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x14ac:dyDescent="0.25">
      <c r="A73" s="5" t="s">
        <v>26</v>
      </c>
      <c r="B73" s="15">
        <f>'Отчет за день'!Q79</f>
        <v>0</v>
      </c>
      <c r="C73" s="15">
        <f>SUM(C74:C77)</f>
        <v>0</v>
      </c>
      <c r="D73" s="15">
        <f>SUM(D74:D77)</f>
        <v>209</v>
      </c>
      <c r="E73" s="15">
        <f t="shared" si="21"/>
        <v>0</v>
      </c>
      <c r="F73" s="15">
        <f t="shared" si="22"/>
        <v>-209</v>
      </c>
      <c r="G73" s="19">
        <f t="shared" si="23"/>
        <v>0</v>
      </c>
      <c r="H73" s="19">
        <f t="shared" si="24"/>
        <v>-1</v>
      </c>
      <c r="I73" s="15">
        <f t="shared" si="25"/>
        <v>-142</v>
      </c>
      <c r="J73" s="19">
        <f t="shared" si="26"/>
        <v>-1</v>
      </c>
      <c r="K73" s="15">
        <f>SUM(K74:K77)</f>
        <v>142</v>
      </c>
      <c r="L73" s="15">
        <f>SUM(L74:L77)</f>
        <v>3107</v>
      </c>
      <c r="M73" s="19">
        <f t="shared" si="19"/>
        <v>-1</v>
      </c>
      <c r="N73" s="15">
        <f t="shared" si="27"/>
        <v>-3107</v>
      </c>
      <c r="O73" s="19">
        <f t="shared" si="28"/>
        <v>-1</v>
      </c>
      <c r="P73" s="15">
        <f>SUM(P74:P77)</f>
        <v>0</v>
      </c>
      <c r="Q73" s="15">
        <f>SUM(Q74:Q77)</f>
        <v>286</v>
      </c>
      <c r="R73" s="15">
        <f>SUM(R74:R77)</f>
        <v>6172</v>
      </c>
      <c r="S73" s="19">
        <f t="shared" si="20"/>
        <v>-1</v>
      </c>
    </row>
    <row r="74" spans="1:19" outlineLevel="3" collapsed="1" x14ac:dyDescent="0.25">
      <c r="A74" s="7" t="s">
        <v>6</v>
      </c>
      <c r="B74" s="16">
        <f>'Отчет за день'!Q80</f>
        <v>0</v>
      </c>
      <c r="C74" s="16">
        <f>AVERAGE('Отчет по грузообороту'!B80:K80)</f>
        <v>0</v>
      </c>
      <c r="D74" s="16">
        <v>153</v>
      </c>
      <c r="E74" s="16">
        <f t="shared" si="21"/>
        <v>0</v>
      </c>
      <c r="F74" s="16">
        <f t="shared" si="22"/>
        <v>-153</v>
      </c>
      <c r="G74" s="20">
        <f t="shared" si="23"/>
        <v>0</v>
      </c>
      <c r="H74" s="20">
        <f t="shared" si="24"/>
        <v>-1</v>
      </c>
      <c r="I74" s="16">
        <f t="shared" si="25"/>
        <v>-125</v>
      </c>
      <c r="J74" s="20">
        <f t="shared" si="26"/>
        <v>-1</v>
      </c>
      <c r="K74" s="16">
        <v>125</v>
      </c>
      <c r="L74" s="16">
        <v>2743</v>
      </c>
      <c r="M74" s="20">
        <f t="shared" si="19"/>
        <v>-1</v>
      </c>
      <c r="N74" s="16">
        <f t="shared" si="27"/>
        <v>-2743</v>
      </c>
      <c r="O74" s="20">
        <f t="shared" si="28"/>
        <v>-1</v>
      </c>
      <c r="P74" s="16">
        <f>SUM('Отчет по грузообороту'!B80:K80)</f>
        <v>0</v>
      </c>
      <c r="Q74" s="16">
        <v>261</v>
      </c>
      <c r="R74" s="16">
        <v>5645</v>
      </c>
      <c r="S74" s="20">
        <f t="shared" si="20"/>
        <v>-1</v>
      </c>
    </row>
    <row r="75" spans="1:19" outlineLevel="3" collapsed="1" x14ac:dyDescent="0.25">
      <c r="A75" s="7" t="s">
        <v>7</v>
      </c>
      <c r="B75" s="16">
        <f>'Отчет за день'!Q81</f>
        <v>0</v>
      </c>
      <c r="C75" s="16">
        <f>AVERAGE('Отчет по грузообороту'!B81:K81)</f>
        <v>0</v>
      </c>
      <c r="D75" s="16">
        <v>8</v>
      </c>
      <c r="E75" s="16">
        <f t="shared" si="21"/>
        <v>0</v>
      </c>
      <c r="F75" s="16">
        <f t="shared" si="22"/>
        <v>-8</v>
      </c>
      <c r="G75" s="20">
        <f t="shared" si="23"/>
        <v>0</v>
      </c>
      <c r="H75" s="20">
        <f t="shared" si="24"/>
        <v>-1</v>
      </c>
      <c r="I75" s="16">
        <f t="shared" si="25"/>
        <v>-7</v>
      </c>
      <c r="J75" s="20">
        <f t="shared" si="26"/>
        <v>-1</v>
      </c>
      <c r="K75" s="16">
        <v>7</v>
      </c>
      <c r="L75" s="16">
        <v>150</v>
      </c>
      <c r="M75" s="20">
        <f t="shared" si="19"/>
        <v>-1</v>
      </c>
      <c r="N75" s="16">
        <f t="shared" si="27"/>
        <v>-150</v>
      </c>
      <c r="O75" s="20">
        <f t="shared" si="28"/>
        <v>-1</v>
      </c>
      <c r="P75" s="16">
        <f>SUM('Отчет по грузообороту'!B81:K81)</f>
        <v>0</v>
      </c>
      <c r="Q75" s="16">
        <v>15</v>
      </c>
      <c r="R75" s="16">
        <v>317</v>
      </c>
      <c r="S75" s="20">
        <f t="shared" si="20"/>
        <v>-1</v>
      </c>
    </row>
    <row r="76" spans="1:19" outlineLevel="3" collapsed="1" x14ac:dyDescent="0.25">
      <c r="A76" s="7" t="s">
        <v>8</v>
      </c>
      <c r="B76" s="16">
        <f>'Отчет за день'!Q82</f>
        <v>0</v>
      </c>
      <c r="C76" s="16">
        <f>AVERAGE('Отчет по грузообороту'!B82:K82)</f>
        <v>0</v>
      </c>
      <c r="D76" s="16">
        <v>9</v>
      </c>
      <c r="E76" s="16">
        <f t="shared" si="21"/>
        <v>0</v>
      </c>
      <c r="F76" s="16">
        <f t="shared" si="22"/>
        <v>-9</v>
      </c>
      <c r="G76" s="20">
        <f t="shared" si="23"/>
        <v>0</v>
      </c>
      <c r="H76" s="20">
        <f t="shared" si="24"/>
        <v>-1</v>
      </c>
      <c r="I76" s="16">
        <f t="shared" si="25"/>
        <v>-5</v>
      </c>
      <c r="J76" s="20">
        <f t="shared" si="26"/>
        <v>-1</v>
      </c>
      <c r="K76" s="16">
        <v>5</v>
      </c>
      <c r="L76" s="16">
        <v>111</v>
      </c>
      <c r="M76" s="20">
        <f t="shared" si="19"/>
        <v>0</v>
      </c>
      <c r="N76" s="16">
        <f t="shared" si="27"/>
        <v>-111</v>
      </c>
      <c r="O76" s="20">
        <f t="shared" si="28"/>
        <v>-1</v>
      </c>
      <c r="P76" s="16">
        <f>SUM('Отчет по грузообороту'!B82:K82)</f>
        <v>0</v>
      </c>
      <c r="Q76" s="16">
        <v>0</v>
      </c>
      <c r="R76" s="16">
        <v>0</v>
      </c>
      <c r="S76" s="20">
        <f t="shared" si="20"/>
        <v>0</v>
      </c>
    </row>
    <row r="77" spans="1:19" outlineLevel="3" collapsed="1" x14ac:dyDescent="0.25">
      <c r="A77" s="7" t="s">
        <v>9</v>
      </c>
      <c r="B77" s="16">
        <f>'Отчет за день'!Q83</f>
        <v>0</v>
      </c>
      <c r="C77" s="16">
        <f>AVERAGE('Отчет по грузообороту'!B83:K83)</f>
        <v>0</v>
      </c>
      <c r="D77" s="16">
        <v>39</v>
      </c>
      <c r="E77" s="16">
        <f t="shared" si="21"/>
        <v>0</v>
      </c>
      <c r="F77" s="16">
        <f t="shared" si="22"/>
        <v>-39</v>
      </c>
      <c r="G77" s="20">
        <f t="shared" si="23"/>
        <v>0</v>
      </c>
      <c r="H77" s="20">
        <f t="shared" si="24"/>
        <v>-1</v>
      </c>
      <c r="I77" s="16">
        <f t="shared" si="25"/>
        <v>-5</v>
      </c>
      <c r="J77" s="20">
        <f t="shared" si="26"/>
        <v>-1</v>
      </c>
      <c r="K77" s="16">
        <v>5</v>
      </c>
      <c r="L77" s="16">
        <v>103</v>
      </c>
      <c r="M77" s="20">
        <f t="shared" si="19"/>
        <v>-1</v>
      </c>
      <c r="N77" s="16">
        <f t="shared" si="27"/>
        <v>-103</v>
      </c>
      <c r="O77" s="20">
        <f t="shared" si="28"/>
        <v>-1</v>
      </c>
      <c r="P77" s="16">
        <f>SUM('Отчет по грузообороту'!B83:K83)</f>
        <v>0</v>
      </c>
      <c r="Q77" s="16">
        <v>10</v>
      </c>
      <c r="R77" s="16">
        <v>210</v>
      </c>
      <c r="S77" s="20">
        <f t="shared" si="20"/>
        <v>-1</v>
      </c>
    </row>
    <row r="78" spans="1:19" ht="15.75" x14ac:dyDescent="0.25">
      <c r="A78" s="4" t="s">
        <v>27</v>
      </c>
      <c r="B78" s="14">
        <f>'Отчет за день'!Q84</f>
        <v>0</v>
      </c>
      <c r="C78" s="14">
        <f>C79+C86</f>
        <v>0</v>
      </c>
      <c r="D78" s="14">
        <f>D79+D86</f>
        <v>1950</v>
      </c>
      <c r="E78" s="14">
        <f t="shared" si="21"/>
        <v>0</v>
      </c>
      <c r="F78" s="14">
        <f t="shared" si="22"/>
        <v>-1950</v>
      </c>
      <c r="G78" s="18">
        <f t="shared" si="23"/>
        <v>0</v>
      </c>
      <c r="H78" s="18">
        <f t="shared" si="24"/>
        <v>-1</v>
      </c>
      <c r="I78" s="14">
        <f t="shared" si="25"/>
        <v>-1289</v>
      </c>
      <c r="J78" s="18">
        <f t="shared" si="26"/>
        <v>-1</v>
      </c>
      <c r="K78" s="14">
        <f>K79+K86</f>
        <v>1289</v>
      </c>
      <c r="L78" s="14">
        <f>L79+L86</f>
        <v>28021</v>
      </c>
      <c r="M78" s="18">
        <f t="shared" si="19"/>
        <v>-1</v>
      </c>
      <c r="N78" s="14">
        <f t="shared" si="27"/>
        <v>-28021</v>
      </c>
      <c r="O78" s="18">
        <f t="shared" si="28"/>
        <v>-1</v>
      </c>
      <c r="P78" s="14">
        <f>P79+P86</f>
        <v>0</v>
      </c>
      <c r="Q78" s="14">
        <f>Q79+Q86</f>
        <v>571</v>
      </c>
      <c r="R78" s="14">
        <f>R79+R86</f>
        <v>12428</v>
      </c>
      <c r="S78" s="18">
        <f t="shared" si="20"/>
        <v>-1</v>
      </c>
    </row>
    <row r="79" spans="1:19" outlineLevel="1" x14ac:dyDescent="0.25">
      <c r="A79" s="5" t="s">
        <v>28</v>
      </c>
      <c r="B79" s="15">
        <f>'Отчет за день'!Q85</f>
        <v>0</v>
      </c>
      <c r="C79" s="15">
        <f>C80+C83</f>
        <v>0</v>
      </c>
      <c r="D79" s="15">
        <f>D80+D83</f>
        <v>1354</v>
      </c>
      <c r="E79" s="15">
        <f t="shared" si="21"/>
        <v>0</v>
      </c>
      <c r="F79" s="15">
        <f t="shared" si="22"/>
        <v>-1354</v>
      </c>
      <c r="G79" s="19">
        <f t="shared" si="23"/>
        <v>0</v>
      </c>
      <c r="H79" s="19">
        <f t="shared" si="24"/>
        <v>-1</v>
      </c>
      <c r="I79" s="15">
        <f t="shared" si="25"/>
        <v>-1056</v>
      </c>
      <c r="J79" s="19">
        <f t="shared" si="26"/>
        <v>-1</v>
      </c>
      <c r="K79" s="15">
        <f>K80+K83</f>
        <v>1056</v>
      </c>
      <c r="L79" s="15">
        <f>L80+L83</f>
        <v>23216</v>
      </c>
      <c r="M79" s="19">
        <f t="shared" si="19"/>
        <v>-1</v>
      </c>
      <c r="N79" s="15">
        <f t="shared" si="27"/>
        <v>-23216</v>
      </c>
      <c r="O79" s="19">
        <f t="shared" si="28"/>
        <v>-1</v>
      </c>
      <c r="P79" s="15">
        <f>P80+P83</f>
        <v>0</v>
      </c>
      <c r="Q79" s="15">
        <f>Q80+Q83</f>
        <v>375</v>
      </c>
      <c r="R79" s="15">
        <f>R80+R83</f>
        <v>8273</v>
      </c>
      <c r="S79" s="19">
        <f t="shared" si="20"/>
        <v>-1</v>
      </c>
    </row>
    <row r="80" spans="1:19" outlineLevel="2" collapsed="1" x14ac:dyDescent="0.25">
      <c r="A80" s="6" t="s">
        <v>12</v>
      </c>
      <c r="B80" s="15">
        <f>'Отчет за день'!Q86</f>
        <v>0</v>
      </c>
      <c r="C80" s="15">
        <f>C81+C82</f>
        <v>0</v>
      </c>
      <c r="D80" s="15">
        <f>D81+D82</f>
        <v>205</v>
      </c>
      <c r="E80" s="15">
        <f t="shared" si="21"/>
        <v>0</v>
      </c>
      <c r="F80" s="15">
        <f t="shared" si="22"/>
        <v>-205</v>
      </c>
      <c r="G80" s="19">
        <f t="shared" si="23"/>
        <v>0</v>
      </c>
      <c r="H80" s="19">
        <f t="shared" si="24"/>
        <v>-1</v>
      </c>
      <c r="I80" s="15">
        <f t="shared" si="25"/>
        <v>-65</v>
      </c>
      <c r="J80" s="19">
        <f t="shared" si="26"/>
        <v>-1</v>
      </c>
      <c r="K80" s="15">
        <f>K81+K82</f>
        <v>65</v>
      </c>
      <c r="L80" s="15">
        <f>L81+L82</f>
        <v>1403</v>
      </c>
      <c r="M80" s="19">
        <f t="shared" si="19"/>
        <v>-1</v>
      </c>
      <c r="N80" s="15">
        <f t="shared" si="27"/>
        <v>-1403</v>
      </c>
      <c r="O80" s="19">
        <f t="shared" si="28"/>
        <v>-1</v>
      </c>
      <c r="P80" s="15">
        <f>P81+P82</f>
        <v>0</v>
      </c>
      <c r="Q80" s="15">
        <f>Q81+Q82</f>
        <v>12</v>
      </c>
      <c r="R80" s="15">
        <f>R81+R81</f>
        <v>464</v>
      </c>
      <c r="S80" s="19">
        <f t="shared" si="20"/>
        <v>-1</v>
      </c>
    </row>
    <row r="81" spans="1:19" hidden="1" outlineLevel="3" collapsed="1" x14ac:dyDescent="0.25">
      <c r="A81" s="7" t="s">
        <v>29</v>
      </c>
      <c r="B81" s="16">
        <f>'Отчет за день'!Q87</f>
        <v>0</v>
      </c>
      <c r="C81" s="16">
        <f>AVERAGE('Отчет по грузообороту'!B87:K87)</f>
        <v>0</v>
      </c>
      <c r="D81" s="16">
        <v>83</v>
      </c>
      <c r="E81" s="16">
        <f t="shared" si="21"/>
        <v>0</v>
      </c>
      <c r="F81" s="16">
        <f t="shared" si="22"/>
        <v>-83</v>
      </c>
      <c r="G81" s="20">
        <f t="shared" si="23"/>
        <v>0</v>
      </c>
      <c r="H81" s="20">
        <f t="shared" si="24"/>
        <v>-1</v>
      </c>
      <c r="I81" s="16">
        <f t="shared" si="25"/>
        <v>-49</v>
      </c>
      <c r="J81" s="20">
        <f t="shared" si="26"/>
        <v>-1</v>
      </c>
      <c r="K81" s="16">
        <v>49</v>
      </c>
      <c r="L81" s="16">
        <v>1062</v>
      </c>
      <c r="M81" s="20">
        <f t="shared" si="19"/>
        <v>-1</v>
      </c>
      <c r="N81" s="16">
        <f t="shared" si="27"/>
        <v>-1062</v>
      </c>
      <c r="O81" s="20">
        <f t="shared" si="28"/>
        <v>-1</v>
      </c>
      <c r="P81" s="16">
        <f>SUM('Отчет по грузообороту'!B87:K87)</f>
        <v>0</v>
      </c>
      <c r="Q81" s="16">
        <v>11</v>
      </c>
      <c r="R81" s="16">
        <v>232</v>
      </c>
      <c r="S81" s="20">
        <f t="shared" si="20"/>
        <v>-1</v>
      </c>
    </row>
    <row r="82" spans="1:19" hidden="1" outlineLevel="3" collapsed="1" x14ac:dyDescent="0.25">
      <c r="A82" s="7" t="s">
        <v>30</v>
      </c>
      <c r="B82" s="16">
        <f>'Отчет за день'!Q88</f>
        <v>0</v>
      </c>
      <c r="C82" s="16">
        <f>AVERAGE('Отчет по грузообороту'!B88:K88)</f>
        <v>0</v>
      </c>
      <c r="D82" s="16">
        <v>122</v>
      </c>
      <c r="E82" s="16">
        <f t="shared" si="21"/>
        <v>0</v>
      </c>
      <c r="F82" s="16">
        <f t="shared" si="22"/>
        <v>-122</v>
      </c>
      <c r="G82" s="20">
        <f t="shared" si="23"/>
        <v>0</v>
      </c>
      <c r="H82" s="20">
        <f t="shared" si="24"/>
        <v>-1</v>
      </c>
      <c r="I82" s="16">
        <f t="shared" si="25"/>
        <v>-16</v>
      </c>
      <c r="J82" s="20">
        <f t="shared" si="26"/>
        <v>-1</v>
      </c>
      <c r="K82" s="16">
        <v>16</v>
      </c>
      <c r="L82" s="16">
        <v>341</v>
      </c>
      <c r="M82" s="20">
        <f t="shared" si="19"/>
        <v>-1</v>
      </c>
      <c r="N82" s="16">
        <f t="shared" si="27"/>
        <v>-341</v>
      </c>
      <c r="O82" s="20">
        <f t="shared" si="28"/>
        <v>-1</v>
      </c>
      <c r="P82" s="16">
        <f>SUM('Отчет по грузообороту'!B88:K88)</f>
        <v>0</v>
      </c>
      <c r="Q82" s="16">
        <v>1</v>
      </c>
      <c r="R82" s="16">
        <v>13</v>
      </c>
      <c r="S82" s="20">
        <f t="shared" si="20"/>
        <v>-1</v>
      </c>
    </row>
    <row r="83" spans="1:19" outlineLevel="2" collapsed="1" x14ac:dyDescent="0.25">
      <c r="A83" s="6" t="s">
        <v>13</v>
      </c>
      <c r="B83" s="15">
        <f>'Отчет за день'!Q89</f>
        <v>0</v>
      </c>
      <c r="C83" s="15">
        <f>C84+C85</f>
        <v>0</v>
      </c>
      <c r="D83" s="15">
        <f>D84+D85</f>
        <v>1149</v>
      </c>
      <c r="E83" s="15">
        <f t="shared" si="21"/>
        <v>0</v>
      </c>
      <c r="F83" s="15">
        <f t="shared" si="22"/>
        <v>-1149</v>
      </c>
      <c r="G83" s="19">
        <f t="shared" si="23"/>
        <v>0</v>
      </c>
      <c r="H83" s="19">
        <f t="shared" si="24"/>
        <v>-1</v>
      </c>
      <c r="I83" s="15">
        <f t="shared" si="25"/>
        <v>-991</v>
      </c>
      <c r="J83" s="19">
        <f t="shared" si="26"/>
        <v>-1</v>
      </c>
      <c r="K83" s="15">
        <f>K84+K85</f>
        <v>991</v>
      </c>
      <c r="L83" s="15">
        <f>L84+L85</f>
        <v>21813</v>
      </c>
      <c r="M83" s="19">
        <f t="shared" si="19"/>
        <v>-1</v>
      </c>
      <c r="N83" s="15">
        <f t="shared" si="27"/>
        <v>-21813</v>
      </c>
      <c r="O83" s="19">
        <f t="shared" si="28"/>
        <v>-1</v>
      </c>
      <c r="P83" s="15">
        <f>P84+P85</f>
        <v>0</v>
      </c>
      <c r="Q83" s="15">
        <f>Q84+Q85</f>
        <v>363</v>
      </c>
      <c r="R83" s="15">
        <f>R84+R85</f>
        <v>7809</v>
      </c>
      <c r="S83" s="19">
        <f t="shared" si="20"/>
        <v>-1</v>
      </c>
    </row>
    <row r="84" spans="1:19" hidden="1" outlineLevel="3" collapsed="1" x14ac:dyDescent="0.25">
      <c r="A84" s="7" t="s">
        <v>29</v>
      </c>
      <c r="B84" s="16">
        <f>'Отчет за день'!Q90</f>
        <v>0</v>
      </c>
      <c r="C84" s="16">
        <f>AVERAGE('Отчет по грузообороту'!B90:K90)</f>
        <v>0</v>
      </c>
      <c r="D84" s="16">
        <v>868</v>
      </c>
      <c r="E84" s="16">
        <f t="shared" si="21"/>
        <v>0</v>
      </c>
      <c r="F84" s="16">
        <f t="shared" si="22"/>
        <v>-868</v>
      </c>
      <c r="G84" s="20">
        <f t="shared" si="23"/>
        <v>0</v>
      </c>
      <c r="H84" s="20">
        <f t="shared" si="24"/>
        <v>-1</v>
      </c>
      <c r="I84" s="16">
        <f t="shared" si="25"/>
        <v>-862</v>
      </c>
      <c r="J84" s="20">
        <f t="shared" si="26"/>
        <v>-1</v>
      </c>
      <c r="K84" s="16">
        <v>862</v>
      </c>
      <c r="L84" s="16">
        <v>18961</v>
      </c>
      <c r="M84" s="20">
        <f t="shared" si="19"/>
        <v>-1</v>
      </c>
      <c r="N84" s="16">
        <f t="shared" si="27"/>
        <v>-18961</v>
      </c>
      <c r="O84" s="20">
        <f t="shared" si="28"/>
        <v>-1</v>
      </c>
      <c r="P84" s="16">
        <f>SUM('Отчет по грузообороту'!B90:K90)</f>
        <v>0</v>
      </c>
      <c r="Q84" s="16">
        <v>352</v>
      </c>
      <c r="R84" s="16">
        <v>7533</v>
      </c>
      <c r="S84" s="20">
        <f t="shared" si="20"/>
        <v>-1</v>
      </c>
    </row>
    <row r="85" spans="1:19" hidden="1" outlineLevel="3" collapsed="1" x14ac:dyDescent="0.25">
      <c r="A85" s="7" t="s">
        <v>30</v>
      </c>
      <c r="B85" s="16">
        <f>'Отчет за день'!Q91</f>
        <v>0</v>
      </c>
      <c r="C85" s="16">
        <f>AVERAGE('Отчет по грузообороту'!B91:K91)</f>
        <v>0</v>
      </c>
      <c r="D85" s="16">
        <v>281</v>
      </c>
      <c r="E85" s="16">
        <f t="shared" si="21"/>
        <v>0</v>
      </c>
      <c r="F85" s="16">
        <f t="shared" si="22"/>
        <v>-281</v>
      </c>
      <c r="G85" s="20">
        <f t="shared" si="23"/>
        <v>0</v>
      </c>
      <c r="H85" s="20">
        <f t="shared" si="24"/>
        <v>-1</v>
      </c>
      <c r="I85" s="16">
        <f t="shared" si="25"/>
        <v>-129</v>
      </c>
      <c r="J85" s="20">
        <f t="shared" si="26"/>
        <v>-1</v>
      </c>
      <c r="K85" s="16">
        <v>129</v>
      </c>
      <c r="L85" s="16">
        <v>2852</v>
      </c>
      <c r="M85" s="20">
        <f t="shared" si="19"/>
        <v>-1</v>
      </c>
      <c r="N85" s="16">
        <f t="shared" si="27"/>
        <v>-2852</v>
      </c>
      <c r="O85" s="20">
        <f t="shared" si="28"/>
        <v>-1</v>
      </c>
      <c r="P85" s="16">
        <f>SUM('Отчет по грузообороту'!B91:K91)</f>
        <v>0</v>
      </c>
      <c r="Q85" s="16">
        <v>11</v>
      </c>
      <c r="R85" s="16">
        <v>276</v>
      </c>
      <c r="S85" s="20">
        <f t="shared" si="20"/>
        <v>-1</v>
      </c>
    </row>
    <row r="86" spans="1:19" outlineLevel="1" x14ac:dyDescent="0.25">
      <c r="A86" s="5" t="s">
        <v>31</v>
      </c>
      <c r="B86" s="15">
        <f>'Отчет за день'!Q92</f>
        <v>0</v>
      </c>
      <c r="C86" s="15">
        <f>C87+C90</f>
        <v>0</v>
      </c>
      <c r="D86" s="15">
        <f>D87+D90</f>
        <v>596</v>
      </c>
      <c r="E86" s="15">
        <f t="shared" si="21"/>
        <v>0</v>
      </c>
      <c r="F86" s="15">
        <f t="shared" si="22"/>
        <v>-596</v>
      </c>
      <c r="G86" s="19">
        <f t="shared" si="23"/>
        <v>0</v>
      </c>
      <c r="H86" s="19">
        <f t="shared" si="24"/>
        <v>-1</v>
      </c>
      <c r="I86" s="15">
        <f t="shared" si="25"/>
        <v>-233</v>
      </c>
      <c r="J86" s="19">
        <f t="shared" si="26"/>
        <v>-1</v>
      </c>
      <c r="K86" s="15">
        <f>K87+K90</f>
        <v>233</v>
      </c>
      <c r="L86" s="15">
        <f>L87+L90</f>
        <v>4805</v>
      </c>
      <c r="M86" s="19">
        <f t="shared" si="19"/>
        <v>-1</v>
      </c>
      <c r="N86" s="15">
        <f t="shared" si="27"/>
        <v>-4805</v>
      </c>
      <c r="O86" s="19">
        <f t="shared" si="28"/>
        <v>-1</v>
      </c>
      <c r="P86" s="15">
        <f>P87+P90</f>
        <v>0</v>
      </c>
      <c r="Q86" s="15">
        <f>Q87+Q90</f>
        <v>196</v>
      </c>
      <c r="R86" s="15">
        <f>R87+R90</f>
        <v>4155</v>
      </c>
      <c r="S86" s="19">
        <f t="shared" si="20"/>
        <v>-1</v>
      </c>
    </row>
    <row r="87" spans="1:19" outlineLevel="2" collapsed="1" x14ac:dyDescent="0.25">
      <c r="A87" s="6" t="s">
        <v>12</v>
      </c>
      <c r="B87" s="15">
        <f>'Отчет за день'!Q93</f>
        <v>0</v>
      </c>
      <c r="C87" s="15">
        <f>C88+C89</f>
        <v>0</v>
      </c>
      <c r="D87" s="15">
        <f>D88+D89</f>
        <v>43</v>
      </c>
      <c r="E87" s="15">
        <f t="shared" si="21"/>
        <v>0</v>
      </c>
      <c r="F87" s="15">
        <f t="shared" si="22"/>
        <v>-43</v>
      </c>
      <c r="G87" s="19">
        <f t="shared" si="23"/>
        <v>0</v>
      </c>
      <c r="H87" s="19">
        <f t="shared" si="24"/>
        <v>-1</v>
      </c>
      <c r="I87" s="15">
        <f t="shared" si="25"/>
        <v>-30</v>
      </c>
      <c r="J87" s="19">
        <f t="shared" si="26"/>
        <v>-1</v>
      </c>
      <c r="K87" s="15">
        <f>K88+K89</f>
        <v>30</v>
      </c>
      <c r="L87" s="15">
        <f>L88+L89</f>
        <v>581</v>
      </c>
      <c r="M87" s="19">
        <f t="shared" si="19"/>
        <v>-1</v>
      </c>
      <c r="N87" s="15">
        <f t="shared" si="27"/>
        <v>-581</v>
      </c>
      <c r="O87" s="19">
        <f t="shared" si="28"/>
        <v>-1</v>
      </c>
      <c r="P87" s="15">
        <f>P88+P89</f>
        <v>0</v>
      </c>
      <c r="Q87" s="15">
        <f>Q88+Q89</f>
        <v>19</v>
      </c>
      <c r="R87" s="15">
        <f>R88+R89</f>
        <v>410</v>
      </c>
      <c r="S87" s="19">
        <f t="shared" si="20"/>
        <v>-1</v>
      </c>
    </row>
    <row r="88" spans="1:19" hidden="1" outlineLevel="3" collapsed="1" x14ac:dyDescent="0.25">
      <c r="A88" s="7" t="s">
        <v>32</v>
      </c>
      <c r="B88" s="16">
        <f>'Отчет за день'!Q94</f>
        <v>0</v>
      </c>
      <c r="C88" s="16">
        <f>AVERAGE('Отчет по грузообороту'!B94:K94)</f>
        <v>0</v>
      </c>
      <c r="D88" s="16">
        <v>7</v>
      </c>
      <c r="E88" s="16">
        <f t="shared" si="21"/>
        <v>0</v>
      </c>
      <c r="F88" s="16">
        <f t="shared" si="22"/>
        <v>-7</v>
      </c>
      <c r="G88" s="20">
        <f t="shared" si="23"/>
        <v>0</v>
      </c>
      <c r="H88" s="20">
        <f t="shared" si="24"/>
        <v>-1</v>
      </c>
      <c r="I88" s="16">
        <f t="shared" si="25"/>
        <v>-8</v>
      </c>
      <c r="J88" s="20">
        <f t="shared" si="26"/>
        <v>-1</v>
      </c>
      <c r="K88" s="16">
        <v>8</v>
      </c>
      <c r="L88" s="16">
        <v>170</v>
      </c>
      <c r="M88" s="20">
        <f t="shared" si="19"/>
        <v>-1</v>
      </c>
      <c r="N88" s="16">
        <f t="shared" si="27"/>
        <v>-170</v>
      </c>
      <c r="O88" s="20">
        <f t="shared" si="28"/>
        <v>-1</v>
      </c>
      <c r="P88" s="16">
        <f>SUM('Отчет по грузообороту'!B94:K94)</f>
        <v>0</v>
      </c>
      <c r="Q88" s="16">
        <v>6</v>
      </c>
      <c r="R88" s="16">
        <v>144</v>
      </c>
      <c r="S88" s="20">
        <f t="shared" ref="S88:S92" si="29">IFERROR((P88-R88)/R88,0)</f>
        <v>-1</v>
      </c>
    </row>
    <row r="89" spans="1:19" hidden="1" outlineLevel="3" collapsed="1" x14ac:dyDescent="0.25">
      <c r="A89" s="7" t="s">
        <v>31</v>
      </c>
      <c r="B89" s="16">
        <f>'Отчет за день'!Q95</f>
        <v>0</v>
      </c>
      <c r="C89" s="16">
        <f>AVERAGE('Отчет по грузообороту'!B95:K95)</f>
        <v>0</v>
      </c>
      <c r="D89" s="16">
        <v>36</v>
      </c>
      <c r="E89" s="16">
        <f t="shared" si="21"/>
        <v>0</v>
      </c>
      <c r="F89" s="16">
        <f t="shared" si="22"/>
        <v>-36</v>
      </c>
      <c r="G89" s="20">
        <f t="shared" si="23"/>
        <v>0</v>
      </c>
      <c r="H89" s="20">
        <f t="shared" si="24"/>
        <v>-1</v>
      </c>
      <c r="I89" s="16">
        <f t="shared" si="25"/>
        <v>-22</v>
      </c>
      <c r="J89" s="20">
        <f t="shared" si="26"/>
        <v>-1</v>
      </c>
      <c r="K89" s="16">
        <v>22</v>
      </c>
      <c r="L89" s="16">
        <v>411</v>
      </c>
      <c r="M89" s="20">
        <f t="shared" si="19"/>
        <v>-1</v>
      </c>
      <c r="N89" s="16">
        <f t="shared" si="27"/>
        <v>-411</v>
      </c>
      <c r="O89" s="20">
        <f t="shared" si="28"/>
        <v>-1</v>
      </c>
      <c r="P89" s="16">
        <f>SUM('Отчет по грузообороту'!B95:K95)</f>
        <v>0</v>
      </c>
      <c r="Q89" s="16">
        <v>13</v>
      </c>
      <c r="R89" s="16">
        <v>266</v>
      </c>
      <c r="S89" s="20">
        <f t="shared" si="29"/>
        <v>-1</v>
      </c>
    </row>
    <row r="90" spans="1:19" outlineLevel="2" collapsed="1" x14ac:dyDescent="0.25">
      <c r="A90" s="6" t="s">
        <v>13</v>
      </c>
      <c r="B90" s="15">
        <f>'Отчет за день'!Q96</f>
        <v>0</v>
      </c>
      <c r="C90" s="15">
        <f>C91+C92</f>
        <v>0</v>
      </c>
      <c r="D90" s="15">
        <f>D91+D92</f>
        <v>553</v>
      </c>
      <c r="E90" s="15">
        <f t="shared" si="21"/>
        <v>0</v>
      </c>
      <c r="F90" s="15">
        <f t="shared" si="22"/>
        <v>-553</v>
      </c>
      <c r="G90" s="19">
        <f t="shared" si="23"/>
        <v>0</v>
      </c>
      <c r="H90" s="19">
        <f t="shared" si="24"/>
        <v>-1</v>
      </c>
      <c r="I90" s="15">
        <f t="shared" si="25"/>
        <v>-203</v>
      </c>
      <c r="J90" s="19">
        <f t="shared" si="26"/>
        <v>-1</v>
      </c>
      <c r="K90" s="15">
        <f>K91+K92</f>
        <v>203</v>
      </c>
      <c r="L90" s="15">
        <f>L91+L92</f>
        <v>4224</v>
      </c>
      <c r="M90" s="19">
        <f t="shared" si="19"/>
        <v>-1</v>
      </c>
      <c r="N90" s="15">
        <f t="shared" si="27"/>
        <v>-4224</v>
      </c>
      <c r="O90" s="19">
        <f t="shared" si="28"/>
        <v>-1</v>
      </c>
      <c r="P90" s="15">
        <f>P91+P92</f>
        <v>0</v>
      </c>
      <c r="Q90" s="15">
        <f>Q91+Q92</f>
        <v>177</v>
      </c>
      <c r="R90" s="15">
        <f>R91+R92</f>
        <v>3745</v>
      </c>
      <c r="S90" s="19">
        <f t="shared" si="29"/>
        <v>-1</v>
      </c>
    </row>
    <row r="91" spans="1:19" hidden="1" outlineLevel="3" collapsed="1" x14ac:dyDescent="0.25">
      <c r="A91" s="7" t="s">
        <v>32</v>
      </c>
      <c r="B91" s="16">
        <f>'Отчет за день'!Q97</f>
        <v>0</v>
      </c>
      <c r="C91" s="16">
        <f>AVERAGE('Отчет по грузообороту'!B97:K97)</f>
        <v>0</v>
      </c>
      <c r="D91" s="16">
        <v>520</v>
      </c>
      <c r="E91" s="16">
        <f t="shared" si="21"/>
        <v>0</v>
      </c>
      <c r="F91" s="16">
        <f t="shared" si="22"/>
        <v>-520</v>
      </c>
      <c r="G91" s="20">
        <f t="shared" si="23"/>
        <v>0</v>
      </c>
      <c r="H91" s="20">
        <f t="shared" si="24"/>
        <v>-1</v>
      </c>
      <c r="I91" s="16">
        <f t="shared" si="25"/>
        <v>-184</v>
      </c>
      <c r="J91" s="20">
        <f t="shared" si="26"/>
        <v>-1</v>
      </c>
      <c r="K91" s="16">
        <v>184</v>
      </c>
      <c r="L91" s="16">
        <v>3794</v>
      </c>
      <c r="M91" s="20">
        <f t="shared" si="19"/>
        <v>-1</v>
      </c>
      <c r="N91" s="16">
        <f t="shared" si="27"/>
        <v>-3794</v>
      </c>
      <c r="O91" s="20">
        <f t="shared" si="28"/>
        <v>-1</v>
      </c>
      <c r="P91" s="16">
        <f>SUM('Отчет по грузообороту'!B97:K97)</f>
        <v>0</v>
      </c>
      <c r="Q91" s="16">
        <v>159</v>
      </c>
      <c r="R91" s="16">
        <v>3263</v>
      </c>
      <c r="S91" s="20">
        <f t="shared" si="29"/>
        <v>-1</v>
      </c>
    </row>
    <row r="92" spans="1:19" hidden="1" outlineLevel="3" collapsed="1" x14ac:dyDescent="0.25">
      <c r="A92" s="7" t="s">
        <v>31</v>
      </c>
      <c r="B92" s="16">
        <f>'Отчет за день'!Q98</f>
        <v>0</v>
      </c>
      <c r="C92" s="16">
        <f>AVERAGE('Отчет по грузообороту'!B98:K98)</f>
        <v>0</v>
      </c>
      <c r="D92" s="16">
        <v>33</v>
      </c>
      <c r="E92" s="16">
        <f t="shared" si="21"/>
        <v>0</v>
      </c>
      <c r="F92" s="16">
        <f t="shared" si="22"/>
        <v>-33</v>
      </c>
      <c r="G92" s="20">
        <f t="shared" si="23"/>
        <v>0</v>
      </c>
      <c r="H92" s="20">
        <f t="shared" si="24"/>
        <v>-1</v>
      </c>
      <c r="I92" s="16">
        <f t="shared" si="25"/>
        <v>-19</v>
      </c>
      <c r="J92" s="20">
        <f t="shared" si="26"/>
        <v>-1</v>
      </c>
      <c r="K92" s="16">
        <v>19</v>
      </c>
      <c r="L92" s="16">
        <v>430</v>
      </c>
      <c r="M92" s="20">
        <f t="shared" si="19"/>
        <v>-1</v>
      </c>
      <c r="N92" s="16">
        <f t="shared" si="27"/>
        <v>-430</v>
      </c>
      <c r="O92" s="20">
        <f t="shared" si="28"/>
        <v>-1</v>
      </c>
      <c r="P92" s="16">
        <f>SUM('Отчет по грузообороту'!B98:K98)</f>
        <v>0</v>
      </c>
      <c r="Q92" s="16">
        <v>18</v>
      </c>
      <c r="R92" s="16">
        <v>482</v>
      </c>
      <c r="S92" s="20">
        <f t="shared" si="29"/>
        <v>-1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171</vt:i4>
      </vt:variant>
    </vt:vector>
  </HeadingPairs>
  <TitlesOfParts>
    <vt:vector size="174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по грузообороту'!calc1</vt:lpstr>
      <vt:lpstr>'Отчет по грузообороту'!calc10</vt:lpstr>
      <vt:lpstr>'Отчет по грузообороту'!calc11</vt:lpstr>
      <vt:lpstr>'Отчет по грузообороту'!calc12</vt:lpstr>
      <vt:lpstr>'Отчет по грузообороту'!calc13</vt:lpstr>
      <vt:lpstr>'Отчет по грузообороту'!calc14</vt:lpstr>
      <vt:lpstr>'Отчет по грузообороту'!calc15</vt:lpstr>
      <vt:lpstr>'Отчет по грузообороту'!calc16</vt:lpstr>
      <vt:lpstr>'Отчет по грузообороту'!calc17</vt:lpstr>
      <vt:lpstr>'Отчет по грузообороту'!calc18</vt:lpstr>
      <vt:lpstr>'Отчет по грузообороту'!calc19</vt:lpstr>
      <vt:lpstr>'Отчет по грузообороту'!calc2</vt:lpstr>
      <vt:lpstr>'Отчет по грузообороту'!calc20</vt:lpstr>
      <vt:lpstr>'Отчет по грузообороту'!calc21</vt:lpstr>
      <vt:lpstr>'Отчет по грузообороту'!calc22</vt:lpstr>
      <vt:lpstr>'Отчет по грузообороту'!calc23</vt:lpstr>
      <vt:lpstr>'Отчет по грузообороту'!calc24</vt:lpstr>
      <vt:lpstr>'Отчет по грузообороту'!calc25</vt:lpstr>
      <vt:lpstr>'Отчет по грузообороту'!calc26</vt:lpstr>
      <vt:lpstr>'Отчет по грузообороту'!calc27</vt:lpstr>
      <vt:lpstr>'Отчет по грузообороту'!calc28</vt:lpstr>
      <vt:lpstr>'Отчет по грузообороту'!calc29</vt:lpstr>
      <vt:lpstr>'Отчет по грузообороту'!calc3</vt:lpstr>
      <vt:lpstr>'Отчет по грузообороту'!calc30</vt:lpstr>
      <vt:lpstr>'Отчет по грузообороту'!calc31</vt:lpstr>
      <vt:lpstr>'Отчет по грузообороту'!calc32</vt:lpstr>
      <vt:lpstr>'Отчет по грузообороту'!calc33</vt:lpstr>
      <vt:lpstr>'Отчет по грузообороту'!calc34</vt:lpstr>
      <vt:lpstr>'Отчет по грузообороту'!calc4</vt:lpstr>
      <vt:lpstr>'Отчет по грузообороту'!calc5</vt:lpstr>
      <vt:lpstr>'Отчет по грузообороту'!calc6</vt:lpstr>
      <vt:lpstr>'Отчет по грузообороту'!calc7</vt:lpstr>
      <vt:lpstr>'Отчет по грузообороту'!calc8</vt:lpstr>
      <vt:lpstr>'Отчет по грузообороту'!calc9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'Отчет за день'!IssuedAirCargoNord</vt:lpstr>
      <vt:lpstr>'Отчет по грузообороту'!IssuedAirCargoNord</vt:lpstr>
      <vt:lpstr>'Отчет за день'!IssuedAirCargoOther</vt:lpstr>
      <vt:lpstr>'Отчет по грузообороту'!IssuedAirCargoOther</vt:lpstr>
      <vt:lpstr>'Отчет за день'!IssuedAirMailAeroflot</vt:lpstr>
      <vt:lpstr>'Отчет по грузообороту'!IssuedAirMailAeroflot</vt:lpstr>
      <vt:lpstr>'Отчет за день'!IssuedAirMailBridge</vt:lpstr>
      <vt:lpstr>'Отчет по грузообороту'!IssuedAirMailBridge</vt:lpstr>
      <vt:lpstr>'Отчет за день'!IssuedAirMailNord</vt:lpstr>
      <vt:lpstr>'Отчет по грузообороту'!IssuedAirMailNord</vt:lpstr>
      <vt:lpstr>'Отчет за день'!IssuedAirMailOther</vt:lpstr>
      <vt:lpstr>'Отчет по грузообороту'!IssuedAirMailOther</vt:lpstr>
      <vt:lpstr>'Отчет за день'!IssuedDepartureAeroflot</vt:lpstr>
      <vt:lpstr>'Отчет по грузообороту'!IssuedDepartureAeroflot</vt:lpstr>
      <vt:lpstr>'Отчет за день'!IssuedDepartureBridge</vt:lpstr>
      <vt:lpstr>'Отчет по грузообороту'!IssuedDepartureBridge</vt:lpstr>
      <vt:lpstr>'Отчет за день'!IssuedDepartureNord</vt:lpstr>
      <vt:lpstr>'Отчет по грузообороту'!IssuedDepartureNord</vt:lpstr>
      <vt:lpstr>'Отчет за день'!IssuedDepartureOther</vt:lpstr>
      <vt:lpstr>'Отчет по грузообороту'!IssuedDepartureOther</vt:lpstr>
      <vt:lpstr>'Отчет за день'!IssuedMoscowMVLAeroflotGT1</vt:lpstr>
      <vt:lpstr>'Отчет по грузообороту'!IssuedMoscowMVLAeroflotGT1</vt:lpstr>
      <vt:lpstr>'Отчет за день'!IssuedMoscowMVLAeroflotGT2</vt:lpstr>
      <vt:lpstr>'Отчет по грузообороту'!IssuedMoscowMVLAeroflotGT2</vt:lpstr>
      <vt:lpstr>'Отчет за день'!IssuedMoscowMVLAirBridgeGT1</vt:lpstr>
      <vt:lpstr>'Отчет по грузообороту'!IssuedMoscowMVLAirBridgeGT1</vt:lpstr>
      <vt:lpstr>'Отчет за день'!IssuedMoscowMVLAirBridgeGT2</vt:lpstr>
      <vt:lpstr>'Отчет по грузообороту'!IssuedMoscowMVLAirBridgeGT2</vt:lpstr>
      <vt:lpstr>'Отчет за день'!IssuedMoscowMVLNordGT1</vt:lpstr>
      <vt:lpstr>'Отчет по грузообороту'!IssuedMoscowMVLNordGT1</vt:lpstr>
      <vt:lpstr>'Отчет за день'!IssuedMoscowMVLNordGT2</vt:lpstr>
      <vt:lpstr>'Отчет по грузообороту'!IssuedMoscowMVLNordGT2</vt:lpstr>
      <vt:lpstr>'Отчет за день'!IssuedMoscowMVLOtherGT1</vt:lpstr>
      <vt:lpstr>'Отчет по грузообороту'!IssuedMoscowMVLOtherGT1</vt:lpstr>
      <vt:lpstr>'Отчет за день'!IssuedMoscowMVLOtherGT2</vt:lpstr>
      <vt:lpstr>'Отчет по грузообороту'!IssuedMoscowMVLOtherGT2</vt:lpstr>
      <vt:lpstr>'Отчет за день'!IssuedMoscowVVLAeroflot</vt:lpstr>
      <vt:lpstr>'Отчет по грузообороту'!IssuedMoscowVVLAeroflot</vt:lpstr>
      <vt:lpstr>'Отчет за день'!IssuedMoscowVVLNord</vt:lpstr>
      <vt:lpstr>'Отчет по грузообороту'!IssuedMoscowVVLNord</vt:lpstr>
      <vt:lpstr>'Отчет за день'!IssuedMoscowVVLOther</vt:lpstr>
      <vt:lpstr>'Отчет по грузообороту'!IssuedMoscowVVLOther</vt:lpstr>
      <vt:lpstr>'Отчет за день'!IssuedSVHAeroflotBoard</vt:lpstr>
      <vt:lpstr>'Отчет по грузообороту'!IssuedSVHAeroflotBoard</vt:lpstr>
      <vt:lpstr>'Отчет за день'!IssuedSVHAeroflotStock</vt:lpstr>
      <vt:lpstr>'Отчет по грузообороту'!IssuedSVHAeroflotStock</vt:lpstr>
      <vt:lpstr>'Отчет за день'!IssuedSVHBridgeBoard</vt:lpstr>
      <vt:lpstr>'Отчет по грузообороту'!IssuedSVHBridgeBoard</vt:lpstr>
      <vt:lpstr>'Отчет за день'!IssuedSVHBridgeStock</vt:lpstr>
      <vt:lpstr>'Отчет по грузообороту'!IssuedSVHBridgeStock</vt:lpstr>
      <vt:lpstr>'Отчет за день'!IssuedSVHNordBoard</vt:lpstr>
      <vt:lpstr>'Отчет по грузообороту'!IssuedSVHNordBoard</vt:lpstr>
      <vt:lpstr>'Отчет за день'!IssuedSVHNordStock</vt:lpstr>
      <vt:lpstr>'Отчет по грузообороту'!IssuedSVHNordStock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'Отчет за день'!ReceivedAirCargoBridge</vt:lpstr>
      <vt:lpstr>'Отчет по грузообороту'!ReceivedAirCargoBridge</vt:lpstr>
      <vt:lpstr>'Отчет за день'!ReceivedAirCargoNord</vt:lpstr>
      <vt:lpstr>'Отчет по грузообороту'!ReceivedAirCargoNord</vt:lpstr>
      <vt:lpstr>'Отчет за день'!ReceivedAirCargoOther</vt:lpstr>
      <vt:lpstr>'Отчет по грузообороту'!ReceivedAirCargoOther</vt:lpstr>
      <vt:lpstr>'Отчет за день'!ReceivedAirMailAeroflot</vt:lpstr>
      <vt:lpstr>'Отчет по грузообороту'!ReceivedAirMailAeroflot</vt:lpstr>
      <vt:lpstr>'Отчет за день'!ReceivedAirMailBridge</vt:lpstr>
      <vt:lpstr>'Отчет по грузообороту'!ReceivedAirMailBridge</vt:lpstr>
      <vt:lpstr>'Отчет за день'!ReceivedAirMailNord</vt:lpstr>
      <vt:lpstr>'Отчет по грузообороту'!ReceivedAirMailNord</vt:lpstr>
      <vt:lpstr>'Отчет за день'!ReceivedAirMailOther</vt:lpstr>
      <vt:lpstr>'Отчет по грузообороту'!ReceivedAirMailOther</vt:lpstr>
      <vt:lpstr>'Отчет за день'!ReceivedDepartureAeroflot</vt:lpstr>
      <vt:lpstr>'Отчет по грузообороту'!ReceivedDepartureAeroflot</vt:lpstr>
      <vt:lpstr>'Отчет за день'!ReceivedDepartureBridge</vt:lpstr>
      <vt:lpstr>'Отчет по грузообороту'!ReceivedDepartureBridge</vt:lpstr>
      <vt:lpstr>'Отчет за день'!ReceivedDepartureNord</vt:lpstr>
      <vt:lpstr>'Отчет по грузообороту'!ReceivedDepartureNord</vt:lpstr>
      <vt:lpstr>'Отчет за день'!ReceivedDepartureOther</vt:lpstr>
      <vt:lpstr>'Отчет по грузообороту'!ReceivedDepartureOther</vt:lpstr>
      <vt:lpstr>'Отчет за день'!ReceivedMoscowMVLAeroflot</vt:lpstr>
      <vt:lpstr>'Отчет по грузообороту'!ReceivedMoscowMVLAeroflot</vt:lpstr>
      <vt:lpstr>'Отчет за день'!ReceivedMoscowMVLNord</vt:lpstr>
      <vt:lpstr>'Отчет по грузообороту'!ReceivedMoscowMVLNord</vt:lpstr>
      <vt:lpstr>'Отчет за день'!ReceivedMoscowMVLOther</vt:lpstr>
      <vt:lpstr>'Отчет по грузообороту'!ReceivedMoscowMVLOther</vt:lpstr>
      <vt:lpstr>'Отчет за день'!ReceivedMoscowVVLAeroflot</vt:lpstr>
      <vt:lpstr>'Отчет по грузообороту'!ReceivedMoscowVVLAeroflot</vt:lpstr>
      <vt:lpstr>'Отчет за день'!ReceivedMoscowVVLNord</vt:lpstr>
      <vt:lpstr>'Отчет по грузообороту'!ReceivedMoscowVVLNord</vt:lpstr>
      <vt:lpstr>'Отчет за день'!ReceivedMoscowVVLOther</vt:lpstr>
      <vt:lpstr>'Отчет по грузообороту'!ReceivedMoscowVVLOther</vt:lpstr>
      <vt:lpstr>'Отчет за день'!ReceivedSVHMVLAeroflot</vt:lpstr>
      <vt:lpstr>'Отчет по грузообороту'!ReceivedSVHMVLAeroflot</vt:lpstr>
      <vt:lpstr>'Отчет за день'!ReceivedSVHMVLNord</vt:lpstr>
      <vt:lpstr>'Отчет по грузообороту'!ReceivedSVHMVLNord</vt:lpstr>
      <vt:lpstr>'Отчет за день'!ReceivedSVHMVLOther</vt:lpstr>
      <vt:lpstr>'Отчет по грузообороту'!ReceivedSVHMVLOther</vt:lpstr>
      <vt:lpstr>'Отчет за день'!ReceivedSVHVVLAeroflot</vt:lpstr>
      <vt:lpstr>'Отчет по грузообороту'!ReceivedSVHVVLAeroflot</vt:lpstr>
      <vt:lpstr>'Отчет за день'!ReceivedSVHVVLNord</vt:lpstr>
      <vt:lpstr>'Отчет по грузообороту'!ReceivedSVHVVLNord</vt:lpstr>
      <vt:lpstr>'Отчет за день'!ReceivedSVHVVLOther</vt:lpstr>
      <vt:lpstr>'Отчет по грузообороту'!ReceivedSVHVVLOther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'Отчет за день'!StockExportMVLTransfer</vt:lpstr>
      <vt:lpstr>'Отчет по грузообороту'!StockExportMVLTransfer</vt:lpstr>
      <vt:lpstr>'Отчет за день'!StockExportVVLExport</vt:lpstr>
      <vt:lpstr>'Отчет по грузообороту'!StockExportVVLExport</vt:lpstr>
      <vt:lpstr>'Отчет за день'!StockExportVVLTransfer</vt:lpstr>
      <vt:lpstr>'Отчет по грузообороту'!StockExportVVLTransfer</vt:lpstr>
      <vt:lpstr>'Отчет за день'!StockImportMVLProcess</vt:lpstr>
      <vt:lpstr>'Отчет по грузообороту'!StockImportMVLProcess</vt:lpstr>
      <vt:lpstr>'Отчет за день'!StockImportMVLReady</vt:lpstr>
      <vt:lpstr>'Отчет по грузообороту'!StockImportMVLReady</vt:lpstr>
      <vt:lpstr>'Отчет за день'!StockImportVVLProcess</vt:lpstr>
      <vt:lpstr>'Отчет по грузообороту'!StockImportVVLProcess</vt:lpstr>
      <vt:lpstr>'Отчет за день'!StockImportVVLReady</vt:lpstr>
      <vt:lpstr>'Отчет по грузообороту'!StockImportVVLReady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2021-12-13T06:06:45Z</dcterms:modified>
</cp:coreProperties>
</file>