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ster-product\"/>
    </mc:Choice>
  </mc:AlternateContent>
  <xr:revisionPtr revIDLastSave="0" documentId="13_ncr:1_{2085DAB7-B737-4C5B-BE81-84B624733209}" xr6:coauthVersionLast="47" xr6:coauthVersionMax="47" xr10:uidLastSave="{00000000-0000-0000-0000-000000000000}"/>
  <bookViews>
    <workbookView xWindow="-108" yWindow="-108" windowWidth="23256" windowHeight="12456" tabRatio="811" activeTab="1" xr2:uid="{00000000-000D-0000-FFFF-FFFF00000000}"/>
  </bookViews>
  <sheets>
    <sheet name="Master" sheetId="4" r:id="rId1"/>
    <sheet name="metrics" sheetId="16" r:id="rId2"/>
    <sheet name="SaaS KPIs" sheetId="6" r:id="rId3"/>
    <sheet name="Inventory KPIs" sheetId="19" r:id="rId4"/>
    <sheet name="Investors KPIs" sheetId="20" r:id="rId5"/>
    <sheet name="Head Count KPIs" sheetId="21" r:id="rId6"/>
    <sheet name="CAPEX KPIs" sheetId="22" r:id="rId7"/>
    <sheet name="Balance Sheet KPIs" sheetId="23" r:id="rId8"/>
    <sheet name="Tax KPIs" sheetId="24" r:id="rId9"/>
    <sheet name="CEO KPIs" sheetId="25" r:id="rId10"/>
    <sheet name="Other KPIs" sheetId="27" r:id="rId11"/>
  </sheets>
  <calcPr calcId="191029"/>
</workbook>
</file>

<file path=xl/calcChain.xml><?xml version="1.0" encoding="utf-8"?>
<calcChain xmlns="http://schemas.openxmlformats.org/spreadsheetml/2006/main">
  <c r="I101" i="16" l="1"/>
  <c r="I100" i="16"/>
  <c r="I99" i="16"/>
  <c r="I98" i="16"/>
  <c r="I97" i="16"/>
  <c r="I96" i="16"/>
  <c r="I95" i="16"/>
  <c r="I94" i="16"/>
  <c r="I93" i="16"/>
  <c r="I92" i="16"/>
  <c r="I91" i="16"/>
  <c r="I90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87" i="16"/>
  <c r="I88" i="16"/>
  <c r="I89" i="16"/>
  <c r="I72" i="16"/>
  <c r="I71" i="16"/>
  <c r="I70" i="16"/>
  <c r="I66" i="16"/>
  <c r="I65" i="16"/>
  <c r="I48" i="16"/>
  <c r="I63" i="16"/>
  <c r="I62" i="16"/>
  <c r="I69" i="16"/>
  <c r="I68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2" i="16"/>
  <c r="G11" i="27"/>
  <c r="G10" i="27"/>
  <c r="G9" i="27"/>
  <c r="G8" i="27"/>
  <c r="G6" i="27"/>
  <c r="G7" i="27"/>
  <c r="G5" i="27"/>
  <c r="G4" i="27"/>
  <c r="G3" i="27"/>
  <c r="G2" i="27"/>
  <c r="G30" i="25"/>
  <c r="G27" i="25"/>
  <c r="G24" i="25"/>
  <c r="G21" i="25"/>
  <c r="G18" i="25"/>
  <c r="G15" i="25"/>
  <c r="G12" i="25"/>
  <c r="G9" i="25"/>
  <c r="G6" i="25"/>
  <c r="G3" i="25"/>
  <c r="G30" i="24"/>
  <c r="G27" i="24"/>
  <c r="G24" i="24"/>
  <c r="G21" i="24"/>
  <c r="G18" i="24"/>
  <c r="G15" i="24"/>
  <c r="G12" i="24"/>
  <c r="G9" i="24"/>
  <c r="G6" i="24"/>
  <c r="G3" i="24"/>
  <c r="G30" i="23"/>
  <c r="G27" i="23"/>
  <c r="G24" i="23"/>
  <c r="G21" i="23"/>
  <c r="G15" i="23"/>
  <c r="G12" i="23"/>
  <c r="G6" i="23"/>
  <c r="G3" i="23"/>
  <c r="G30" i="22"/>
  <c r="G27" i="22"/>
  <c r="G24" i="22"/>
  <c r="G21" i="22"/>
  <c r="G18" i="22"/>
  <c r="G15" i="22"/>
  <c r="G12" i="22"/>
  <c r="G9" i="22"/>
  <c r="G6" i="22"/>
  <c r="G3" i="22"/>
  <c r="G30" i="21"/>
  <c r="G27" i="21"/>
  <c r="G24" i="21"/>
  <c r="G18" i="21"/>
  <c r="G15" i="21"/>
  <c r="G12" i="21"/>
  <c r="G9" i="21"/>
  <c r="G6" i="21"/>
  <c r="G3" i="21"/>
  <c r="G24" i="20"/>
  <c r="G30" i="20"/>
  <c r="G27" i="20"/>
  <c r="G21" i="20"/>
  <c r="G18" i="20"/>
  <c r="G15" i="20"/>
  <c r="G12" i="20"/>
  <c r="G9" i="20"/>
  <c r="G6" i="20"/>
  <c r="G3" i="20"/>
  <c r="I30" i="19"/>
  <c r="I27" i="19"/>
  <c r="I24" i="19"/>
  <c r="I21" i="19"/>
  <c r="I18" i="19"/>
  <c r="I15" i="19"/>
  <c r="I12" i="19"/>
  <c r="I9" i="19"/>
  <c r="I6" i="19"/>
  <c r="I3" i="19"/>
  <c r="H29" i="6"/>
  <c r="H27" i="6"/>
  <c r="H24" i="6"/>
  <c r="H21" i="6"/>
  <c r="H18" i="6"/>
  <c r="H15" i="6"/>
  <c r="H12" i="6"/>
  <c r="H9" i="6"/>
  <c r="H6" i="6"/>
  <c r="H3" i="6"/>
  <c r="I10" i="16"/>
  <c r="I11" i="16"/>
  <c r="I9" i="16"/>
  <c r="I8" i="16"/>
  <c r="I7" i="16"/>
  <c r="I6" i="16"/>
  <c r="I5" i="16"/>
  <c r="I4" i="16"/>
  <c r="I3" i="16"/>
</calcChain>
</file>

<file path=xl/sharedStrings.xml><?xml version="1.0" encoding="utf-8"?>
<sst xmlns="http://schemas.openxmlformats.org/spreadsheetml/2006/main" count="1459" uniqueCount="494">
  <si>
    <t>Return on Equity</t>
  </si>
  <si>
    <t>Measures how much profit a company generates with the money shareholders have invested</t>
  </si>
  <si>
    <t>Net Income / Total Equity</t>
  </si>
  <si>
    <t>Working Capital Ratio</t>
  </si>
  <si>
    <t>Measures a company's ability to meet its short-term financial obligations</t>
  </si>
  <si>
    <t>Current Assets / Current Liabilities</t>
  </si>
  <si>
    <t>Debt-to- Equity Ratio</t>
  </si>
  <si>
    <t>Measures the proportion of a company's financing that comes from debt versus equity</t>
  </si>
  <si>
    <t>Total Debt / Total Equity</t>
  </si>
  <si>
    <t>Measures how quickly a company collects outstanding debts from customers</t>
  </si>
  <si>
    <t>Net Credit Sales / Average Accounts Receivable</t>
  </si>
  <si>
    <t>Measures how quickly a company pays its suppliers</t>
  </si>
  <si>
    <t>Total Supplier Purchases / Average Accounts Payable</t>
  </si>
  <si>
    <t>Measures the percentage of revenue that is left over after deducting the cost of goods sold</t>
  </si>
  <si>
    <t>(Revenue - Cost of Goods Sold) / Revenue</t>
  </si>
  <si>
    <t>Net Profit Margin</t>
  </si>
  <si>
    <t>Measures the percentage of revenue that is left over after deducting all expenses, including taxes</t>
  </si>
  <si>
    <t>Net Income / Revenue</t>
  </si>
  <si>
    <t>Measures how effectively a company uses its fixed assets to generate sales</t>
  </si>
  <si>
    <t>Revenue / Net Fixed Assets</t>
  </si>
  <si>
    <t>Inventory Turnover</t>
  </si>
  <si>
    <t>Measures the number of times inventory is sold and replaced during a period</t>
  </si>
  <si>
    <t>Cost of Goods Sold / Average Inventory</t>
  </si>
  <si>
    <t>CASH KPIS</t>
  </si>
  <si>
    <t>Net Cash spent by a company in a specific time frame (usually monthly or normalized to a year)</t>
  </si>
  <si>
    <t>Money generated by daily operations</t>
  </si>
  <si>
    <t>Net Income + Non-Cash Expenses – Increase in Working Capital</t>
  </si>
  <si>
    <t>Expands on the OCF concept by also excluding interest payments and including asset purchases</t>
  </si>
  <si>
    <t>OCF + Interest Payments - Asset Purchase</t>
  </si>
  <si>
    <t>Overdues Ratio</t>
  </si>
  <si>
    <t>Measures your effectiveness of collecting cash and the quality of your receivables</t>
  </si>
  <si>
    <t>Overdues / Total Receivables</t>
  </si>
  <si>
    <t>Average number of days that a company holds inventory for before turning it into sales</t>
  </si>
  <si>
    <t>Average number of days that it takes a company to collect payment for a sale</t>
  </si>
  <si>
    <t>Average number of days that it takes a company to pay its suppliers</t>
  </si>
  <si>
    <t>Days to convert inventory into cash flows from sales</t>
  </si>
  <si>
    <t>DIO+DSO−DPO</t>
  </si>
  <si>
    <t>Measures of how long your organisation could survive if cash dried up tomorrow</t>
  </si>
  <si>
    <t>Cash Reserves / Average Daily Expenses</t>
  </si>
  <si>
    <t>SaaS KPIS</t>
  </si>
  <si>
    <t>Percentage of customers lost in a given time frame</t>
  </si>
  <si>
    <t>Customers lost / Total Customers</t>
  </si>
  <si>
    <t>Speed at which you gain new customers over defined periods of time</t>
  </si>
  <si>
    <t>(New buyers this month - New buyers last month) / New buyers last month</t>
  </si>
  <si>
    <t>Lifetime Value</t>
  </si>
  <si>
    <t>Revenue from a customer over the retention time period</t>
  </si>
  <si>
    <t>Customer Value * Average Customer Lifespan</t>
  </si>
  <si>
    <t>Amount of money a company spends to get a new customer</t>
  </si>
  <si>
    <t>Cost of Sales and Marketing / Number of New Customers Acquired</t>
  </si>
  <si>
    <t>Average revenue generated per customer (either monthly or annually) also called ARR</t>
  </si>
  <si>
    <t>Total revenue / Total number of customers</t>
  </si>
  <si>
    <t>RunWay</t>
  </si>
  <si>
    <t>Time that a startup has before they run out of finances</t>
  </si>
  <si>
    <t>Current Cash Balance / Burn Rate</t>
  </si>
  <si>
    <t>Measures how efficient the company is at generating revenue per employee (FTE: Full Time Equivalent)</t>
  </si>
  <si>
    <t>ARR / FTE</t>
  </si>
  <si>
    <t>SaaS Quick Ratio</t>
  </si>
  <si>
    <t>Compares revenue added (new business) vs revenue lost (churn)</t>
  </si>
  <si>
    <t>(New MRRt + Expansion MRRt) / (Churned MRRt + Contraction MRRt)</t>
  </si>
  <si>
    <t>Monthly revenue from customers with a subscription</t>
  </si>
  <si>
    <t>Number of customers * Average billed amount</t>
  </si>
  <si>
    <t>Market size of a product/service in value that the company can achieve</t>
  </si>
  <si>
    <t>Annual Contract Value per client * Number of potential clients</t>
  </si>
  <si>
    <t>Average Inventory</t>
  </si>
  <si>
    <t>Amount of inventory a company has on-hand during a period</t>
  </si>
  <si>
    <t>(Beginning inventory + Ending inventory) / 2</t>
  </si>
  <si>
    <t>Days on hand (DOH) is the average days before inventory is sold.</t>
  </si>
  <si>
    <t>(Average inventory for period / Cost of sales for period) x 365</t>
  </si>
  <si>
    <t>Stock to sales ratio is the measure of the inventory amount in storage versus the number of sales.</t>
  </si>
  <si>
    <t>Inventory value / Sales value</t>
  </si>
  <si>
    <t>Percentage of total inventory value a company pays to maintain inventory in storage.</t>
  </si>
  <si>
    <t>(Inventory Service Costs + Inventory Risk Costs + Capital Cost + Storage Cost) / Total Inventory Value</t>
  </si>
  <si>
    <t>Backorder Rate</t>
  </si>
  <si>
    <t>Tracks the number of delayed orders due to stockouts.</t>
  </si>
  <si>
    <t>(Number of Undeliverable Orders / Total Number of Orders)</t>
  </si>
  <si>
    <t>Sell-through Rate</t>
  </si>
  <si>
    <t>Comparison of the inventory amount sold and the amount of inventory received from a manufacturer.</t>
  </si>
  <si>
    <t>Number of units sold / Number of units received</t>
  </si>
  <si>
    <t>Scrap rate</t>
  </si>
  <si>
    <t>Measures the quality of the inventory and is used to decrease the non quality costs.</t>
  </si>
  <si>
    <t>Time to receive</t>
  </si>
  <si>
    <t>Measures the efficiency of stock receiving process.</t>
  </si>
  <si>
    <t>Time for stock validation + Time to add stock to records + Time to prep stock for storage</t>
  </si>
  <si>
    <t>Inventory shrinkage</t>
  </si>
  <si>
    <t>Measures the shrinkage due to damage, miscounts and fraud.</t>
  </si>
  <si>
    <t>Ending inventory value – Physically counted inventory value</t>
  </si>
  <si>
    <t>Dead Stock</t>
  </si>
  <si>
    <t>How much money you saved by using preventive maintenance</t>
  </si>
  <si>
    <t>Assumed Repair Cost + Production Losses – Preventative Maintenance Cost</t>
  </si>
  <si>
    <t>How much money you made compared to your investment</t>
  </si>
  <si>
    <t>Income from asset / Asset invested</t>
  </si>
  <si>
    <t>Dividend Payout Ratio</t>
  </si>
  <si>
    <t>Provides insights into the company's dividend sustainability and potential for future payouts</t>
  </si>
  <si>
    <t>Dividend / Net income</t>
  </si>
  <si>
    <t>Company's profitability on a per-share basis</t>
  </si>
  <si>
    <t>Net Income / Average number of outstanding shares</t>
  </si>
  <si>
    <t>Price of a company's shares relative to its earnings</t>
  </si>
  <si>
    <t>Market Price per Share / Earnings per Share</t>
  </si>
  <si>
    <t>Dividend Yield</t>
  </si>
  <si>
    <t>Return on investment from dividends</t>
  </si>
  <si>
    <t>Annual Dividend per Share / Market Price per Share</t>
  </si>
  <si>
    <t>Share buyback Ratio</t>
  </si>
  <si>
    <t>Current Ratio</t>
  </si>
  <si>
    <t>Quick Ratio</t>
  </si>
  <si>
    <t>Company's ability to pay its current liabilities with quick assets</t>
  </si>
  <si>
    <t>(Current Assets - Inventories) / Current Liabilities</t>
  </si>
  <si>
    <t>Measures the profitability of a company's products or services</t>
  </si>
  <si>
    <t>Net Promoter
Score</t>
  </si>
  <si>
    <t>Measures customer satisfaction and loyalty</t>
  </si>
  <si>
    <t>% of Promoters - % of Detractors</t>
  </si>
  <si>
    <t>HEAD COUNT KPIS</t>
  </si>
  <si>
    <t>Headcount</t>
  </si>
  <si>
    <t>Number of active people working for a company at a certain time</t>
  </si>
  <si>
    <t>Number of active employees full time &amp; part time + leasing employees</t>
  </si>
  <si>
    <t>Full Time Equivalent</t>
  </si>
  <si>
    <t>Revenue per Employee</t>
  </si>
  <si>
    <t>Indicates the efficiency of the workforce in generating revenue</t>
  </si>
  <si>
    <t>Total Revenue / Number of employees</t>
  </si>
  <si>
    <t>Natural attrition</t>
  </si>
  <si>
    <t>Number of employees planned to leave the company based on the actual contractual situation</t>
  </si>
  <si>
    <t>Planned retirement + Planned end of limited contract</t>
  </si>
  <si>
    <t>Capacity</t>
  </si>
  <si>
    <t>Calcualtes the number of hours available from direct workforce</t>
  </si>
  <si>
    <t>Number of FTEs over a period x working hours available for one FTE</t>
  </si>
  <si>
    <t>Capacity increase flexibility</t>
  </si>
  <si>
    <t>Calculates how much capacity can be increase without having to recruit new employees</t>
  </si>
  <si>
    <t>Capacity decrease flexibility</t>
  </si>
  <si>
    <t>Measures how efficiently a company uses its assets to generate profits</t>
  </si>
  <si>
    <t>Noria effect</t>
  </si>
  <si>
    <t>Effect of changes in compensation due to hiring and departures</t>
  </si>
  <si>
    <t>(New hires salary costs - Leavers salary costs) / Previous salary costs</t>
  </si>
  <si>
    <t>Calculates the % of time not worked due to illness</t>
  </si>
  <si>
    <t>Illness days / Total working days</t>
  </si>
  <si>
    <t>Time to fill</t>
  </si>
  <si>
    <t>Measures how long it takes to fill in an open position</t>
  </si>
  <si>
    <t>Average number of days between job opening and contract signed by candidate</t>
  </si>
  <si>
    <t>CAPEX KPIS</t>
  </si>
  <si>
    <t>Total amount spent on acquiring fixed assets</t>
  </si>
  <si>
    <t>Purchase Cost + Direct Costs</t>
  </si>
  <si>
    <t>Measures total amount committed for future fixed asset purchases
versus CAPEX budget</t>
  </si>
  <si>
    <t>Future Purchase Contracts / CAPEX Budget for the year</t>
  </si>
  <si>
    <t>Revenue generated per dollar of fixed assets.</t>
  </si>
  <si>
    <t>Revenue / Fixed Assets</t>
  </si>
  <si>
    <t>Net Income / Total Assets</t>
  </si>
  <si>
    <t>Measures the amount of R&amp;D costs capitalized vs total R&amp;D Spent</t>
  </si>
  <si>
    <t>R&amp;D Capitalized / R&amp;D Spent</t>
  </si>
  <si>
    <t>Payback Period</t>
  </si>
  <si>
    <t>Time required to recoup the investment in fixed assets</t>
  </si>
  <si>
    <t>Total Investment / Annual Cash Flow</t>
  </si>
  <si>
    <t>Internal Rate of Return</t>
  </si>
  <si>
    <t>Expected rate of return on fixed asset investment</t>
  </si>
  <si>
    <t>(Future Value / Present Value) ^ [(1 / Number of Periods) – 1]</t>
  </si>
  <si>
    <t>Net PreSent
Value</t>
  </si>
  <si>
    <t>Present value of future cash flows from fixed assets</t>
  </si>
  <si>
    <t>Net Cash Flows / [(1 + discount rate) ^ Number of periods]</t>
  </si>
  <si>
    <t>Depreciation</t>
  </si>
  <si>
    <t>Value of fixed assets consumed over time</t>
  </si>
  <si>
    <t>Acquisition / Useful Life</t>
  </si>
  <si>
    <t>Utilization</t>
  </si>
  <si>
    <t>Degree to which fixed assets are being used</t>
  </si>
  <si>
    <t>Actual Production / Maximum Production x 100%</t>
  </si>
  <si>
    <t>Depreciation ExpenSe Ratio</t>
  </si>
  <si>
    <t>Identifies any potential issues with timely payment and help take appropriate actions</t>
  </si>
  <si>
    <t>Categorize liabilities based on their due dates (e.g., current, 30-60 days, 60-90 days, etc.)</t>
  </si>
  <si>
    <t>Liability Coverage Ratio</t>
  </si>
  <si>
    <t>Measures the ability of a company to cover its liabilities with its available assets</t>
  </si>
  <si>
    <t>(Total Assets - Intangible Assets) / Liabilities</t>
  </si>
  <si>
    <t>It measures a company's ability to pay interest expenses on its debt</t>
  </si>
  <si>
    <t>Earnings Before Interest and Taxes (EBIT) / Interest Expenses</t>
  </si>
  <si>
    <t>Return on Capital Employed</t>
  </si>
  <si>
    <t>Measures the return generated on all capital employed in the business, including both equity and debt</t>
  </si>
  <si>
    <t>Operating Profit / (Equity + Debt)</t>
  </si>
  <si>
    <t>Tangible Net Worth</t>
  </si>
  <si>
    <t>Represents the net worth of a company excluding intangible assets such as goodwill</t>
  </si>
  <si>
    <t>Cash Flow Adequacy Ratio</t>
  </si>
  <si>
    <t>Measures a company's ability to generate sufficient cash flow to cover its operating expenses</t>
  </si>
  <si>
    <t>Operating Cash Flow / Operating Expenses</t>
  </si>
  <si>
    <t>TAX KPIS</t>
  </si>
  <si>
    <t>Effective Tax Rate</t>
  </si>
  <si>
    <t>Measures the actual tax rate paid on taxable income</t>
  </si>
  <si>
    <t>Total Income Tax Expense / Taxable Income</t>
  </si>
  <si>
    <t>Marginal Tax Rate</t>
  </si>
  <si>
    <t>Taxable Income</t>
  </si>
  <si>
    <t>Measures the amount of income subject to tax after allowable deductions and exemptions</t>
  </si>
  <si>
    <t>Gross Income - Deductions - Exemptions</t>
  </si>
  <si>
    <t>Measures the amount set aside in financial statements for future tax payments</t>
  </si>
  <si>
    <t>Current Tax Expense + Deferred Tax Expense/ Benefit</t>
  </si>
  <si>
    <t>Measures the expected tax liability or benefit from temporary differences between book and tax values</t>
  </si>
  <si>
    <t>Book Value - Tax Value x Tax Rate</t>
  </si>
  <si>
    <t>Tax Compliance Rating</t>
  </si>
  <si>
    <t>Measures the company's compliance with tax laws and regulations</t>
  </si>
  <si>
    <t>Number of Tax Filing Errors / Total Tax Filings</t>
  </si>
  <si>
    <t>Tax Audit Rate</t>
  </si>
  <si>
    <t>Measures the frequency and scope of tax audits</t>
  </si>
  <si>
    <t>Number of Tax Audits / Total Tax Filings</t>
  </si>
  <si>
    <t>Tax Loss Carry
forward</t>
  </si>
  <si>
    <t>Measures the amount of unused tax losses that can be carried forward to future years</t>
  </si>
  <si>
    <t>Total Tax Losses - Tax Losses Utilized</t>
  </si>
  <si>
    <t>Tax Credits</t>
  </si>
  <si>
    <t>Measures the amount of tax credits used to offset tax liability</t>
  </si>
  <si>
    <t>Total Tax Credits - Tax Credits Forfeited</t>
  </si>
  <si>
    <t>Effective Tax Planning Rate</t>
  </si>
  <si>
    <t>CEO KPIS</t>
  </si>
  <si>
    <t>Measures the increase in revenue from one period to another</t>
  </si>
  <si>
    <t>(Current period revenue - Previous period revenue) / Previous period revenue</t>
  </si>
  <si>
    <t>Market Share</t>
  </si>
  <si>
    <t>Employee Productivity</t>
  </si>
  <si>
    <t>Measurers the overall productivity and efficiency of the workforce</t>
  </si>
  <si>
    <t>Total Productive Hours / Total Worked Hours</t>
  </si>
  <si>
    <t>Innovation Index</t>
  </si>
  <si>
    <t>Assesses the company's ability to foster innovation and drive new product development</t>
  </si>
  <si>
    <t>Revenue derived from New Products / Total Revenue</t>
  </si>
  <si>
    <t>Brand Equity</t>
  </si>
  <si>
    <t>Measures the perceived value and strength of the company's brand in the marketplace.</t>
  </si>
  <si>
    <t>Brand Awareness × Brand Perception × Brand Loyalty</t>
  </si>
  <si>
    <t>Measures the company's success in expanding into new markets or segments</t>
  </si>
  <si>
    <t>Revenue from New Markets / Total Revenue</t>
  </si>
  <si>
    <t>Employee Engagement</t>
  </si>
  <si>
    <t>Employee Turnover</t>
  </si>
  <si>
    <t>Measures the rate at which employees are leaving the company</t>
  </si>
  <si>
    <t>(Number of Employees who left during the period / Average Number of Employees during the period) x 100</t>
  </si>
  <si>
    <t>Measures the cash inflows and outflows of the company during a given period</t>
  </si>
  <si>
    <t>Operating Cash Flow + Investing Cash Flow + Financing Cash Flow</t>
  </si>
  <si>
    <t>Scrap expenses over the period
/ Average inventory over the period</t>
  </si>
  <si>
    <t>Flexible time account not used
+ Overtime + Temporary change of hours available in part-time contracts</t>
  </si>
  <si>
    <t>Flexible time account + Temporary change of hours available in part-time contracts
+ Temporary workers time</t>
  </si>
  <si>
    <t>Total Assets - Intangible Assets
- Total liabilities</t>
  </si>
  <si>
    <t>Accounts Receivable Turnover</t>
  </si>
  <si>
    <t>Accounts Payable Turnover</t>
  </si>
  <si>
    <t>Measures how efficiently accounting is at processing invoices</t>
  </si>
  <si>
    <t>Invoice processing time</t>
  </si>
  <si>
    <t>Total invoices processed / total time spent on invoice processing</t>
  </si>
  <si>
    <t>Fixed Asset Turnover</t>
  </si>
  <si>
    <t>Cash Burn Rate</t>
  </si>
  <si>
    <t>Average Days Delinquent</t>
  </si>
  <si>
    <t>Operating Cash Flow</t>
  </si>
  <si>
    <t>Free Cash Flow</t>
  </si>
  <si>
    <t>Days of Inventory Outstanding</t>
  </si>
  <si>
    <t>Days Sales Outstanding</t>
  </si>
  <si>
    <t>Days Payables Outstanding</t>
  </si>
  <si>
    <t>Cash Conversion Cycle</t>
  </si>
  <si>
    <t>Cash Reserves in Days</t>
  </si>
  <si>
    <t>Customer Churn Rate</t>
  </si>
  <si>
    <t>New Buyer Growth Rate</t>
  </si>
  <si>
    <t>Customer Acquisition Costs</t>
  </si>
  <si>
    <t>Average Revenue Per User</t>
  </si>
  <si>
    <t>ARR Per FTE</t>
  </si>
  <si>
    <t>Monthly Recurring Revenue</t>
  </si>
  <si>
    <t>Total Addressable Market</t>
  </si>
  <si>
    <t>Days on Hand</t>
  </si>
  <si>
    <t>Stock to Sales Ratio</t>
  </si>
  <si>
    <t>Cost of Carry</t>
  </si>
  <si>
    <t>Return on Investment</t>
  </si>
  <si>
    <t>Earnings per Share</t>
  </si>
  <si>
    <t>Price-to- Earnings Ratio</t>
  </si>
  <si>
    <t>Reflects commitment to returning capital to shareholders and increasing the value of remaining shares</t>
  </si>
  <si>
    <t>Total Shares bought back / Total Marketcap</t>
  </si>
  <si>
    <t>Company's ability to pay its current liabilities with current assets</t>
  </si>
  <si>
    <t>Gross Margin Ratio</t>
  </si>
  <si>
    <t>1 FTE equivalent of a standard working hours contract.
Example: a part time at 50% = 0.5 FTE</t>
  </si>
  <si>
    <t>Number of hours in the employee contract / Standard working hours</t>
  </si>
  <si>
    <t>Absenteeism</t>
  </si>
  <si>
    <t>Acquisition</t>
  </si>
  <si>
    <t>Commitments Ratio</t>
  </si>
  <si>
    <t>Asset Turnover</t>
  </si>
  <si>
    <t>Return on Assets</t>
  </si>
  <si>
    <t>Capitalized R&amp;D</t>
  </si>
  <si>
    <t>Maintenance Costs Ratio</t>
  </si>
  <si>
    <t>This KPI measures the cost of maintaining and repairing PP&amp;E relative to the initial or net book value of the assets</t>
  </si>
  <si>
    <t>Maintenance Costs PPE / PPE Value</t>
  </si>
  <si>
    <t>Measures the rate at which the value of PP&amp;E is depreciating over time</t>
  </si>
  <si>
    <t>Depreciation expenses / Fixed Assets Value</t>
  </si>
  <si>
    <t>Liability Aging Analysis</t>
  </si>
  <si>
    <t>Interest Coverage Ratio</t>
  </si>
  <si>
    <t>Assets Lifespan</t>
  </si>
  <si>
    <t>It helps in tracking the duration for which assets are productive and provides insights into replacement or maintenance requirements</t>
  </si>
  <si>
    <t>Average of historical age of all assets weighted by value of assets</t>
  </si>
  <si>
    <t>Goodwill-to- Total Assets Ratio</t>
  </si>
  <si>
    <t>Measures the proportion of goodwill (arising from acquisitions) in relation to total assets &amp; help identify potential impairment risk</t>
  </si>
  <si>
    <t>Goodwill / Total Assets</t>
  </si>
  <si>
    <t>Tax Provision</t>
  </si>
  <si>
    <t>Deferred Tax Asset/Liability</t>
  </si>
  <si>
    <t>Revenue Growth</t>
  </si>
  <si>
    <t>Measures the company's portion of the total market sales within its industry</t>
  </si>
  <si>
    <t>Total Sales of the Company / Total Sales of the Market</t>
  </si>
  <si>
    <t>Market Expansion</t>
  </si>
  <si>
    <t>Sustainability Metrics</t>
  </si>
  <si>
    <t>Measures the company's progress in achieving sustainability goals, such as reducing carbon emissions, improving energy efficiency, or implementing sustainable practices.</t>
  </si>
  <si>
    <t>Sustainability Goals Achieved / Total Sustainability Goals</t>
  </si>
  <si>
    <t>Employee Engagement Score based on the average of responses of an employee
 survey</t>
  </si>
  <si>
    <t>Cash Flow</t>
  </si>
  <si>
    <t>Gross Profit Margin</t>
  </si>
  <si>
    <t>INVENTORY KPIS</t>
  </si>
  <si>
    <t>INVESTORS KPIS</t>
  </si>
  <si>
    <t>BALANCE SHEET KPIS</t>
  </si>
  <si>
    <t>Metric</t>
  </si>
  <si>
    <t>Definition</t>
  </si>
  <si>
    <t>Formula</t>
  </si>
  <si>
    <t>Cash Spent</t>
  </si>
  <si>
    <t>Cash Received</t>
  </si>
  <si>
    <t>Outcome</t>
  </si>
  <si>
    <t>Target</t>
  </si>
  <si>
    <t>Measure the average number of days that payments are overdue or delinquent beyond the agreed payment terms</t>
  </si>
  <si>
    <t>DSO</t>
  </si>
  <si>
    <t>Net Income</t>
  </si>
  <si>
    <t>OCF</t>
  </si>
  <si>
    <t>Interest Payments</t>
  </si>
  <si>
    <t>Asset Purchase</t>
  </si>
  <si>
    <t>Criteria 1</t>
  </si>
  <si>
    <t>Criteria 2</t>
  </si>
  <si>
    <t>Criteria 3</t>
  </si>
  <si>
    <t>Overdues</t>
  </si>
  <si>
    <t>Total Receivables</t>
  </si>
  <si>
    <t>Yearly Cost of Goods Solds (COGS)</t>
  </si>
  <si>
    <t>Average Account Receivables</t>
  </si>
  <si>
    <t>Annual Sales</t>
  </si>
  <si>
    <t>Average Account Payables</t>
  </si>
  <si>
    <t>Yearly Cost Of Goods Solds (COGS)</t>
  </si>
  <si>
    <t>DIO</t>
  </si>
  <si>
    <t>DPO</t>
  </si>
  <si>
    <t>Cash Reserves</t>
  </si>
  <si>
    <t>Average Daily Expenses</t>
  </si>
  <si>
    <t>Customers lost</t>
  </si>
  <si>
    <t>Total Customers</t>
  </si>
  <si>
    <t>New buyers this month</t>
  </si>
  <si>
    <t>New buyers last month</t>
  </si>
  <si>
    <t>Customer Value</t>
  </si>
  <si>
    <t>Average Customer Lifespan</t>
  </si>
  <si>
    <t>Cost of Sales and Marketing</t>
  </si>
  <si>
    <t>Number of New Customers Acquired</t>
  </si>
  <si>
    <t>Total revenue</t>
  </si>
  <si>
    <t>Total number of customers</t>
  </si>
  <si>
    <t>Current Cash Balance</t>
  </si>
  <si>
    <t>Burn Rate</t>
  </si>
  <si>
    <t>ARR</t>
  </si>
  <si>
    <t>FTE</t>
  </si>
  <si>
    <t>Criteria 4</t>
  </si>
  <si>
    <t>Expansion MRRt</t>
  </si>
  <si>
    <t>Contraction MRRt</t>
  </si>
  <si>
    <t>Churned MRRt</t>
  </si>
  <si>
    <t>New MRRt</t>
  </si>
  <si>
    <t>Number of customers</t>
  </si>
  <si>
    <t>Average billed amount</t>
  </si>
  <si>
    <t>Annual Contract Value per client</t>
  </si>
  <si>
    <t>Number of potential clients</t>
  </si>
  <si>
    <t>Beginning inventory</t>
  </si>
  <si>
    <t>Ending inventory</t>
  </si>
  <si>
    <t>Average inventory for period</t>
  </si>
  <si>
    <t>Cost of sales for period</t>
  </si>
  <si>
    <t>Inventory value</t>
  </si>
  <si>
    <t>Sales value</t>
  </si>
  <si>
    <t>Total Inventory Value</t>
  </si>
  <si>
    <t>Criteria 5</t>
  </si>
  <si>
    <t>Storage Cost</t>
  </si>
  <si>
    <t>Capital Cost</t>
  </si>
  <si>
    <t>Inventory Service Costs</t>
  </si>
  <si>
    <t>Inventory Risk Costs</t>
  </si>
  <si>
    <t>Total Number of Orders</t>
  </si>
  <si>
    <t>Number of Undeliverable Orders</t>
  </si>
  <si>
    <t>Number of units sold</t>
  </si>
  <si>
    <t>Number of units received</t>
  </si>
  <si>
    <t>Scrap expenses over the period</t>
  </si>
  <si>
    <t>Average inventory over the period</t>
  </si>
  <si>
    <t>Time to prep stock for storage</t>
  </si>
  <si>
    <t>Time for stock validation</t>
  </si>
  <si>
    <t>Time to add stock to records</t>
  </si>
  <si>
    <t>Ending inventory value</t>
  </si>
  <si>
    <t>Physically counted inventory value</t>
  </si>
  <si>
    <t>Preventative Maintenance Cost</t>
  </si>
  <si>
    <t>Assumed Repair Cost</t>
  </si>
  <si>
    <t>Production Losses</t>
  </si>
  <si>
    <t>Income from asset</t>
  </si>
  <si>
    <t>Asset invested</t>
  </si>
  <si>
    <t>Dividend</t>
  </si>
  <si>
    <t>Net income</t>
  </si>
  <si>
    <t>Average number of outstanding shares</t>
  </si>
  <si>
    <t>Market Price per Share</t>
  </si>
  <si>
    <t>Annual Dividend per Share</t>
  </si>
  <si>
    <t>Total Shares bought back</t>
  </si>
  <si>
    <t>Total Marketcap</t>
  </si>
  <si>
    <t>Current Assets</t>
  </si>
  <si>
    <t>Current Liabilities</t>
  </si>
  <si>
    <t>Inventories</t>
  </si>
  <si>
    <t>Revenue</t>
  </si>
  <si>
    <t>Cost of Goods Sold</t>
  </si>
  <si>
    <t>% of Promoters</t>
  </si>
  <si>
    <t>% of Detractors</t>
  </si>
  <si>
    <t>Number of active employees full time &amp; part time</t>
  </si>
  <si>
    <t>leasing employees</t>
  </si>
  <si>
    <t>Number of hours in the employee contract</t>
  </si>
  <si>
    <t>Standard working hours</t>
  </si>
  <si>
    <t>Total Revenue</t>
  </si>
  <si>
    <t>Number of employees</t>
  </si>
  <si>
    <t>Planned retirement</t>
  </si>
  <si>
    <t>Planned end of limited contract</t>
  </si>
  <si>
    <t>Number of FTEs over a period</t>
  </si>
  <si>
    <t>Working hours available for one FTE</t>
  </si>
  <si>
    <t>Temporary change of hours available in part-time contracts</t>
  </si>
  <si>
    <t>Overtime</t>
  </si>
  <si>
    <t>Flexible time account not used</t>
  </si>
  <si>
    <t>Previous salary costs</t>
  </si>
  <si>
    <t>New hires salary costs</t>
  </si>
  <si>
    <t>Leavers salary costs</t>
  </si>
  <si>
    <t>Illness days</t>
  </si>
  <si>
    <t>Total working days</t>
  </si>
  <si>
    <t>Purchase Cost</t>
  </si>
  <si>
    <t>Direct Costs</t>
  </si>
  <si>
    <t>Future Purchase Contracts</t>
  </si>
  <si>
    <t>CAPEX Budget for the year</t>
  </si>
  <si>
    <t>Fixed Assets</t>
  </si>
  <si>
    <t>Total Assets</t>
  </si>
  <si>
    <t>R&amp;D Capitalized</t>
  </si>
  <si>
    <t>R&amp;D Spent</t>
  </si>
  <si>
    <t>Total Investment</t>
  </si>
  <si>
    <t>Annual Cash Flow</t>
  </si>
  <si>
    <t>Number of Periods</t>
  </si>
  <si>
    <t>Future Value</t>
  </si>
  <si>
    <t>Present Value</t>
  </si>
  <si>
    <t>Number of periods</t>
  </si>
  <si>
    <t>Net Cash Flows</t>
  </si>
  <si>
    <t>Discount Rate</t>
  </si>
  <si>
    <t>Useful Life</t>
  </si>
  <si>
    <t>Actual Production</t>
  </si>
  <si>
    <t>Maximum Production</t>
  </si>
  <si>
    <t>Maintenance Costs PPE</t>
  </si>
  <si>
    <t>PPE Value</t>
  </si>
  <si>
    <t>Depreciation expenses</t>
  </si>
  <si>
    <t>Fixed Assets Value</t>
  </si>
  <si>
    <t>Liabilities</t>
  </si>
  <si>
    <t>Intangible Assets</t>
  </si>
  <si>
    <t>Earnings Before Interest and Taxes (EBIT)</t>
  </si>
  <si>
    <t>Interest Expenses</t>
  </si>
  <si>
    <t>Operating Profit</t>
  </si>
  <si>
    <t>Equity</t>
  </si>
  <si>
    <t>Debt</t>
  </si>
  <si>
    <t>Total liabilities</t>
  </si>
  <si>
    <t>Operating Expenses</t>
  </si>
  <si>
    <t>Goodwill</t>
  </si>
  <si>
    <t>Total Income Tax Expense</t>
  </si>
  <si>
    <t>Total Supplier Purchases</t>
  </si>
  <si>
    <t>Average Accounts Payable</t>
  </si>
  <si>
    <t>Gross Income</t>
  </si>
  <si>
    <t>Deductions</t>
  </si>
  <si>
    <t>Exemptions</t>
  </si>
  <si>
    <t>Current Tax Expense</t>
  </si>
  <si>
    <t>Deferred Tax Expense</t>
  </si>
  <si>
    <t>Benefit</t>
  </si>
  <si>
    <t>Book Value</t>
  </si>
  <si>
    <t>Tax Value</t>
  </si>
  <si>
    <t>Tax Rate</t>
  </si>
  <si>
    <t>Number of Tax Filing Errors</t>
  </si>
  <si>
    <t>Total Tax Filings</t>
  </si>
  <si>
    <t>Number of Tax Audits</t>
  </si>
  <si>
    <t>Total Tax Losses</t>
  </si>
  <si>
    <t>Tax Losses Utilized</t>
  </si>
  <si>
    <t>Total Tax Credits</t>
  </si>
  <si>
    <t>Tax Credits Forfeited</t>
  </si>
  <si>
    <t>Net Fixed Assets</t>
  </si>
  <si>
    <t>Previous period revenue</t>
  </si>
  <si>
    <t>Current period revenue</t>
  </si>
  <si>
    <t>Total Sales of the Company</t>
  </si>
  <si>
    <t>Total Sales of the Market</t>
  </si>
  <si>
    <t>Total Productive Hours</t>
  </si>
  <si>
    <t>Total Worked Hours</t>
  </si>
  <si>
    <t>Revenue derived from New Products</t>
  </si>
  <si>
    <t>Brand Awareness</t>
  </si>
  <si>
    <t>Brand Perception</t>
  </si>
  <si>
    <t>Brand Loyalty</t>
  </si>
  <si>
    <t>Revenue from New Markets</t>
  </si>
  <si>
    <t>Sustainability Goals Achieved</t>
  </si>
  <si>
    <t>Total Sustainability Goals</t>
  </si>
  <si>
    <t>Number of Employees who left during the period</t>
  </si>
  <si>
    <t>Average Number of Employees during the period</t>
  </si>
  <si>
    <t>Financing Cash Flow</t>
  </si>
  <si>
    <t>Investing Cash Flow</t>
  </si>
  <si>
    <t>Total Equity</t>
  </si>
  <si>
    <t>Total Debt</t>
  </si>
  <si>
    <t>Net Credit Sales</t>
  </si>
  <si>
    <t>Average Accounts Receivable</t>
  </si>
  <si>
    <t>Total invoices processed</t>
  </si>
  <si>
    <t>Total time spent on invoice processing</t>
  </si>
  <si>
    <t>Flexible time account</t>
  </si>
  <si>
    <t xml:space="preserve"> Temporary change of hours available in part-time contracts</t>
  </si>
  <si>
    <t>Temporary workers time</t>
  </si>
  <si>
    <t>OTHER KPIs</t>
  </si>
  <si>
    <t>NA</t>
  </si>
  <si>
    <t xml:space="preserve">Cash Spent - Cash Received </t>
  </si>
  <si>
    <t>Days Sales Outstanding  - Best Possible Days Sales Outstanding</t>
  </si>
  <si>
    <t>Average Inventory / Yearly Cost of Goods Solds (COGS) x 365</t>
  </si>
  <si>
    <t xml:space="preserve">Average Account Receivables / Annual Sales x 365 </t>
  </si>
  <si>
    <t xml:space="preserve">Average Account Payables / Yearly Cost Of Goods Solds (COGS) x 365 </t>
  </si>
  <si>
    <t>BPDSO</t>
  </si>
  <si>
    <t>Non Cash Expenses</t>
  </si>
  <si>
    <t>Inc. in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</si>
</sst>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2"/>
      <name val="Times New Roman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C794"/>
        <bgColor indexed="64"/>
      </patternFill>
    </fill>
    <fill>
      <patternFill patternType="solid">
        <fgColor rgb="FF75F03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F030"/>
      <color rgb="FFFAC7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03879" y="128946014"/>
    <xdr:ext cx="5228590" cy="6109335"/>
    <xdr:grpSp>
      <xdr:nvGrpSpPr>
        <xdr:cNvPr id="11" name="Group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3103879" y="128946014"/>
          <a:ext cx="5228590" cy="6109335"/>
          <a:chOff x="0" y="0"/>
          <a:chExt cx="5228590" cy="6109335"/>
        </a:xfrm>
      </xdr:grpSpPr>
      <xdr:pic>
        <xdr:nvPicPr>
          <xdr:cNvPr id="12" name="image9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765029" cy="6108770"/>
          </a:xfrm>
          <a:prstGeom prst="rect">
            <a:avLst/>
          </a:prstGeom>
        </xdr:spPr>
      </xdr:pic>
      <xdr:pic>
        <xdr:nvPicPr>
          <xdr:cNvPr id="13" name="image10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965" y="3456340"/>
            <a:ext cx="1925076" cy="2058496"/>
          </a:xfrm>
          <a:prstGeom prst="rect">
            <a:avLst/>
          </a:prstGeom>
        </xdr:spPr>
      </xdr:pic>
    </xdr:grpSp>
    <xdr:clientData/>
  </xdr:absoluteAnchor>
  <xdr:absoluteAnchor>
    <xdr:pos x="3678763" y="195597623"/>
    <xdr:ext cx="3135385" cy="4479127"/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763" y="195597623"/>
          <a:ext cx="3135385" cy="4479127"/>
        </a:xfrm>
        <a:prstGeom prst="rect">
          <a:avLst/>
        </a:prstGeom>
      </xdr:spPr>
    </xdr:pic>
    <xdr:clientData/>
  </xdr:absoluteAnchor>
  <xdr:absoluteAnchor>
    <xdr:pos x="2971444" y="313527405"/>
    <xdr:ext cx="5031882" cy="5184343"/>
    <xdr:pic>
      <xdr:nvPicPr>
        <xdr:cNvPr id="27" name="image22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444" y="313527405"/>
          <a:ext cx="5031882" cy="5184343"/>
        </a:xfrm>
        <a:prstGeom prst="rect">
          <a:avLst/>
        </a:prstGeom>
      </xdr:spPr>
    </xdr:pic>
    <xdr:clientData/>
  </xdr:absoluteAnchor>
  <xdr:absoluteAnchor>
    <xdr:pos x="3103879" y="763267469"/>
    <xdr:ext cx="4765029" cy="5536965"/>
    <xdr:pic>
      <xdr:nvPicPr>
        <xdr:cNvPr id="73" name="image57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3879" y="763267469"/>
          <a:ext cx="4765029" cy="5536965"/>
        </a:xfrm>
        <a:prstGeom prst="rect">
          <a:avLst/>
        </a:prstGeom>
      </xdr:spPr>
    </xdr:pic>
    <xdr:clientData/>
  </xdr:absoluteAnchor>
  <xdr:absoluteAnchor>
    <xdr:pos x="3107324" y="888635470"/>
    <xdr:ext cx="5136702" cy="5222442"/>
    <xdr:pic>
      <xdr:nvPicPr>
        <xdr:cNvPr id="84" name="image65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7324" y="888635470"/>
          <a:ext cx="5136702" cy="5222442"/>
        </a:xfrm>
        <a:prstGeom prst="rect">
          <a:avLst/>
        </a:prstGeom>
      </xdr:spPr>
    </xdr:pic>
    <xdr:clientData/>
  </xdr:absoluteAnchor>
  <xdr:absoluteAnchor>
    <xdr:pos x="3032069" y="1054782128"/>
    <xdr:ext cx="4907980" cy="5470245"/>
    <xdr:pic>
      <xdr:nvPicPr>
        <xdr:cNvPr id="98" name="image8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069" y="1054782128"/>
          <a:ext cx="4907980" cy="5470245"/>
        </a:xfrm>
        <a:prstGeom prst="rect">
          <a:avLst/>
        </a:prstGeom>
      </xdr:spPr>
    </xdr:pic>
    <xdr:clientData/>
  </xdr:absoluteAnchor>
  <xdr:absoluteAnchor>
    <xdr:pos x="2420966" y="1110329746"/>
    <xdr:ext cx="5984900" cy="5899129"/>
    <xdr:pic>
      <xdr:nvPicPr>
        <xdr:cNvPr id="101" name="image80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66" y="1110329746"/>
          <a:ext cx="5984900" cy="5899129"/>
        </a:xfrm>
        <a:prstGeom prst="rect">
          <a:avLst/>
        </a:prstGeom>
      </xdr:spPr>
    </xdr:pic>
    <xdr:clientData/>
  </xdr:absoluteAnchor>
  <xdr:absoluteAnchor>
    <xdr:pos x="2330751" y="1155787709"/>
    <xdr:ext cx="6308902" cy="6261262"/>
    <xdr:pic>
      <xdr:nvPicPr>
        <xdr:cNvPr id="104" name="image83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51" y="1155787709"/>
          <a:ext cx="6308902" cy="6261262"/>
        </a:xfrm>
        <a:prstGeom prst="rect">
          <a:avLst/>
        </a:prstGeom>
      </xdr:spPr>
    </xdr:pic>
    <xdr:clientData/>
  </xdr:absoluteAnchor>
  <xdr:absoluteAnchor>
    <xdr:pos x="2075244" y="1166893065"/>
    <xdr:ext cx="6251722" cy="5813358"/>
    <xdr:pic>
      <xdr:nvPicPr>
        <xdr:cNvPr id="105" name="image84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244" y="1166893065"/>
          <a:ext cx="6251722" cy="5813358"/>
        </a:xfrm>
        <a:prstGeom prst="rect">
          <a:avLst/>
        </a:prstGeom>
      </xdr:spPr>
    </xdr:pic>
    <xdr:clientData/>
  </xdr:absoluteAnchor>
  <xdr:absoluteAnchor>
    <xdr:pos x="2889453" y="1244208085"/>
    <xdr:ext cx="5594146" cy="5937229"/>
    <xdr:pic>
      <xdr:nvPicPr>
        <xdr:cNvPr id="110" name="image89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453" y="1244208085"/>
          <a:ext cx="5594146" cy="5937229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99"/>
  <sheetViews>
    <sheetView zoomScaleNormal="100" workbookViewId="0">
      <pane ySplit="2" topLeftCell="A11" activePane="bottomLeft" state="frozen"/>
      <selection pane="bottomLeft" activeCell="B12" sqref="B12"/>
    </sheetView>
  </sheetViews>
  <sheetFormatPr defaultColWidth="9.33203125" defaultRowHeight="15" customHeight="1" x14ac:dyDescent="0.25"/>
  <cols>
    <col min="1" max="1" width="24" style="1" bestFit="1" customWidth="1"/>
    <col min="2" max="2" width="23.21875" style="2" bestFit="1" customWidth="1"/>
    <col min="3" max="3" width="26.44140625" style="2" bestFit="1" customWidth="1"/>
    <col min="4" max="4" width="22.88671875" style="2" bestFit="1" customWidth="1"/>
    <col min="5" max="5" width="26" style="2" bestFit="1" customWidth="1"/>
    <col min="6" max="6" width="26.88671875" style="2" bestFit="1" customWidth="1"/>
    <col min="7" max="7" width="27.88671875" style="2" bestFit="1" customWidth="1"/>
    <col min="8" max="8" width="26.77734375" style="2" bestFit="1" customWidth="1"/>
    <col min="9" max="9" width="25.109375" style="2" bestFit="1" customWidth="1"/>
    <col min="10" max="10" width="26" style="2" bestFit="1" customWidth="1"/>
    <col min="11" max="11" width="30.21875" style="2" bestFit="1" customWidth="1"/>
    <col min="12" max="12" width="9.33203125" style="2"/>
    <col min="13" max="13" width="19.88671875" style="2" bestFit="1" customWidth="1"/>
    <col min="14" max="14" width="23.109375" style="2" bestFit="1" customWidth="1"/>
    <col min="15" max="15" width="14.109375" style="2" bestFit="1" customWidth="1"/>
    <col min="16" max="16" width="26" style="2" bestFit="1" customWidth="1"/>
    <col min="17" max="17" width="25.109375" style="2" bestFit="1" customWidth="1"/>
    <col min="18" max="18" width="8.44140625" style="2" bestFit="1" customWidth="1"/>
    <col min="19" max="19" width="13.5546875" style="2" bestFit="1" customWidth="1"/>
    <col min="20" max="20" width="16.6640625" style="2" bestFit="1" customWidth="1"/>
    <col min="21" max="21" width="26" style="2" bestFit="1" customWidth="1"/>
    <col min="22" max="22" width="24.44140625" style="2" bestFit="1" customWidth="1"/>
    <col min="23" max="23" width="9.33203125" style="2"/>
    <col min="24" max="24" width="17.44140625" style="2" bestFit="1" customWidth="1"/>
    <col min="25" max="25" width="13.44140625" style="2" bestFit="1" customWidth="1"/>
    <col min="26" max="26" width="19" style="2" bestFit="1" customWidth="1"/>
    <col min="27" max="27" width="12.88671875" style="2" bestFit="1" customWidth="1"/>
    <col min="28" max="28" width="14.88671875" style="2" bestFit="1" customWidth="1"/>
    <col min="29" max="29" width="16.44140625" style="2" bestFit="1" customWidth="1"/>
    <col min="30" max="30" width="10" style="2" bestFit="1" customWidth="1"/>
    <col min="31" max="31" width="15" style="2" bestFit="1" customWidth="1"/>
    <col min="32" max="32" width="18.33203125" style="2" bestFit="1" customWidth="1"/>
    <col min="33" max="33" width="11.109375" style="2" bestFit="1" customWidth="1"/>
    <col min="34" max="34" width="9.33203125" style="2"/>
    <col min="35" max="35" width="19.5546875" style="2" bestFit="1" customWidth="1"/>
    <col min="36" max="36" width="21.33203125" style="2" bestFit="1" customWidth="1"/>
    <col min="37" max="37" width="17.88671875" style="2" bestFit="1" customWidth="1"/>
    <col min="38" max="38" width="22.77734375" style="2" bestFit="1" customWidth="1"/>
    <col min="39" max="39" width="14.88671875" style="2" bestFit="1" customWidth="1"/>
    <col min="40" max="40" width="19.33203125" style="2" bestFit="1" customWidth="1"/>
    <col min="41" max="41" width="12.88671875" style="2" bestFit="1" customWidth="1"/>
    <col min="42" max="42" width="11.5546875" style="2" bestFit="1" customWidth="1"/>
    <col min="43" max="43" width="18.6640625" style="2" bestFit="1" customWidth="1"/>
    <col min="44" max="44" width="19.88671875" style="2" bestFit="1" customWidth="1"/>
    <col min="45" max="45" width="9.33203125" style="2"/>
    <col min="46" max="46" width="10.33203125" style="2" bestFit="1" customWidth="1"/>
    <col min="47" max="47" width="19.88671875" style="2" bestFit="1" customWidth="1"/>
    <col min="48" max="48" width="21.6640625" style="2" bestFit="1" customWidth="1"/>
    <col min="49" max="49" width="15.109375" style="2" bestFit="1" customWidth="1"/>
    <col min="50" max="50" width="8.77734375" style="2" bestFit="1" customWidth="1"/>
    <col min="51" max="51" width="26.33203125" style="2" bestFit="1" customWidth="1"/>
    <col min="52" max="52" width="26.77734375" style="2" bestFit="1" customWidth="1"/>
    <col min="53" max="53" width="11.5546875" style="2" bestFit="1" customWidth="1"/>
    <col min="54" max="54" width="12.21875" style="2" bestFit="1" customWidth="1"/>
    <col min="55" max="55" width="11" style="2" bestFit="1" customWidth="1"/>
    <col min="56" max="56" width="9.33203125" style="2"/>
    <col min="57" max="57" width="11.21875" style="2" bestFit="1" customWidth="1"/>
    <col min="58" max="58" width="18.44140625" style="2" bestFit="1" customWidth="1"/>
    <col min="59" max="59" width="14.6640625" style="2" bestFit="1" customWidth="1"/>
    <col min="60" max="60" width="15.88671875" style="2" bestFit="1" customWidth="1"/>
    <col min="61" max="61" width="16.44140625" style="2" bestFit="1" customWidth="1"/>
    <col min="62" max="62" width="14.88671875" style="2" bestFit="1" customWidth="1"/>
    <col min="63" max="63" width="21.109375" style="2" bestFit="1" customWidth="1"/>
    <col min="64" max="64" width="18.5546875" style="2" bestFit="1" customWidth="1"/>
    <col min="65" max="65" width="12.44140625" style="2" bestFit="1" customWidth="1"/>
    <col min="66" max="66" width="10.21875" style="2" bestFit="1" customWidth="1"/>
    <col min="67" max="67" width="9.33203125" style="2"/>
    <col min="68" max="68" width="23.21875" style="2" bestFit="1" customWidth="1"/>
    <col min="69" max="69" width="26.44140625" style="2" bestFit="1" customWidth="1"/>
    <col min="70" max="70" width="22.88671875" style="2" bestFit="1" customWidth="1"/>
    <col min="71" max="71" width="23.21875" style="2" bestFit="1" customWidth="1"/>
    <col min="72" max="72" width="22.109375" style="2" bestFit="1" customWidth="1"/>
    <col min="73" max="73" width="15" style="2" bestFit="1" customWidth="1"/>
    <col min="74" max="74" width="26.33203125" style="2" bestFit="1" customWidth="1"/>
    <col min="75" max="75" width="18.6640625" style="2" bestFit="1" customWidth="1"/>
    <col min="76" max="76" width="25.6640625" style="2" bestFit="1" customWidth="1"/>
    <col min="77" max="77" width="30.21875" style="2" bestFit="1" customWidth="1"/>
    <col min="78" max="78" width="9.33203125" style="2"/>
    <col min="79" max="80" width="17.6640625" style="2" bestFit="1" customWidth="1"/>
    <col min="81" max="81" width="15.109375" style="2" bestFit="1" customWidth="1"/>
    <col min="82" max="82" width="13.5546875" style="2" bestFit="1" customWidth="1"/>
    <col min="83" max="83" width="26.88671875" style="2" bestFit="1" customWidth="1"/>
    <col min="84" max="84" width="22" style="2" bestFit="1" customWidth="1"/>
    <col min="85" max="85" width="14.44140625" style="2" bestFit="1" customWidth="1"/>
    <col min="86" max="86" width="23.77734375" style="2" bestFit="1" customWidth="1"/>
    <col min="87" max="87" width="11.33203125" style="2" bestFit="1" customWidth="1"/>
    <col min="88" max="88" width="26" style="2" bestFit="1" customWidth="1"/>
    <col min="89" max="89" width="9.33203125" style="2"/>
    <col min="90" max="90" width="15.88671875" style="2" bestFit="1" customWidth="1"/>
    <col min="91" max="91" width="12.77734375" style="2" bestFit="1" customWidth="1"/>
    <col min="92" max="92" width="21.44140625" style="2" bestFit="1" customWidth="1"/>
    <col min="93" max="93" width="15.6640625" style="2" bestFit="1" customWidth="1"/>
    <col min="94" max="94" width="12.5546875" style="2" bestFit="1" customWidth="1"/>
    <col min="95" max="95" width="17" style="2" bestFit="1" customWidth="1"/>
    <col min="96" max="96" width="20.5546875" style="2" bestFit="1" customWidth="1"/>
    <col min="97" max="97" width="21" style="2" bestFit="1" customWidth="1"/>
    <col min="98" max="98" width="18.6640625" style="2" bestFit="1" customWidth="1"/>
    <col min="99" max="99" width="10.5546875" style="2" bestFit="1" customWidth="1"/>
    <col min="100" max="16384" width="9.33203125" style="2"/>
  </cols>
  <sheetData>
    <row r="2" spans="1:28" ht="15" customHeight="1" x14ac:dyDescent="0.25">
      <c r="A2" s="1" t="s">
        <v>23</v>
      </c>
      <c r="B2" s="1" t="s">
        <v>233</v>
      </c>
      <c r="C2" s="2" t="s">
        <v>234</v>
      </c>
      <c r="D2" s="1" t="s">
        <v>235</v>
      </c>
      <c r="E2" s="1" t="s">
        <v>236</v>
      </c>
      <c r="F2" s="1" t="s">
        <v>29</v>
      </c>
      <c r="G2" s="2" t="s">
        <v>237</v>
      </c>
      <c r="H2" s="1" t="s">
        <v>238</v>
      </c>
      <c r="I2" s="1" t="s">
        <v>239</v>
      </c>
      <c r="J2" s="2" t="s">
        <v>240</v>
      </c>
      <c r="K2" s="2" t="s">
        <v>241</v>
      </c>
    </row>
    <row r="3" spans="1:28" ht="15" customHeight="1" x14ac:dyDescent="0.3">
      <c r="A3" s="1" t="s">
        <v>39</v>
      </c>
      <c r="B3" s="1" t="s">
        <v>242</v>
      </c>
      <c r="C3" s="1" t="s">
        <v>243</v>
      </c>
      <c r="D3" s="1" t="s">
        <v>44</v>
      </c>
      <c r="E3" s="2" t="s">
        <v>244</v>
      </c>
      <c r="F3" s="2" t="s">
        <v>245</v>
      </c>
      <c r="G3" s="1" t="s">
        <v>51</v>
      </c>
      <c r="H3" s="15" t="s">
        <v>246</v>
      </c>
      <c r="I3" s="1" t="s">
        <v>56</v>
      </c>
      <c r="J3" s="2" t="s">
        <v>247</v>
      </c>
      <c r="K3" s="2" t="s">
        <v>248</v>
      </c>
    </row>
    <row r="4" spans="1:28" ht="15" customHeight="1" x14ac:dyDescent="0.25">
      <c r="A4" s="2" t="s">
        <v>292</v>
      </c>
      <c r="B4" s="1" t="s">
        <v>63</v>
      </c>
      <c r="C4" s="1" t="s">
        <v>249</v>
      </c>
      <c r="D4" s="1" t="s">
        <v>250</v>
      </c>
      <c r="E4" s="1" t="s">
        <v>251</v>
      </c>
      <c r="F4" s="1" t="s">
        <v>72</v>
      </c>
      <c r="G4" s="1" t="s">
        <v>75</v>
      </c>
      <c r="H4" s="1" t="s">
        <v>78</v>
      </c>
      <c r="I4" s="1" t="s">
        <v>80</v>
      </c>
      <c r="J4" s="1" t="s">
        <v>83</v>
      </c>
      <c r="K4" s="1" t="s">
        <v>86</v>
      </c>
    </row>
    <row r="5" spans="1:28" ht="15" customHeight="1" x14ac:dyDescent="0.25">
      <c r="A5" s="1" t="s">
        <v>293</v>
      </c>
      <c r="B5" s="1" t="s">
        <v>252</v>
      </c>
      <c r="C5" s="2" t="s">
        <v>91</v>
      </c>
      <c r="D5" s="1" t="s">
        <v>253</v>
      </c>
      <c r="E5" s="2" t="s">
        <v>254</v>
      </c>
      <c r="F5" s="1" t="s">
        <v>98</v>
      </c>
      <c r="G5" s="2" t="s">
        <v>101</v>
      </c>
      <c r="H5" s="1" t="s">
        <v>102</v>
      </c>
      <c r="I5" s="1" t="s">
        <v>103</v>
      </c>
      <c r="J5" s="2" t="s">
        <v>258</v>
      </c>
      <c r="K5" s="2" t="s">
        <v>107</v>
      </c>
    </row>
    <row r="6" spans="1:28" ht="15" customHeight="1" x14ac:dyDescent="0.25">
      <c r="A6" s="1" t="s">
        <v>110</v>
      </c>
      <c r="B6" s="1" t="s">
        <v>111</v>
      </c>
      <c r="C6" s="1" t="s">
        <v>114</v>
      </c>
      <c r="D6" s="2" t="s">
        <v>115</v>
      </c>
      <c r="E6" s="1" t="s">
        <v>118</v>
      </c>
      <c r="F6" s="1" t="s">
        <v>121</v>
      </c>
      <c r="G6" s="2" t="s">
        <v>124</v>
      </c>
      <c r="H6" s="2" t="s">
        <v>126</v>
      </c>
      <c r="I6" s="1" t="s">
        <v>128</v>
      </c>
      <c r="J6" s="1" t="s">
        <v>261</v>
      </c>
      <c r="K6" s="1" t="s">
        <v>133</v>
      </c>
    </row>
    <row r="7" spans="1:28" ht="15" customHeight="1" x14ac:dyDescent="0.25">
      <c r="A7" s="1" t="s">
        <v>136</v>
      </c>
      <c r="B7" s="1" t="s">
        <v>262</v>
      </c>
      <c r="C7" s="1" t="s">
        <v>263</v>
      </c>
      <c r="D7" s="1" t="s">
        <v>264</v>
      </c>
      <c r="E7" s="1" t="s">
        <v>265</v>
      </c>
      <c r="F7" s="1" t="s">
        <v>266</v>
      </c>
      <c r="G7" s="1" t="s">
        <v>146</v>
      </c>
      <c r="H7" s="2" t="s">
        <v>149</v>
      </c>
      <c r="I7" s="2" t="s">
        <v>152</v>
      </c>
      <c r="J7" s="1" t="s">
        <v>155</v>
      </c>
      <c r="K7" s="1" t="s">
        <v>158</v>
      </c>
    </row>
    <row r="8" spans="1:28" ht="15" customHeight="1" x14ac:dyDescent="0.25">
      <c r="A8" s="2" t="s">
        <v>294</v>
      </c>
      <c r="B8" s="2" t="s">
        <v>267</v>
      </c>
      <c r="C8" s="2" t="s">
        <v>161</v>
      </c>
      <c r="D8" s="2" t="s">
        <v>272</v>
      </c>
      <c r="E8" s="2" t="s">
        <v>164</v>
      </c>
      <c r="F8" s="2" t="s">
        <v>273</v>
      </c>
      <c r="G8" s="1" t="s">
        <v>274</v>
      </c>
      <c r="H8" s="2" t="s">
        <v>169</v>
      </c>
      <c r="I8" s="1" t="s">
        <v>172</v>
      </c>
      <c r="J8" s="2" t="s">
        <v>174</v>
      </c>
      <c r="K8" s="2" t="s">
        <v>277</v>
      </c>
    </row>
    <row r="9" spans="1:28" ht="15" customHeight="1" x14ac:dyDescent="0.25">
      <c r="A9" s="2" t="s">
        <v>177</v>
      </c>
      <c r="B9" s="1" t="s">
        <v>178</v>
      </c>
      <c r="C9" s="1" t="s">
        <v>181</v>
      </c>
      <c r="D9" s="1" t="s">
        <v>182</v>
      </c>
      <c r="E9" s="1" t="s">
        <v>280</v>
      </c>
      <c r="F9" s="1" t="s">
        <v>281</v>
      </c>
      <c r="G9" s="2" t="s">
        <v>189</v>
      </c>
      <c r="H9" s="1" t="s">
        <v>192</v>
      </c>
      <c r="I9" s="2" t="s">
        <v>195</v>
      </c>
      <c r="J9" s="1" t="s">
        <v>198</v>
      </c>
      <c r="K9" s="2" t="s">
        <v>201</v>
      </c>
    </row>
    <row r="10" spans="1:28" ht="15" customHeight="1" x14ac:dyDescent="0.25">
      <c r="A10" s="2" t="s">
        <v>202</v>
      </c>
      <c r="B10" s="1" t="s">
        <v>282</v>
      </c>
      <c r="C10" s="1" t="s">
        <v>205</v>
      </c>
      <c r="D10" s="1" t="s">
        <v>206</v>
      </c>
      <c r="E10" s="1" t="s">
        <v>209</v>
      </c>
      <c r="F10" s="1" t="s">
        <v>212</v>
      </c>
      <c r="G10" s="1" t="s">
        <v>285</v>
      </c>
      <c r="H10" s="1" t="s">
        <v>286</v>
      </c>
      <c r="I10" s="1" t="s">
        <v>217</v>
      </c>
      <c r="J10" s="1" t="s">
        <v>218</v>
      </c>
      <c r="K10" s="1" t="s">
        <v>290</v>
      </c>
    </row>
    <row r="11" spans="1:28" ht="15" customHeight="1" x14ac:dyDescent="0.25">
      <c r="A11" s="2" t="s">
        <v>484</v>
      </c>
      <c r="B11" s="1" t="s">
        <v>0</v>
      </c>
      <c r="C11" s="1" t="s">
        <v>3</v>
      </c>
      <c r="D11" s="1" t="s">
        <v>6</v>
      </c>
      <c r="E11" s="1" t="s">
        <v>227</v>
      </c>
      <c r="F11" s="1" t="s">
        <v>228</v>
      </c>
      <c r="G11" s="1" t="s">
        <v>291</v>
      </c>
      <c r="H11" s="1" t="s">
        <v>15</v>
      </c>
      <c r="I11" s="1" t="s">
        <v>230</v>
      </c>
      <c r="J11" s="1" t="s">
        <v>232</v>
      </c>
      <c r="K11" s="1" t="s">
        <v>20</v>
      </c>
      <c r="L11" s="11"/>
      <c r="M11" s="11"/>
      <c r="O11" s="11"/>
      <c r="P11" s="11"/>
      <c r="R11" s="11"/>
      <c r="S11" s="11"/>
      <c r="U11" s="11"/>
      <c r="V11" s="3"/>
      <c r="X11" s="11"/>
      <c r="Y11" s="11"/>
      <c r="AA11" s="11"/>
      <c r="AB11" s="11"/>
    </row>
    <row r="13" spans="1:28" ht="15" customHeight="1" x14ac:dyDescent="0.25">
      <c r="A13" s="2"/>
    </row>
    <row r="14" spans="1:28" ht="15" customHeight="1" x14ac:dyDescent="0.25">
      <c r="A14" s="2"/>
    </row>
    <row r="15" spans="1:28" ht="15" customHeight="1" x14ac:dyDescent="0.25">
      <c r="A15" s="2"/>
    </row>
    <row r="16" spans="1:28" ht="15" customHeight="1" x14ac:dyDescent="0.25">
      <c r="A16" s="2"/>
    </row>
    <row r="17" spans="1:1" ht="15" customHeight="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  <row r="21" spans="1:1" ht="15" customHeight="1" x14ac:dyDescent="0.25">
      <c r="A21" s="2"/>
    </row>
    <row r="22" spans="1:1" ht="15" customHeight="1" x14ac:dyDescent="0.25">
      <c r="A22" s="2"/>
    </row>
    <row r="24" spans="1:1" ht="15" customHeight="1" x14ac:dyDescent="0.25">
      <c r="A24" s="2"/>
    </row>
    <row r="25" spans="1:1" ht="15" customHeight="1" x14ac:dyDescent="0.25">
      <c r="A25" s="2"/>
    </row>
    <row r="26" spans="1:1" ht="15" customHeight="1" x14ac:dyDescent="0.25">
      <c r="A26" s="2"/>
    </row>
    <row r="27" spans="1:1" ht="15" customHeight="1" x14ac:dyDescent="0.25">
      <c r="A27" s="2"/>
    </row>
    <row r="28" spans="1:1" ht="15" customHeight="1" x14ac:dyDescent="0.25">
      <c r="A28" s="2"/>
    </row>
    <row r="29" spans="1:1" ht="15" customHeight="1" x14ac:dyDescent="0.25">
      <c r="A29" s="2"/>
    </row>
    <row r="30" spans="1:1" ht="15" customHeight="1" x14ac:dyDescent="0.25">
      <c r="A30" s="2"/>
    </row>
    <row r="31" spans="1:1" ht="15" customHeight="1" x14ac:dyDescent="0.25">
      <c r="A31" s="2"/>
    </row>
    <row r="32" spans="1:1" ht="15" customHeight="1" x14ac:dyDescent="0.25">
      <c r="A32" s="2"/>
    </row>
    <row r="33" spans="1:1" ht="15" customHeight="1" x14ac:dyDescent="0.25">
      <c r="A33" s="2"/>
    </row>
    <row r="35" spans="1:1" ht="15" customHeight="1" x14ac:dyDescent="0.25">
      <c r="A35" s="2"/>
    </row>
    <row r="36" spans="1:1" ht="15" customHeight="1" x14ac:dyDescent="0.25">
      <c r="A36" s="2"/>
    </row>
    <row r="37" spans="1:1" ht="15" customHeight="1" x14ac:dyDescent="0.25">
      <c r="A37" s="2"/>
    </row>
    <row r="38" spans="1:1" ht="15" customHeight="1" x14ac:dyDescent="0.25">
      <c r="A38" s="2"/>
    </row>
    <row r="39" spans="1:1" ht="15" customHeight="1" x14ac:dyDescent="0.25">
      <c r="A39" s="2"/>
    </row>
    <row r="40" spans="1:1" ht="15" customHeight="1" x14ac:dyDescent="0.25">
      <c r="A40" s="2"/>
    </row>
    <row r="41" spans="1:1" ht="15" customHeight="1" x14ac:dyDescent="0.25">
      <c r="A41" s="2"/>
    </row>
    <row r="42" spans="1:1" ht="15" customHeight="1" x14ac:dyDescent="0.25">
      <c r="A42" s="2"/>
    </row>
    <row r="43" spans="1:1" ht="15" customHeight="1" x14ac:dyDescent="0.25">
      <c r="A43" s="2"/>
    </row>
    <row r="44" spans="1:1" ht="15" customHeight="1" x14ac:dyDescent="0.25">
      <c r="A44" s="2"/>
    </row>
    <row r="46" spans="1:1" ht="15" customHeight="1" x14ac:dyDescent="0.25">
      <c r="A46" s="2"/>
    </row>
    <row r="47" spans="1:1" ht="15" customHeight="1" x14ac:dyDescent="0.25">
      <c r="A47" s="2"/>
    </row>
    <row r="48" spans="1:1" ht="15" customHeight="1" x14ac:dyDescent="0.25">
      <c r="A48" s="2"/>
    </row>
    <row r="49" spans="1:1" ht="15" customHeight="1" x14ac:dyDescent="0.25">
      <c r="A49" s="2"/>
    </row>
    <row r="50" spans="1:1" ht="15" customHeight="1" x14ac:dyDescent="0.25">
      <c r="A50" s="2"/>
    </row>
    <row r="51" spans="1:1" ht="15" customHeight="1" x14ac:dyDescent="0.25">
      <c r="A51" s="2"/>
    </row>
    <row r="52" spans="1:1" ht="15" customHeight="1" x14ac:dyDescent="0.25">
      <c r="A52" s="2"/>
    </row>
    <row r="53" spans="1:1" ht="15" customHeight="1" x14ac:dyDescent="0.25">
      <c r="A53" s="2"/>
    </row>
    <row r="54" spans="1:1" ht="15" customHeight="1" x14ac:dyDescent="0.25">
      <c r="A54" s="2"/>
    </row>
    <row r="55" spans="1:1" ht="15" customHeight="1" x14ac:dyDescent="0.25">
      <c r="A55" s="2"/>
    </row>
    <row r="57" spans="1:1" ht="15" customHeight="1" x14ac:dyDescent="0.25">
      <c r="A57" s="2"/>
    </row>
    <row r="58" spans="1:1" ht="15" customHeight="1" x14ac:dyDescent="0.25">
      <c r="A58" s="2"/>
    </row>
    <row r="59" spans="1:1" ht="15" customHeight="1" x14ac:dyDescent="0.25">
      <c r="A59" s="2"/>
    </row>
    <row r="60" spans="1:1" ht="15" customHeight="1" x14ac:dyDescent="0.25">
      <c r="A60" s="2"/>
    </row>
    <row r="61" spans="1:1" ht="15" customHeight="1" x14ac:dyDescent="0.25">
      <c r="A61" s="2"/>
    </row>
    <row r="62" spans="1:1" ht="15" customHeight="1" x14ac:dyDescent="0.25">
      <c r="A62" s="2"/>
    </row>
    <row r="63" spans="1:1" ht="15" customHeight="1" x14ac:dyDescent="0.25">
      <c r="A63" s="2"/>
    </row>
    <row r="64" spans="1:1" ht="15" customHeight="1" x14ac:dyDescent="0.25">
      <c r="A64" s="2"/>
    </row>
    <row r="65" spans="1:1" ht="15" customHeight="1" x14ac:dyDescent="0.25">
      <c r="A65" s="2"/>
    </row>
    <row r="66" spans="1:1" ht="15" customHeight="1" x14ac:dyDescent="0.25">
      <c r="A66" s="2"/>
    </row>
    <row r="68" spans="1:1" ht="15" customHeight="1" x14ac:dyDescent="0.25">
      <c r="A68" s="2"/>
    </row>
    <row r="69" spans="1:1" ht="15" customHeight="1" x14ac:dyDescent="0.25">
      <c r="A69" s="2"/>
    </row>
    <row r="70" spans="1:1" ht="15" customHeight="1" x14ac:dyDescent="0.25">
      <c r="A70" s="2"/>
    </row>
    <row r="71" spans="1:1" ht="15" customHeight="1" x14ac:dyDescent="0.25">
      <c r="A71" s="2"/>
    </row>
    <row r="72" spans="1:1" ht="15" customHeight="1" x14ac:dyDescent="0.25">
      <c r="A72" s="2"/>
    </row>
    <row r="73" spans="1:1" ht="15" customHeight="1" x14ac:dyDescent="0.25">
      <c r="A73" s="2"/>
    </row>
    <row r="74" spans="1:1" ht="15" customHeight="1" x14ac:dyDescent="0.25">
      <c r="A74" s="2"/>
    </row>
    <row r="75" spans="1:1" ht="15" customHeight="1" x14ac:dyDescent="0.25">
      <c r="A75" s="2"/>
    </row>
    <row r="76" spans="1:1" ht="15" customHeight="1" x14ac:dyDescent="0.25">
      <c r="A76" s="2"/>
    </row>
    <row r="77" spans="1:1" ht="15" customHeight="1" x14ac:dyDescent="0.25">
      <c r="A77" s="2"/>
    </row>
    <row r="78" spans="1:1" ht="15.6" x14ac:dyDescent="0.25"/>
    <row r="79" spans="1:1" ht="15" customHeight="1" x14ac:dyDescent="0.25">
      <c r="A79" s="2"/>
    </row>
    <row r="80" spans="1:1" ht="15" customHeight="1" x14ac:dyDescent="0.25">
      <c r="A80" s="2"/>
    </row>
    <row r="81" spans="1:1" ht="15" customHeight="1" x14ac:dyDescent="0.25">
      <c r="A81" s="2"/>
    </row>
    <row r="82" spans="1:1" ht="15" customHeight="1" x14ac:dyDescent="0.25">
      <c r="A82" s="2"/>
    </row>
    <row r="83" spans="1:1" ht="15" customHeight="1" x14ac:dyDescent="0.25">
      <c r="A83" s="2"/>
    </row>
    <row r="84" spans="1:1" ht="15" customHeight="1" x14ac:dyDescent="0.25">
      <c r="A84" s="2"/>
    </row>
    <row r="85" spans="1:1" ht="15" customHeight="1" x14ac:dyDescent="0.25">
      <c r="A85" s="2"/>
    </row>
    <row r="86" spans="1:1" ht="15" customHeight="1" x14ac:dyDescent="0.25">
      <c r="A86" s="2"/>
    </row>
    <row r="87" spans="1:1" ht="15" customHeight="1" x14ac:dyDescent="0.25">
      <c r="A87" s="2"/>
    </row>
    <row r="88" spans="1:1" ht="15" customHeight="1" x14ac:dyDescent="0.25">
      <c r="A88" s="2"/>
    </row>
    <row r="90" spans="1:1" ht="15" customHeight="1" x14ac:dyDescent="0.25">
      <c r="A90" s="2"/>
    </row>
    <row r="91" spans="1:1" ht="15" customHeight="1" x14ac:dyDescent="0.25">
      <c r="A91" s="2"/>
    </row>
    <row r="92" spans="1:1" ht="15" customHeight="1" x14ac:dyDescent="0.25">
      <c r="A92" s="2"/>
    </row>
    <row r="93" spans="1:1" ht="15" customHeight="1" x14ac:dyDescent="0.25">
      <c r="A93" s="2"/>
    </row>
    <row r="94" spans="1:1" ht="15" customHeight="1" x14ac:dyDescent="0.25">
      <c r="A94" s="2"/>
    </row>
    <row r="95" spans="1:1" ht="15" customHeight="1" x14ac:dyDescent="0.25">
      <c r="A95" s="2"/>
    </row>
    <row r="96" spans="1:1" ht="15" customHeight="1" x14ac:dyDescent="0.25">
      <c r="A96" s="2"/>
    </row>
    <row r="97" spans="1:1" ht="15" customHeight="1" x14ac:dyDescent="0.25">
      <c r="A97" s="2"/>
    </row>
    <row r="98" spans="1:1" ht="15" customHeight="1" x14ac:dyDescent="0.25">
      <c r="A98" s="2"/>
    </row>
    <row r="99" spans="1:1" ht="15" customHeight="1" x14ac:dyDescent="0.25">
      <c r="A9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0"/>
  <sheetViews>
    <sheetView workbookViewId="0">
      <pane ySplit="1" topLeftCell="A24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9" customWidth="1"/>
    <col min="5" max="5" width="18.44140625" style="19" customWidth="1"/>
    <col min="6" max="6" width="16" style="19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D2" s="20" t="s">
        <v>459</v>
      </c>
      <c r="E2" s="19" t="s">
        <v>458</v>
      </c>
    </row>
    <row r="3" spans="1:8" ht="26.4" x14ac:dyDescent="0.25">
      <c r="A3" s="12" t="s">
        <v>282</v>
      </c>
      <c r="B3" s="9" t="s">
        <v>203</v>
      </c>
      <c r="C3" s="9" t="s">
        <v>204</v>
      </c>
      <c r="D3" s="33"/>
      <c r="E3" s="33"/>
      <c r="F3" s="33"/>
      <c r="G3" s="29" t="e">
        <f>(D3-E3)/E3</f>
        <v>#DIV/0!</v>
      </c>
    </row>
    <row r="5" spans="1:8" ht="26.4" x14ac:dyDescent="0.25">
      <c r="D5" s="20" t="s">
        <v>460</v>
      </c>
      <c r="E5" s="19" t="s">
        <v>461</v>
      </c>
    </row>
    <row r="6" spans="1:8" ht="26.4" x14ac:dyDescent="0.25">
      <c r="A6" s="12" t="s">
        <v>205</v>
      </c>
      <c r="B6" s="9" t="s">
        <v>283</v>
      </c>
      <c r="C6" s="9" t="s">
        <v>284</v>
      </c>
      <c r="D6" s="34"/>
      <c r="E6" s="33"/>
      <c r="F6" s="33"/>
      <c r="G6" s="29" t="e">
        <f>D6/E6</f>
        <v>#DIV/0!</v>
      </c>
    </row>
    <row r="7" spans="1:8" x14ac:dyDescent="0.25">
      <c r="C7" s="9"/>
      <c r="D7" s="20"/>
    </row>
    <row r="8" spans="1:8" ht="26.4" x14ac:dyDescent="0.25">
      <c r="B8" s="9"/>
      <c r="C8" s="9"/>
      <c r="D8" s="20" t="s">
        <v>462</v>
      </c>
      <c r="E8" s="19" t="s">
        <v>463</v>
      </c>
    </row>
    <row r="9" spans="1:8" ht="26.4" x14ac:dyDescent="0.25">
      <c r="A9" s="12" t="s">
        <v>206</v>
      </c>
      <c r="B9" s="9" t="s">
        <v>207</v>
      </c>
      <c r="C9" s="9" t="s">
        <v>208</v>
      </c>
      <c r="D9" s="34"/>
      <c r="E9" s="33"/>
      <c r="F9" s="33"/>
      <c r="G9" s="29" t="e">
        <f>D9/E9</f>
        <v>#DIV/0!</v>
      </c>
    </row>
    <row r="10" spans="1:8" x14ac:dyDescent="0.25">
      <c r="C10" s="9"/>
    </row>
    <row r="11" spans="1:8" ht="26.4" x14ac:dyDescent="0.25">
      <c r="C11" s="14"/>
      <c r="D11" s="20" t="s">
        <v>464</v>
      </c>
      <c r="E11" s="19" t="s">
        <v>391</v>
      </c>
    </row>
    <row r="12" spans="1:8" ht="26.4" x14ac:dyDescent="0.25">
      <c r="A12" s="12" t="s">
        <v>209</v>
      </c>
      <c r="B12" s="9" t="s">
        <v>210</v>
      </c>
      <c r="C12" s="9" t="s">
        <v>211</v>
      </c>
      <c r="D12" s="34"/>
      <c r="E12" s="33"/>
      <c r="F12" s="33"/>
      <c r="G12" s="29" t="e">
        <f>D12/E12</f>
        <v>#DIV/0!</v>
      </c>
    </row>
    <row r="13" spans="1:8" x14ac:dyDescent="0.25">
      <c r="C13" s="9"/>
      <c r="D13" s="20"/>
    </row>
    <row r="14" spans="1:8" x14ac:dyDescent="0.25">
      <c r="B14" s="9"/>
      <c r="C14" s="9"/>
      <c r="D14" s="20" t="s">
        <v>465</v>
      </c>
      <c r="E14" s="19" t="s">
        <v>466</v>
      </c>
      <c r="F14" s="19" t="s">
        <v>467</v>
      </c>
    </row>
    <row r="15" spans="1:8" ht="26.4" x14ac:dyDescent="0.25">
      <c r="A15" s="12" t="s">
        <v>212</v>
      </c>
      <c r="B15" s="9" t="s">
        <v>213</v>
      </c>
      <c r="C15" s="9" t="s">
        <v>214</v>
      </c>
      <c r="D15" s="33"/>
      <c r="E15" s="33"/>
      <c r="F15" s="33"/>
      <c r="G15" s="29">
        <f>D15*E15*F15</f>
        <v>0</v>
      </c>
    </row>
    <row r="16" spans="1:8" x14ac:dyDescent="0.25">
      <c r="D16" s="20"/>
    </row>
    <row r="17" spans="1:7" ht="26.4" x14ac:dyDescent="0.25">
      <c r="B17" s="9"/>
      <c r="C17" s="9"/>
      <c r="D17" s="20" t="s">
        <v>468</v>
      </c>
      <c r="E17" s="19" t="s">
        <v>391</v>
      </c>
    </row>
    <row r="18" spans="1:7" ht="26.4" x14ac:dyDescent="0.25">
      <c r="A18" s="12" t="s">
        <v>285</v>
      </c>
      <c r="B18" s="9" t="s">
        <v>215</v>
      </c>
      <c r="C18" s="9" t="s">
        <v>216</v>
      </c>
      <c r="D18" s="33"/>
      <c r="E18" s="33"/>
      <c r="F18" s="33"/>
      <c r="G18" s="29" t="e">
        <f>D18/E18</f>
        <v>#DIV/0!</v>
      </c>
    </row>
    <row r="20" spans="1:7" ht="26.4" x14ac:dyDescent="0.25">
      <c r="A20" s="9"/>
      <c r="D20" s="20" t="s">
        <v>469</v>
      </c>
      <c r="E20" s="19" t="s">
        <v>470</v>
      </c>
    </row>
    <row r="21" spans="1:7" ht="52.8" x14ac:dyDescent="0.25">
      <c r="A21" s="12" t="s">
        <v>286</v>
      </c>
      <c r="B21" s="14" t="s">
        <v>287</v>
      </c>
      <c r="C21" s="14" t="s">
        <v>288</v>
      </c>
      <c r="D21" s="34"/>
      <c r="E21" s="33"/>
      <c r="F21" s="33"/>
      <c r="G21" s="29" t="e">
        <f>D21/E21</f>
        <v>#DIV/0!</v>
      </c>
    </row>
    <row r="22" spans="1:7" x14ac:dyDescent="0.25">
      <c r="C22" s="9"/>
    </row>
    <row r="23" spans="1:7" ht="92.4" x14ac:dyDescent="0.25">
      <c r="D23" s="20" t="s">
        <v>289</v>
      </c>
    </row>
    <row r="24" spans="1:7" ht="39.6" x14ac:dyDescent="0.25">
      <c r="A24" s="12" t="s">
        <v>217</v>
      </c>
      <c r="B24" s="9" t="s">
        <v>1</v>
      </c>
      <c r="C24" s="9" t="s">
        <v>289</v>
      </c>
      <c r="D24" s="33"/>
      <c r="E24" s="33"/>
      <c r="F24" s="33"/>
      <c r="G24" s="29">
        <f>D24</f>
        <v>0</v>
      </c>
    </row>
    <row r="26" spans="1:7" ht="39.6" x14ac:dyDescent="0.25">
      <c r="D26" s="20" t="s">
        <v>471</v>
      </c>
      <c r="E26" s="19" t="s">
        <v>472</v>
      </c>
    </row>
    <row r="27" spans="1:7" ht="26.4" x14ac:dyDescent="0.25">
      <c r="A27" s="12" t="s">
        <v>218</v>
      </c>
      <c r="B27" s="9" t="s">
        <v>219</v>
      </c>
      <c r="C27" s="9" t="s">
        <v>220</v>
      </c>
      <c r="D27" s="33"/>
      <c r="E27" s="33"/>
      <c r="F27" s="33"/>
      <c r="G27" s="29" t="e">
        <f>(D27/E27)*100</f>
        <v>#DIV/0!</v>
      </c>
    </row>
    <row r="29" spans="1:7" ht="26.4" x14ac:dyDescent="0.25">
      <c r="A29" s="9"/>
      <c r="D29" s="20" t="s">
        <v>235</v>
      </c>
      <c r="E29" s="19" t="s">
        <v>474</v>
      </c>
      <c r="F29" s="19" t="s">
        <v>473</v>
      </c>
    </row>
    <row r="30" spans="1:7" ht="26.4" x14ac:dyDescent="0.25">
      <c r="A30" s="12" t="s">
        <v>290</v>
      </c>
      <c r="B30" s="9" t="s">
        <v>221</v>
      </c>
      <c r="C30" s="9" t="s">
        <v>222</v>
      </c>
      <c r="D30" s="33"/>
      <c r="E30" s="33"/>
      <c r="F30" s="33"/>
      <c r="G30" s="29">
        <f>D30+E30+F30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zoomScale="86" workbookViewId="0">
      <pane ySplit="1" topLeftCell="A2" activePane="bottomLeft" state="frozen"/>
      <selection pane="bottomLeft" activeCell="A2" sqref="A2:G11"/>
    </sheetView>
  </sheetViews>
  <sheetFormatPr defaultColWidth="9.33203125" defaultRowHeight="13.2" x14ac:dyDescent="0.25"/>
  <cols>
    <col min="1" max="1" width="30.6640625" style="11" customWidth="1"/>
    <col min="2" max="2" width="52.6640625" style="3" customWidth="1"/>
    <col min="3" max="3" width="52.77734375" style="3" customWidth="1"/>
    <col min="4" max="4" width="18.33203125" style="11" bestFit="1" customWidth="1"/>
    <col min="5" max="5" width="21.77734375" style="11" customWidth="1"/>
    <col min="6" max="6" width="17" style="11" customWidth="1"/>
    <col min="7" max="7" width="10.77734375" style="2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A2" s="12" t="s">
        <v>0</v>
      </c>
      <c r="B2" s="9" t="s">
        <v>1</v>
      </c>
      <c r="C2" s="9" t="s">
        <v>2</v>
      </c>
      <c r="D2" s="20" t="s">
        <v>304</v>
      </c>
      <c r="E2" s="19" t="s">
        <v>475</v>
      </c>
      <c r="F2" s="17"/>
      <c r="G2" s="29" t="e">
        <f>#REF!/#REF!</f>
        <v>#REF!</v>
      </c>
    </row>
    <row r="3" spans="1:8" ht="26.4" x14ac:dyDescent="0.25">
      <c r="A3" s="13" t="s">
        <v>3</v>
      </c>
      <c r="B3" s="9" t="s">
        <v>4</v>
      </c>
      <c r="C3" s="9" t="s">
        <v>5</v>
      </c>
      <c r="D3" s="20" t="s">
        <v>380</v>
      </c>
      <c r="E3" s="19" t="s">
        <v>381</v>
      </c>
      <c r="F3" s="17"/>
      <c r="G3" s="29" t="e">
        <f>#REF!/#REF!</f>
        <v>#REF!</v>
      </c>
    </row>
    <row r="4" spans="1:8" ht="26.4" x14ac:dyDescent="0.25">
      <c r="A4" s="13" t="s">
        <v>6</v>
      </c>
      <c r="B4" s="9" t="s">
        <v>7</v>
      </c>
      <c r="C4" s="9" t="s">
        <v>8</v>
      </c>
      <c r="D4" s="20" t="s">
        <v>476</v>
      </c>
      <c r="E4" s="19" t="s">
        <v>475</v>
      </c>
      <c r="F4" s="17"/>
      <c r="G4" s="29" t="e">
        <f>#REF!/#REF!</f>
        <v>#REF!</v>
      </c>
    </row>
    <row r="5" spans="1:8" ht="26.4" x14ac:dyDescent="0.25">
      <c r="A5" s="12" t="s">
        <v>227</v>
      </c>
      <c r="B5" s="9" t="s">
        <v>9</v>
      </c>
      <c r="C5" s="9" t="s">
        <v>10</v>
      </c>
      <c r="D5" s="20" t="s">
        <v>477</v>
      </c>
      <c r="E5" s="19" t="s">
        <v>478</v>
      </c>
      <c r="F5" s="17"/>
      <c r="G5" s="29" t="e">
        <f>#REF!/#REF!</f>
        <v>#REF!</v>
      </c>
    </row>
    <row r="6" spans="1:8" ht="26.4" x14ac:dyDescent="0.25">
      <c r="A6" s="12" t="s">
        <v>228</v>
      </c>
      <c r="B6" s="9" t="s">
        <v>11</v>
      </c>
      <c r="C6" s="9" t="s">
        <v>12</v>
      </c>
      <c r="D6" s="20" t="s">
        <v>439</v>
      </c>
      <c r="E6" s="19" t="s">
        <v>440</v>
      </c>
      <c r="F6" s="17"/>
      <c r="G6" s="29" t="e">
        <f>#REF!/#REF!</f>
        <v>#REF!</v>
      </c>
    </row>
    <row r="7" spans="1:8" ht="26.4" x14ac:dyDescent="0.25">
      <c r="A7" s="13" t="s">
        <v>291</v>
      </c>
      <c r="B7" s="9" t="s">
        <v>13</v>
      </c>
      <c r="C7" s="9" t="s">
        <v>14</v>
      </c>
      <c r="D7" s="20" t="s">
        <v>383</v>
      </c>
      <c r="E7" s="19" t="s">
        <v>384</v>
      </c>
      <c r="F7" s="17"/>
      <c r="G7" s="29" t="e">
        <f>(#REF!-#REF!)/#REF!</f>
        <v>#REF!</v>
      </c>
    </row>
    <row r="8" spans="1:8" ht="26.4" x14ac:dyDescent="0.25">
      <c r="A8" s="12" t="s">
        <v>15</v>
      </c>
      <c r="B8" s="9" t="s">
        <v>16</v>
      </c>
      <c r="C8" s="9" t="s">
        <v>17</v>
      </c>
      <c r="D8" s="20" t="s">
        <v>304</v>
      </c>
      <c r="E8" s="19" t="s">
        <v>383</v>
      </c>
      <c r="F8" s="17"/>
      <c r="G8" s="29" t="e">
        <f>#REF!/#REF!</f>
        <v>#REF!</v>
      </c>
    </row>
    <row r="9" spans="1:8" ht="26.4" x14ac:dyDescent="0.25">
      <c r="A9" s="13" t="s">
        <v>230</v>
      </c>
      <c r="B9" s="9" t="s">
        <v>229</v>
      </c>
      <c r="C9" s="14" t="s">
        <v>231</v>
      </c>
      <c r="D9" s="20" t="s">
        <v>479</v>
      </c>
      <c r="E9" s="19" t="s">
        <v>480</v>
      </c>
      <c r="F9" s="17"/>
      <c r="G9" s="29" t="e">
        <f>#REF!/#REF!</f>
        <v>#REF!</v>
      </c>
    </row>
    <row r="10" spans="1:8" ht="26.4" x14ac:dyDescent="0.25">
      <c r="A10" s="13" t="s">
        <v>232</v>
      </c>
      <c r="B10" s="9" t="s">
        <v>18</v>
      </c>
      <c r="C10" s="9" t="s">
        <v>19</v>
      </c>
      <c r="D10" s="20" t="s">
        <v>383</v>
      </c>
      <c r="E10" s="19" t="s">
        <v>457</v>
      </c>
      <c r="F10" s="17"/>
      <c r="G10" s="29" t="e">
        <f>#REF!/#REF!</f>
        <v>#REF!</v>
      </c>
    </row>
    <row r="11" spans="1:8" ht="26.4" x14ac:dyDescent="0.25">
      <c r="A11" s="12" t="s">
        <v>20</v>
      </c>
      <c r="B11" s="9" t="s">
        <v>21</v>
      </c>
      <c r="C11" s="9" t="s">
        <v>22</v>
      </c>
      <c r="D11" s="20" t="s">
        <v>384</v>
      </c>
      <c r="E11" s="19" t="s">
        <v>63</v>
      </c>
      <c r="F11" s="17"/>
      <c r="G11" s="29" t="e">
        <f>#REF!/#REF!</f>
        <v>#REF!</v>
      </c>
    </row>
    <row r="12" spans="1:8" x14ac:dyDescent="0.25">
      <c r="B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abSelected="1" zoomScale="69" zoomScaleNormal="57" workbookViewId="0">
      <pane ySplit="1" topLeftCell="A2" activePane="bottomLeft" state="frozen"/>
      <selection pane="bottomLeft" activeCell="F5" sqref="F5"/>
    </sheetView>
  </sheetViews>
  <sheetFormatPr defaultColWidth="9.33203125" defaultRowHeight="13.2" x14ac:dyDescent="0.25"/>
  <cols>
    <col min="1" max="1" width="35.21875" style="11" bestFit="1" customWidth="1"/>
    <col min="2" max="2" width="55.44140625" style="3" customWidth="1"/>
    <col min="3" max="3" width="47.21875" style="3" bestFit="1" customWidth="1"/>
    <col min="4" max="4" width="18.21875" style="11" bestFit="1" customWidth="1"/>
    <col min="5" max="5" width="21.5546875" style="11" bestFit="1" customWidth="1"/>
    <col min="6" max="6" width="22" style="11" bestFit="1" customWidth="1"/>
    <col min="7" max="7" width="15.33203125" style="21" bestFit="1" customWidth="1"/>
    <col min="8" max="8" width="9.44140625" style="4" bestFit="1" customWidth="1"/>
    <col min="9" max="9" width="8.88671875" style="4" bestFit="1" customWidth="1"/>
    <col min="10" max="10" width="6.6640625" style="4" bestFit="1" customWidth="1"/>
    <col min="11" max="16384" width="9.33203125" style="4"/>
  </cols>
  <sheetData>
    <row r="1" spans="1:10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336</v>
      </c>
      <c r="H1" s="26" t="s">
        <v>352</v>
      </c>
      <c r="I1" s="27" t="s">
        <v>300</v>
      </c>
      <c r="J1" s="27" t="s">
        <v>301</v>
      </c>
    </row>
    <row r="2" spans="1:10" ht="26.4" x14ac:dyDescent="0.25">
      <c r="A2" s="12" t="s">
        <v>233</v>
      </c>
      <c r="B2" s="6" t="s">
        <v>24</v>
      </c>
      <c r="C2" s="6" t="s">
        <v>486</v>
      </c>
      <c r="D2" s="19" t="s">
        <v>298</v>
      </c>
      <c r="E2" s="19" t="s">
        <v>299</v>
      </c>
      <c r="F2" s="17" t="s">
        <v>485</v>
      </c>
      <c r="G2" s="17" t="s">
        <v>485</v>
      </c>
      <c r="H2" s="17" t="s">
        <v>485</v>
      </c>
      <c r="I2" s="29" t="e">
        <f>D2-E2</f>
        <v>#VALUE!</v>
      </c>
    </row>
    <row r="3" spans="1:10" ht="26.4" x14ac:dyDescent="0.25">
      <c r="A3" s="13" t="s">
        <v>234</v>
      </c>
      <c r="B3" s="7" t="s">
        <v>302</v>
      </c>
      <c r="C3" s="7" t="s">
        <v>487</v>
      </c>
      <c r="D3" s="19" t="s">
        <v>303</v>
      </c>
      <c r="E3" s="19" t="s">
        <v>491</v>
      </c>
      <c r="F3" s="17" t="s">
        <v>485</v>
      </c>
      <c r="G3" s="17" t="s">
        <v>485</v>
      </c>
      <c r="H3" s="17" t="s">
        <v>485</v>
      </c>
      <c r="I3" s="29" t="e">
        <f>D3-E3</f>
        <v>#VALUE!</v>
      </c>
    </row>
    <row r="4" spans="1:10" ht="26.4" x14ac:dyDescent="0.25">
      <c r="A4" s="12" t="s">
        <v>235</v>
      </c>
      <c r="B4" s="9" t="s">
        <v>25</v>
      </c>
      <c r="C4" s="9" t="s">
        <v>26</v>
      </c>
      <c r="D4" s="20" t="s">
        <v>304</v>
      </c>
      <c r="E4" s="19" t="s">
        <v>492</v>
      </c>
      <c r="F4" s="19" t="s">
        <v>493</v>
      </c>
      <c r="G4" s="17" t="s">
        <v>485</v>
      </c>
      <c r="H4" s="17" t="s">
        <v>485</v>
      </c>
      <c r="I4" s="29" t="e">
        <f>D4+E4-F4</f>
        <v>#VALUE!</v>
      </c>
    </row>
    <row r="5" spans="1:10" ht="26.4" x14ac:dyDescent="0.25">
      <c r="A5" s="12" t="s">
        <v>236</v>
      </c>
      <c r="B5" s="9" t="s">
        <v>27</v>
      </c>
      <c r="C5" s="9" t="s">
        <v>28</v>
      </c>
      <c r="D5" s="19" t="s">
        <v>305</v>
      </c>
      <c r="E5" s="19" t="s">
        <v>306</v>
      </c>
      <c r="F5" s="19" t="s">
        <v>307</v>
      </c>
      <c r="G5" s="17" t="s">
        <v>485</v>
      </c>
      <c r="H5" s="17" t="s">
        <v>485</v>
      </c>
      <c r="I5" s="29" t="e">
        <f>D5+E5-F5</f>
        <v>#VALUE!</v>
      </c>
    </row>
    <row r="6" spans="1:10" ht="26.4" x14ac:dyDescent="0.25">
      <c r="A6" s="12" t="s">
        <v>29</v>
      </c>
      <c r="B6" s="9" t="s">
        <v>30</v>
      </c>
      <c r="C6" s="9" t="s">
        <v>31</v>
      </c>
      <c r="D6" s="20" t="s">
        <v>311</v>
      </c>
      <c r="E6" s="19" t="s">
        <v>312</v>
      </c>
      <c r="F6" s="17" t="s">
        <v>485</v>
      </c>
      <c r="G6" s="17" t="s">
        <v>485</v>
      </c>
      <c r="H6" s="17" t="s">
        <v>485</v>
      </c>
      <c r="I6" s="29" t="str">
        <f>IFERROR(D6/E6,"")</f>
        <v/>
      </c>
    </row>
    <row r="7" spans="1:10" ht="26.4" x14ac:dyDescent="0.25">
      <c r="A7" s="13" t="s">
        <v>237</v>
      </c>
      <c r="B7" s="9" t="s">
        <v>32</v>
      </c>
      <c r="C7" s="9" t="s">
        <v>488</v>
      </c>
      <c r="D7" s="20" t="s">
        <v>63</v>
      </c>
      <c r="E7" s="19" t="s">
        <v>313</v>
      </c>
      <c r="F7" s="17" t="s">
        <v>485</v>
      </c>
      <c r="G7" s="17" t="s">
        <v>485</v>
      </c>
      <c r="H7" s="17" t="s">
        <v>485</v>
      </c>
      <c r="I7" s="29" t="str">
        <f>IFERROR((D7/E7)*365,"")</f>
        <v/>
      </c>
    </row>
    <row r="8" spans="1:10" ht="26.4" x14ac:dyDescent="0.25">
      <c r="A8" s="12" t="s">
        <v>238</v>
      </c>
      <c r="B8" s="9" t="s">
        <v>33</v>
      </c>
      <c r="C8" s="9" t="s">
        <v>489</v>
      </c>
      <c r="D8" s="19" t="s">
        <v>314</v>
      </c>
      <c r="E8" s="19" t="s">
        <v>315</v>
      </c>
      <c r="F8" s="17" t="s">
        <v>485</v>
      </c>
      <c r="G8" s="17" t="s">
        <v>485</v>
      </c>
      <c r="H8" s="17" t="s">
        <v>485</v>
      </c>
      <c r="I8" s="29" t="str">
        <f>IFERROR((D8/E8)*365,"")</f>
        <v/>
      </c>
    </row>
    <row r="9" spans="1:10" ht="26.4" x14ac:dyDescent="0.25">
      <c r="A9" s="12" t="s">
        <v>239</v>
      </c>
      <c r="B9" s="9" t="s">
        <v>34</v>
      </c>
      <c r="C9" s="9" t="s">
        <v>490</v>
      </c>
      <c r="D9" s="20" t="s">
        <v>316</v>
      </c>
      <c r="E9" s="19" t="s">
        <v>317</v>
      </c>
      <c r="F9" s="17" t="s">
        <v>485</v>
      </c>
      <c r="G9" s="17" t="s">
        <v>485</v>
      </c>
      <c r="H9" s="17" t="s">
        <v>485</v>
      </c>
      <c r="I9" s="29" t="str">
        <f>IFERROR((D9/E9)*365,"")</f>
        <v/>
      </c>
    </row>
    <row r="10" spans="1:10" x14ac:dyDescent="0.25">
      <c r="A10" s="13" t="s">
        <v>240</v>
      </c>
      <c r="B10" s="9" t="s">
        <v>35</v>
      </c>
      <c r="C10" s="9" t="s">
        <v>36</v>
      </c>
      <c r="D10" s="19" t="s">
        <v>318</v>
      </c>
      <c r="E10" s="19" t="s">
        <v>303</v>
      </c>
      <c r="F10" s="19" t="s">
        <v>319</v>
      </c>
      <c r="G10" s="17" t="s">
        <v>485</v>
      </c>
      <c r="H10" s="17" t="s">
        <v>485</v>
      </c>
      <c r="I10" s="29" t="e">
        <f>D10+E10-F10</f>
        <v>#VALUE!</v>
      </c>
    </row>
    <row r="11" spans="1:10" ht="26.4" x14ac:dyDescent="0.25">
      <c r="A11" s="13" t="s">
        <v>241</v>
      </c>
      <c r="B11" s="9" t="s">
        <v>37</v>
      </c>
      <c r="C11" s="9" t="s">
        <v>38</v>
      </c>
      <c r="D11" s="20" t="s">
        <v>320</v>
      </c>
      <c r="E11" s="19" t="s">
        <v>321</v>
      </c>
      <c r="F11" s="17" t="s">
        <v>485</v>
      </c>
      <c r="G11" s="17" t="s">
        <v>485</v>
      </c>
      <c r="H11" s="17" t="s">
        <v>485</v>
      </c>
      <c r="I11" s="29" t="str">
        <f>IFERROR(D11/E11,"")</f>
        <v/>
      </c>
    </row>
    <row r="12" spans="1:10" x14ac:dyDescent="0.25">
      <c r="A12" s="5" t="s">
        <v>242</v>
      </c>
      <c r="B12" s="9" t="s">
        <v>40</v>
      </c>
      <c r="C12" s="9" t="s">
        <v>41</v>
      </c>
      <c r="D12" s="20" t="s">
        <v>322</v>
      </c>
      <c r="E12" s="20" t="s">
        <v>323</v>
      </c>
      <c r="F12" s="17" t="s">
        <v>485</v>
      </c>
      <c r="G12" s="17" t="s">
        <v>485</v>
      </c>
      <c r="H12" s="17" t="s">
        <v>485</v>
      </c>
      <c r="I12" s="29" t="str">
        <f>IFERROR(D12/E12,"")</f>
        <v/>
      </c>
    </row>
    <row r="13" spans="1:10" ht="26.4" x14ac:dyDescent="0.25">
      <c r="A13" s="5" t="s">
        <v>243</v>
      </c>
      <c r="B13" s="9" t="s">
        <v>42</v>
      </c>
      <c r="C13" s="9" t="s">
        <v>43</v>
      </c>
      <c r="D13" s="19" t="s">
        <v>324</v>
      </c>
      <c r="E13" s="19" t="s">
        <v>325</v>
      </c>
      <c r="F13" s="17" t="s">
        <v>485</v>
      </c>
      <c r="G13" s="17" t="s">
        <v>485</v>
      </c>
      <c r="H13" s="17" t="s">
        <v>485</v>
      </c>
      <c r="I13" s="29" t="str">
        <f>IFERROR((D13-E13)/E13,"")</f>
        <v/>
      </c>
    </row>
    <row r="14" spans="1:10" ht="26.4" x14ac:dyDescent="0.25">
      <c r="A14" s="5" t="s">
        <v>44</v>
      </c>
      <c r="B14" s="9" t="s">
        <v>45</v>
      </c>
      <c r="C14" s="8" t="s">
        <v>46</v>
      </c>
      <c r="D14" s="20" t="s">
        <v>326</v>
      </c>
      <c r="E14" s="19" t="s">
        <v>327</v>
      </c>
      <c r="F14" s="17" t="s">
        <v>485</v>
      </c>
      <c r="G14" s="17" t="s">
        <v>485</v>
      </c>
      <c r="H14" s="17" t="s">
        <v>485</v>
      </c>
      <c r="I14" s="29" t="e">
        <f>D14*E14</f>
        <v>#VALUE!</v>
      </c>
    </row>
    <row r="15" spans="1:10" ht="26.4" x14ac:dyDescent="0.25">
      <c r="A15" s="5" t="s">
        <v>244</v>
      </c>
      <c r="B15" s="9" t="s">
        <v>47</v>
      </c>
      <c r="C15" s="9" t="s">
        <v>48</v>
      </c>
      <c r="D15" s="20" t="s">
        <v>328</v>
      </c>
      <c r="E15" s="19" t="s">
        <v>329</v>
      </c>
      <c r="F15" s="17" t="s">
        <v>485</v>
      </c>
      <c r="G15" s="17" t="s">
        <v>485</v>
      </c>
      <c r="H15" s="17" t="s">
        <v>485</v>
      </c>
      <c r="I15" s="29" t="str">
        <f>IFERROR(D15/E15,"")</f>
        <v/>
      </c>
    </row>
    <row r="16" spans="1:10" ht="26.4" x14ac:dyDescent="0.25">
      <c r="A16" s="5" t="s">
        <v>245</v>
      </c>
      <c r="B16" s="9" t="s">
        <v>49</v>
      </c>
      <c r="C16" s="8" t="s">
        <v>50</v>
      </c>
      <c r="D16" s="20" t="s">
        <v>330</v>
      </c>
      <c r="E16" s="19" t="s">
        <v>331</v>
      </c>
      <c r="F16" s="17" t="s">
        <v>485</v>
      </c>
      <c r="G16" s="17" t="s">
        <v>485</v>
      </c>
      <c r="H16" s="17" t="s">
        <v>485</v>
      </c>
      <c r="I16" s="29" t="str">
        <f>IFERROR(D16/E16,"")</f>
        <v/>
      </c>
    </row>
    <row r="17" spans="1:9" ht="26.4" x14ac:dyDescent="0.25">
      <c r="A17" s="5" t="s">
        <v>51</v>
      </c>
      <c r="B17" s="9" t="s">
        <v>52</v>
      </c>
      <c r="C17" s="8" t="s">
        <v>53</v>
      </c>
      <c r="D17" s="20" t="s">
        <v>332</v>
      </c>
      <c r="E17" s="19" t="s">
        <v>333</v>
      </c>
      <c r="F17" s="17" t="s">
        <v>485</v>
      </c>
      <c r="G17" s="17" t="s">
        <v>485</v>
      </c>
      <c r="H17" s="17" t="s">
        <v>485</v>
      </c>
      <c r="I17" s="29" t="str">
        <f>IFERROR(D17/E17,"")</f>
        <v/>
      </c>
    </row>
    <row r="18" spans="1:9" ht="26.4" x14ac:dyDescent="0.25">
      <c r="A18" s="10" t="s">
        <v>246</v>
      </c>
      <c r="B18" s="9" t="s">
        <v>54</v>
      </c>
      <c r="C18" s="8" t="s">
        <v>55</v>
      </c>
      <c r="D18" s="20" t="s">
        <v>334</v>
      </c>
      <c r="E18" s="19" t="s">
        <v>335</v>
      </c>
      <c r="F18" s="17" t="s">
        <v>485</v>
      </c>
      <c r="G18" s="17" t="s">
        <v>485</v>
      </c>
      <c r="H18" s="17" t="s">
        <v>485</v>
      </c>
      <c r="I18" s="29" t="str">
        <f>IFERROR(D18/E18,"")</f>
        <v/>
      </c>
    </row>
    <row r="19" spans="1:9" ht="26.4" x14ac:dyDescent="0.25">
      <c r="A19" s="5" t="s">
        <v>56</v>
      </c>
      <c r="B19" s="9" t="s">
        <v>57</v>
      </c>
      <c r="C19" s="9" t="s">
        <v>58</v>
      </c>
      <c r="D19" s="20" t="s">
        <v>340</v>
      </c>
      <c r="E19" s="19" t="s">
        <v>337</v>
      </c>
      <c r="F19" s="21" t="s">
        <v>339</v>
      </c>
      <c r="G19" s="21" t="s">
        <v>338</v>
      </c>
      <c r="I19" s="29" t="e">
        <f>(D19+E19)/(F19+G19)</f>
        <v>#VALUE!</v>
      </c>
    </row>
    <row r="20" spans="1:9" ht="26.4" x14ac:dyDescent="0.25">
      <c r="A20" s="5" t="s">
        <v>247</v>
      </c>
      <c r="B20" s="9" t="s">
        <v>59</v>
      </c>
      <c r="C20" s="9" t="s">
        <v>60</v>
      </c>
      <c r="D20" s="20" t="s">
        <v>341</v>
      </c>
      <c r="E20" s="19" t="s">
        <v>342</v>
      </c>
      <c r="F20" s="17" t="s">
        <v>485</v>
      </c>
      <c r="G20" s="17" t="s">
        <v>485</v>
      </c>
      <c r="H20" s="17" t="s">
        <v>485</v>
      </c>
      <c r="I20" s="29" t="e">
        <f>D20*E20</f>
        <v>#VALUE!</v>
      </c>
    </row>
    <row r="21" spans="1:9" ht="26.4" x14ac:dyDescent="0.25">
      <c r="A21" s="5" t="s">
        <v>248</v>
      </c>
      <c r="B21" s="9" t="s">
        <v>61</v>
      </c>
      <c r="C21" s="9" t="s">
        <v>62</v>
      </c>
      <c r="D21" s="20" t="s">
        <v>343</v>
      </c>
      <c r="E21" s="19" t="s">
        <v>344</v>
      </c>
      <c r="F21" s="17" t="s">
        <v>485</v>
      </c>
      <c r="G21" s="17" t="s">
        <v>485</v>
      </c>
      <c r="H21" s="17" t="s">
        <v>485</v>
      </c>
      <c r="I21" s="29" t="e">
        <f>D21*E21</f>
        <v>#VALUE!</v>
      </c>
    </row>
    <row r="22" spans="1:9" x14ac:dyDescent="0.25">
      <c r="A22" s="12" t="s">
        <v>63</v>
      </c>
      <c r="B22" s="9" t="s">
        <v>64</v>
      </c>
      <c r="C22" s="9" t="s">
        <v>65</v>
      </c>
      <c r="D22" s="20" t="s">
        <v>345</v>
      </c>
      <c r="E22" s="19" t="s">
        <v>346</v>
      </c>
      <c r="F22" s="17" t="s">
        <v>485</v>
      </c>
      <c r="G22" s="17" t="s">
        <v>485</v>
      </c>
      <c r="H22" s="17" t="s">
        <v>485</v>
      </c>
      <c r="I22" s="29" t="str">
        <f>IFERROR((D22+E22)/2,"")</f>
        <v/>
      </c>
    </row>
    <row r="23" spans="1:9" ht="26.4" x14ac:dyDescent="0.25">
      <c r="A23" s="12" t="s">
        <v>249</v>
      </c>
      <c r="B23" s="9" t="s">
        <v>66</v>
      </c>
      <c r="C23" s="9" t="s">
        <v>67</v>
      </c>
      <c r="D23" s="20" t="s">
        <v>347</v>
      </c>
      <c r="E23" s="19" t="s">
        <v>348</v>
      </c>
      <c r="F23" s="17" t="s">
        <v>485</v>
      </c>
      <c r="G23" s="17" t="s">
        <v>485</v>
      </c>
      <c r="H23" s="17" t="s">
        <v>485</v>
      </c>
      <c r="I23" s="29" t="str">
        <f>IFERROR((D23/E23)*365,"")</f>
        <v/>
      </c>
    </row>
    <row r="24" spans="1:9" ht="26.4" x14ac:dyDescent="0.25">
      <c r="A24" s="12" t="s">
        <v>250</v>
      </c>
      <c r="B24" s="9" t="s">
        <v>68</v>
      </c>
      <c r="C24" s="9" t="s">
        <v>69</v>
      </c>
      <c r="D24" s="20" t="s">
        <v>349</v>
      </c>
      <c r="E24" s="19" t="s">
        <v>350</v>
      </c>
      <c r="F24" s="17" t="s">
        <v>485</v>
      </c>
      <c r="G24" s="17" t="s">
        <v>485</v>
      </c>
      <c r="H24" s="17" t="s">
        <v>485</v>
      </c>
      <c r="I24" s="29" t="e">
        <f>D24/E24</f>
        <v>#VALUE!</v>
      </c>
    </row>
    <row r="25" spans="1:9" ht="39.6" x14ac:dyDescent="0.25">
      <c r="A25" s="12" t="s">
        <v>251</v>
      </c>
      <c r="B25" s="9" t="s">
        <v>70</v>
      </c>
      <c r="C25" s="9" t="s">
        <v>71</v>
      </c>
      <c r="D25" s="20" t="s">
        <v>355</v>
      </c>
      <c r="E25" s="19" t="s">
        <v>356</v>
      </c>
      <c r="F25" s="19" t="s">
        <v>354</v>
      </c>
      <c r="G25" s="19" t="s">
        <v>353</v>
      </c>
      <c r="H25" s="19" t="s">
        <v>351</v>
      </c>
      <c r="I25" s="29" t="e">
        <f>(D25+E25+F25+G25)/H25</f>
        <v>#VALUE!</v>
      </c>
    </row>
    <row r="26" spans="1:9" ht="39.6" x14ac:dyDescent="0.25">
      <c r="A26" s="12" t="s">
        <v>72</v>
      </c>
      <c r="B26" s="9" t="s">
        <v>73</v>
      </c>
      <c r="C26" s="9" t="s">
        <v>74</v>
      </c>
      <c r="D26" s="20" t="s">
        <v>358</v>
      </c>
      <c r="E26" s="19" t="s">
        <v>357</v>
      </c>
      <c r="F26" s="17" t="s">
        <v>485</v>
      </c>
      <c r="G26" s="17" t="s">
        <v>485</v>
      </c>
      <c r="H26" s="17" t="s">
        <v>485</v>
      </c>
      <c r="I26" s="29" t="str">
        <f>IFERROR(D26/E26,"")</f>
        <v/>
      </c>
    </row>
    <row r="27" spans="1:9" ht="26.4" x14ac:dyDescent="0.25">
      <c r="A27" s="12" t="s">
        <v>75</v>
      </c>
      <c r="B27" s="9" t="s">
        <v>76</v>
      </c>
      <c r="C27" s="9" t="s">
        <v>77</v>
      </c>
      <c r="D27" s="20" t="s">
        <v>359</v>
      </c>
      <c r="E27" s="19" t="s">
        <v>360</v>
      </c>
      <c r="F27" s="17" t="s">
        <v>485</v>
      </c>
      <c r="G27" s="17" t="s">
        <v>485</v>
      </c>
      <c r="H27" s="17" t="s">
        <v>485</v>
      </c>
      <c r="I27" s="29" t="str">
        <f>IFERROR(D27/E27,"")</f>
        <v/>
      </c>
    </row>
    <row r="28" spans="1:9" ht="26.4" x14ac:dyDescent="0.25">
      <c r="A28" s="12" t="s">
        <v>78</v>
      </c>
      <c r="B28" s="9" t="s">
        <v>79</v>
      </c>
      <c r="C28" s="9" t="s">
        <v>223</v>
      </c>
      <c r="D28" s="20" t="s">
        <v>361</v>
      </c>
      <c r="E28" s="19" t="s">
        <v>362</v>
      </c>
      <c r="F28" s="17" t="s">
        <v>485</v>
      </c>
      <c r="G28" s="17" t="s">
        <v>485</v>
      </c>
      <c r="H28" s="17" t="s">
        <v>485</v>
      </c>
      <c r="I28" s="29" t="str">
        <f>IFERROR(D28/E28,"")</f>
        <v/>
      </c>
    </row>
    <row r="29" spans="1:9" ht="26.4" x14ac:dyDescent="0.25">
      <c r="A29" s="12" t="s">
        <v>80</v>
      </c>
      <c r="B29" s="9" t="s">
        <v>81</v>
      </c>
      <c r="C29" s="9" t="s">
        <v>82</v>
      </c>
      <c r="D29" s="20" t="s">
        <v>364</v>
      </c>
      <c r="E29" s="19" t="s">
        <v>365</v>
      </c>
      <c r="F29" s="19" t="s">
        <v>363</v>
      </c>
      <c r="G29" s="17" t="s">
        <v>485</v>
      </c>
      <c r="H29" s="17" t="s">
        <v>485</v>
      </c>
      <c r="I29" s="29" t="e">
        <f>D29+E29+F29</f>
        <v>#VALUE!</v>
      </c>
    </row>
    <row r="30" spans="1:9" ht="26.4" x14ac:dyDescent="0.25">
      <c r="A30" s="12" t="s">
        <v>83</v>
      </c>
      <c r="B30" s="9" t="s">
        <v>84</v>
      </c>
      <c r="C30" s="9" t="s">
        <v>85</v>
      </c>
      <c r="D30" s="20" t="s">
        <v>366</v>
      </c>
      <c r="E30" s="19" t="s">
        <v>367</v>
      </c>
      <c r="F30" s="17" t="s">
        <v>485</v>
      </c>
      <c r="G30" s="17" t="s">
        <v>485</v>
      </c>
      <c r="H30" s="17" t="s">
        <v>485</v>
      </c>
      <c r="I30" s="29" t="e">
        <f>D30-E30</f>
        <v>#VALUE!</v>
      </c>
    </row>
    <row r="31" spans="1:9" ht="26.4" x14ac:dyDescent="0.25">
      <c r="A31" s="12" t="s">
        <v>86</v>
      </c>
      <c r="B31" s="9" t="s">
        <v>87</v>
      </c>
      <c r="C31" s="9" t="s">
        <v>88</v>
      </c>
      <c r="D31" s="20" t="s">
        <v>369</v>
      </c>
      <c r="E31" s="19" t="s">
        <v>370</v>
      </c>
      <c r="F31" s="19" t="s">
        <v>368</v>
      </c>
      <c r="G31" s="17" t="s">
        <v>485</v>
      </c>
      <c r="H31" s="17" t="s">
        <v>485</v>
      </c>
      <c r="I31" s="29" t="e">
        <f>D31+E31-F31</f>
        <v>#VALUE!</v>
      </c>
    </row>
    <row r="32" spans="1:9" x14ac:dyDescent="0.25">
      <c r="A32" s="12" t="s">
        <v>252</v>
      </c>
      <c r="B32" s="9" t="s">
        <v>89</v>
      </c>
      <c r="C32" s="9" t="s">
        <v>90</v>
      </c>
      <c r="D32" s="20" t="s">
        <v>371</v>
      </c>
      <c r="E32" s="20" t="s">
        <v>372</v>
      </c>
      <c r="F32" s="17" t="s">
        <v>485</v>
      </c>
      <c r="G32" s="17" t="s">
        <v>485</v>
      </c>
      <c r="H32" s="17" t="s">
        <v>485</v>
      </c>
      <c r="I32" s="29" t="str">
        <f t="shared" ref="I32:I38" si="0">IFERROR(D32/E32,"")</f>
        <v/>
      </c>
    </row>
    <row r="33" spans="1:9" ht="26.4" x14ac:dyDescent="0.25">
      <c r="A33" s="13" t="s">
        <v>91</v>
      </c>
      <c r="B33" s="9" t="s">
        <v>92</v>
      </c>
      <c r="C33" s="9" t="s">
        <v>93</v>
      </c>
      <c r="D33" s="20" t="s">
        <v>373</v>
      </c>
      <c r="E33" s="20" t="s">
        <v>374</v>
      </c>
      <c r="F33" s="17" t="s">
        <v>485</v>
      </c>
      <c r="G33" s="17" t="s">
        <v>485</v>
      </c>
      <c r="H33" s="17" t="s">
        <v>485</v>
      </c>
      <c r="I33" s="29" t="str">
        <f t="shared" si="0"/>
        <v/>
      </c>
    </row>
    <row r="34" spans="1:9" ht="26.4" x14ac:dyDescent="0.25">
      <c r="A34" s="12" t="s">
        <v>253</v>
      </c>
      <c r="B34" s="9" t="s">
        <v>94</v>
      </c>
      <c r="C34" s="9" t="s">
        <v>95</v>
      </c>
      <c r="D34" s="20" t="s">
        <v>304</v>
      </c>
      <c r="E34" s="20" t="s">
        <v>375</v>
      </c>
      <c r="F34" s="17" t="s">
        <v>485</v>
      </c>
      <c r="G34" s="17" t="s">
        <v>485</v>
      </c>
      <c r="H34" s="17" t="s">
        <v>485</v>
      </c>
      <c r="I34" s="29" t="str">
        <f t="shared" si="0"/>
        <v/>
      </c>
    </row>
    <row r="35" spans="1:9" ht="26.4" x14ac:dyDescent="0.25">
      <c r="A35" s="13" t="s">
        <v>254</v>
      </c>
      <c r="B35" s="9" t="s">
        <v>96</v>
      </c>
      <c r="C35" s="9" t="s">
        <v>97</v>
      </c>
      <c r="D35" s="20" t="s">
        <v>376</v>
      </c>
      <c r="E35" s="20" t="s">
        <v>253</v>
      </c>
      <c r="F35" s="17" t="s">
        <v>485</v>
      </c>
      <c r="G35" s="17" t="s">
        <v>485</v>
      </c>
      <c r="H35" s="17" t="s">
        <v>485</v>
      </c>
      <c r="I35" s="29" t="str">
        <f t="shared" si="0"/>
        <v/>
      </c>
    </row>
    <row r="36" spans="1:9" ht="26.4" x14ac:dyDescent="0.25">
      <c r="A36" s="12" t="s">
        <v>98</v>
      </c>
      <c r="B36" s="9" t="s">
        <v>99</v>
      </c>
      <c r="C36" s="9" t="s">
        <v>100</v>
      </c>
      <c r="D36" s="20" t="s">
        <v>377</v>
      </c>
      <c r="E36" s="20" t="s">
        <v>376</v>
      </c>
      <c r="F36" s="17" t="s">
        <v>485</v>
      </c>
      <c r="G36" s="17" t="s">
        <v>485</v>
      </c>
      <c r="H36" s="17" t="s">
        <v>485</v>
      </c>
      <c r="I36" s="29" t="str">
        <f t="shared" si="0"/>
        <v/>
      </c>
    </row>
    <row r="37" spans="1:9" ht="26.4" x14ac:dyDescent="0.25">
      <c r="A37" s="13" t="s">
        <v>101</v>
      </c>
      <c r="B37" s="9" t="s">
        <v>255</v>
      </c>
      <c r="C37" s="14" t="s">
        <v>256</v>
      </c>
      <c r="D37" s="20" t="s">
        <v>378</v>
      </c>
      <c r="E37" s="20" t="s">
        <v>379</v>
      </c>
      <c r="F37" s="17" t="s">
        <v>485</v>
      </c>
      <c r="G37" s="17" t="s">
        <v>485</v>
      </c>
      <c r="H37" s="17" t="s">
        <v>485</v>
      </c>
      <c r="I37" s="29" t="str">
        <f t="shared" si="0"/>
        <v/>
      </c>
    </row>
    <row r="38" spans="1:9" x14ac:dyDescent="0.25">
      <c r="A38" s="12" t="s">
        <v>102</v>
      </c>
      <c r="B38" s="9" t="s">
        <v>257</v>
      </c>
      <c r="C38" s="14" t="s">
        <v>5</v>
      </c>
      <c r="D38" s="20" t="s">
        <v>380</v>
      </c>
      <c r="E38" s="20" t="s">
        <v>381</v>
      </c>
      <c r="F38" s="17" t="s">
        <v>485</v>
      </c>
      <c r="G38" s="17" t="s">
        <v>485</v>
      </c>
      <c r="H38" s="17" t="s">
        <v>485</v>
      </c>
      <c r="I38" s="29" t="str">
        <f t="shared" si="0"/>
        <v/>
      </c>
    </row>
    <row r="39" spans="1:9" x14ac:dyDescent="0.25">
      <c r="A39" s="12" t="s">
        <v>103</v>
      </c>
      <c r="B39" s="9" t="s">
        <v>104</v>
      </c>
      <c r="C39" s="9" t="s">
        <v>105</v>
      </c>
      <c r="D39" s="20" t="s">
        <v>380</v>
      </c>
      <c r="E39" s="20" t="s">
        <v>382</v>
      </c>
      <c r="F39" s="20" t="s">
        <v>381</v>
      </c>
      <c r="G39" s="17" t="s">
        <v>485</v>
      </c>
      <c r="H39" s="17" t="s">
        <v>485</v>
      </c>
      <c r="I39" s="29" t="str">
        <f>IFERROR((D39-E39)/F39,"")</f>
        <v/>
      </c>
    </row>
    <row r="40" spans="1:9" x14ac:dyDescent="0.25">
      <c r="A40" s="13" t="s">
        <v>258</v>
      </c>
      <c r="B40" s="9" t="s">
        <v>106</v>
      </c>
      <c r="C40" s="9" t="s">
        <v>14</v>
      </c>
      <c r="D40" s="20" t="s">
        <v>383</v>
      </c>
      <c r="E40" s="20" t="s">
        <v>384</v>
      </c>
      <c r="F40" s="17" t="s">
        <v>485</v>
      </c>
      <c r="G40" s="17" t="s">
        <v>485</v>
      </c>
      <c r="H40" s="17" t="s">
        <v>485</v>
      </c>
      <c r="I40" s="29" t="str">
        <f>IFERROR((D40-E40)/D40,"")</f>
        <v/>
      </c>
    </row>
    <row r="41" spans="1:9" ht="26.4" x14ac:dyDescent="0.25">
      <c r="A41" s="13" t="s">
        <v>107</v>
      </c>
      <c r="B41" s="9" t="s">
        <v>108</v>
      </c>
      <c r="C41" s="9" t="s">
        <v>109</v>
      </c>
      <c r="D41" s="20" t="s">
        <v>385</v>
      </c>
      <c r="E41" s="20" t="s">
        <v>386</v>
      </c>
      <c r="F41" s="17" t="s">
        <v>485</v>
      </c>
      <c r="G41" s="17" t="s">
        <v>485</v>
      </c>
      <c r="H41" s="17" t="s">
        <v>485</v>
      </c>
      <c r="I41" s="29" t="e">
        <f>D41-E41</f>
        <v>#VALUE!</v>
      </c>
    </row>
    <row r="42" spans="1:9" ht="39.6" x14ac:dyDescent="0.25">
      <c r="A42" s="12" t="s">
        <v>111</v>
      </c>
      <c r="B42" s="9" t="s">
        <v>112</v>
      </c>
      <c r="C42" s="9" t="s">
        <v>113</v>
      </c>
      <c r="D42" s="20" t="s">
        <v>387</v>
      </c>
      <c r="E42" s="20" t="s">
        <v>388</v>
      </c>
      <c r="F42" s="18" t="s">
        <v>485</v>
      </c>
      <c r="G42" s="17" t="s">
        <v>485</v>
      </c>
      <c r="H42" s="17" t="s">
        <v>485</v>
      </c>
      <c r="I42" s="31" t="e">
        <f>D42+E42</f>
        <v>#VALUE!</v>
      </c>
    </row>
    <row r="43" spans="1:9" ht="39.6" x14ac:dyDescent="0.25">
      <c r="A43" s="12" t="s">
        <v>114</v>
      </c>
      <c r="B43" s="9" t="s">
        <v>259</v>
      </c>
      <c r="C43" s="9" t="s">
        <v>260</v>
      </c>
      <c r="D43" s="20" t="s">
        <v>389</v>
      </c>
      <c r="E43" s="20" t="s">
        <v>390</v>
      </c>
      <c r="F43" s="18" t="s">
        <v>485</v>
      </c>
      <c r="G43" s="17" t="s">
        <v>485</v>
      </c>
      <c r="H43" s="17" t="s">
        <v>485</v>
      </c>
      <c r="I43" s="31" t="str">
        <f>IFERROR(D43/E43,"")</f>
        <v/>
      </c>
    </row>
    <row r="44" spans="1:9" x14ac:dyDescent="0.25">
      <c r="A44" s="13" t="s">
        <v>115</v>
      </c>
      <c r="B44" s="9" t="s">
        <v>116</v>
      </c>
      <c r="C44" s="9" t="s">
        <v>117</v>
      </c>
      <c r="D44" s="20" t="s">
        <v>391</v>
      </c>
      <c r="E44" s="20" t="s">
        <v>392</v>
      </c>
      <c r="F44" s="18" t="s">
        <v>485</v>
      </c>
      <c r="G44" s="17" t="s">
        <v>485</v>
      </c>
      <c r="H44" s="17" t="s">
        <v>485</v>
      </c>
      <c r="I44" s="31" t="str">
        <f>IFERROR(D44/E44,"")</f>
        <v/>
      </c>
    </row>
    <row r="45" spans="1:9" ht="26.4" x14ac:dyDescent="0.25">
      <c r="A45" s="12" t="s">
        <v>118</v>
      </c>
      <c r="B45" s="9" t="s">
        <v>119</v>
      </c>
      <c r="C45" s="9" t="s">
        <v>120</v>
      </c>
      <c r="D45" s="20" t="s">
        <v>393</v>
      </c>
      <c r="E45" s="20" t="s">
        <v>394</v>
      </c>
      <c r="F45" s="18" t="s">
        <v>485</v>
      </c>
      <c r="G45" s="17" t="s">
        <v>485</v>
      </c>
      <c r="H45" s="17" t="s">
        <v>485</v>
      </c>
      <c r="I45" s="31" t="e">
        <f>D45+E45</f>
        <v>#VALUE!</v>
      </c>
    </row>
    <row r="46" spans="1:9" ht="26.4" x14ac:dyDescent="0.25">
      <c r="A46" s="12" t="s">
        <v>121</v>
      </c>
      <c r="B46" s="9" t="s">
        <v>122</v>
      </c>
      <c r="C46" s="9" t="s">
        <v>123</v>
      </c>
      <c r="D46" s="20" t="s">
        <v>395</v>
      </c>
      <c r="E46" s="20" t="s">
        <v>396</v>
      </c>
      <c r="F46" s="18" t="s">
        <v>485</v>
      </c>
      <c r="G46" s="17" t="s">
        <v>485</v>
      </c>
      <c r="H46" s="17" t="s">
        <v>485</v>
      </c>
      <c r="I46" s="31" t="e">
        <f>D46*E46</f>
        <v>#VALUE!</v>
      </c>
    </row>
    <row r="47" spans="1:9" ht="39.6" x14ac:dyDescent="0.25">
      <c r="A47" s="13" t="s">
        <v>124</v>
      </c>
      <c r="B47" s="9" t="s">
        <v>125</v>
      </c>
      <c r="C47" s="9" t="s">
        <v>224</v>
      </c>
      <c r="D47" s="20" t="s">
        <v>399</v>
      </c>
      <c r="E47" s="20" t="s">
        <v>398</v>
      </c>
      <c r="F47" s="20" t="s">
        <v>397</v>
      </c>
      <c r="G47" s="17" t="s">
        <v>485</v>
      </c>
      <c r="H47" s="17" t="s">
        <v>485</v>
      </c>
      <c r="I47" s="31" t="e">
        <f>D47+E47+F47</f>
        <v>#VALUE!</v>
      </c>
    </row>
    <row r="48" spans="1:9" ht="39.6" x14ac:dyDescent="0.25">
      <c r="A48" s="13" t="s">
        <v>126</v>
      </c>
      <c r="B48" s="9" t="s">
        <v>127</v>
      </c>
      <c r="C48" s="9" t="s">
        <v>225</v>
      </c>
      <c r="D48" s="20" t="s">
        <v>481</v>
      </c>
      <c r="E48" s="20" t="s">
        <v>482</v>
      </c>
      <c r="F48" s="20" t="s">
        <v>483</v>
      </c>
      <c r="G48" s="17" t="s">
        <v>485</v>
      </c>
      <c r="H48" s="17" t="s">
        <v>485</v>
      </c>
      <c r="I48" s="31" t="e">
        <f>D48+E48+F48</f>
        <v>#VALUE!</v>
      </c>
    </row>
    <row r="49" spans="1:9" ht="26.4" x14ac:dyDescent="0.25">
      <c r="A49" s="12" t="s">
        <v>128</v>
      </c>
      <c r="B49" s="9" t="s">
        <v>129</v>
      </c>
      <c r="C49" s="9" t="s">
        <v>130</v>
      </c>
      <c r="D49" s="20" t="s">
        <v>401</v>
      </c>
      <c r="E49" s="20" t="s">
        <v>402</v>
      </c>
      <c r="F49" s="20" t="s">
        <v>400</v>
      </c>
      <c r="G49" s="17" t="s">
        <v>485</v>
      </c>
      <c r="H49" s="17" t="s">
        <v>485</v>
      </c>
      <c r="I49" s="31" t="str">
        <f>IFERROR((D49-E49)/F49,"")</f>
        <v/>
      </c>
    </row>
    <row r="50" spans="1:9" x14ac:dyDescent="0.25">
      <c r="A50" s="12" t="s">
        <v>261</v>
      </c>
      <c r="B50" s="9" t="s">
        <v>131</v>
      </c>
      <c r="C50" s="9" t="s">
        <v>132</v>
      </c>
      <c r="D50" s="20" t="s">
        <v>403</v>
      </c>
      <c r="E50" s="20" t="s">
        <v>404</v>
      </c>
      <c r="F50" s="18" t="s">
        <v>485</v>
      </c>
      <c r="G50" s="17" t="s">
        <v>485</v>
      </c>
      <c r="H50" s="17" t="s">
        <v>485</v>
      </c>
      <c r="I50" s="31" t="e">
        <f>D50/E50</f>
        <v>#VALUE!</v>
      </c>
    </row>
    <row r="51" spans="1:9" ht="66" x14ac:dyDescent="0.25">
      <c r="A51" s="12" t="s">
        <v>133</v>
      </c>
      <c r="B51" s="9" t="s">
        <v>134</v>
      </c>
      <c r="C51" s="9" t="s">
        <v>135</v>
      </c>
      <c r="D51" s="20" t="s">
        <v>135</v>
      </c>
      <c r="E51" s="18" t="s">
        <v>485</v>
      </c>
      <c r="F51" s="18" t="s">
        <v>485</v>
      </c>
      <c r="G51" s="17" t="s">
        <v>485</v>
      </c>
      <c r="H51" s="17" t="s">
        <v>485</v>
      </c>
      <c r="I51" s="31" t="str">
        <f>D51</f>
        <v>Average number of days between job opening and contract signed by candidate</v>
      </c>
    </row>
    <row r="52" spans="1:9" x14ac:dyDescent="0.25">
      <c r="A52" s="12" t="s">
        <v>262</v>
      </c>
      <c r="B52" s="9" t="s">
        <v>137</v>
      </c>
      <c r="C52" s="9" t="s">
        <v>138</v>
      </c>
      <c r="D52" s="20" t="s">
        <v>405</v>
      </c>
      <c r="E52" s="20" t="s">
        <v>406</v>
      </c>
      <c r="F52" s="18" t="s">
        <v>485</v>
      </c>
      <c r="G52" s="17" t="s">
        <v>485</v>
      </c>
      <c r="H52" s="17" t="s">
        <v>485</v>
      </c>
      <c r="I52" s="32" t="e">
        <f>D52+E52</f>
        <v>#VALUE!</v>
      </c>
    </row>
    <row r="53" spans="1:9" ht="26.4" x14ac:dyDescent="0.25">
      <c r="A53" s="12" t="s">
        <v>263</v>
      </c>
      <c r="B53" s="9" t="s">
        <v>139</v>
      </c>
      <c r="C53" s="9" t="s">
        <v>140</v>
      </c>
      <c r="D53" s="20" t="s">
        <v>407</v>
      </c>
      <c r="E53" s="20" t="s">
        <v>408</v>
      </c>
      <c r="F53" s="18" t="s">
        <v>485</v>
      </c>
      <c r="G53" s="17" t="s">
        <v>485</v>
      </c>
      <c r="H53" s="17" t="s">
        <v>485</v>
      </c>
      <c r="I53" s="32" t="e">
        <f>D53/E53</f>
        <v>#VALUE!</v>
      </c>
    </row>
    <row r="54" spans="1:9" x14ac:dyDescent="0.25">
      <c r="A54" s="12" t="s">
        <v>264</v>
      </c>
      <c r="B54" s="9" t="s">
        <v>141</v>
      </c>
      <c r="C54" s="9" t="s">
        <v>142</v>
      </c>
      <c r="D54" s="20" t="s">
        <v>383</v>
      </c>
      <c r="E54" s="20" t="s">
        <v>409</v>
      </c>
      <c r="F54" s="18" t="s">
        <v>485</v>
      </c>
      <c r="G54" s="17" t="s">
        <v>485</v>
      </c>
      <c r="H54" s="17" t="s">
        <v>485</v>
      </c>
      <c r="I54" s="32" t="e">
        <f>D54/E54</f>
        <v>#VALUE!</v>
      </c>
    </row>
    <row r="55" spans="1:9" ht="26.4" x14ac:dyDescent="0.25">
      <c r="A55" s="12" t="s">
        <v>265</v>
      </c>
      <c r="B55" s="9" t="s">
        <v>127</v>
      </c>
      <c r="C55" s="9" t="s">
        <v>143</v>
      </c>
      <c r="D55" s="20" t="s">
        <v>304</v>
      </c>
      <c r="E55" s="20" t="s">
        <v>410</v>
      </c>
      <c r="F55" s="18" t="s">
        <v>485</v>
      </c>
      <c r="G55" s="17" t="s">
        <v>485</v>
      </c>
      <c r="H55" s="17" t="s">
        <v>485</v>
      </c>
      <c r="I55" s="32" t="e">
        <f>D55/E55</f>
        <v>#VALUE!</v>
      </c>
    </row>
    <row r="56" spans="1:9" x14ac:dyDescent="0.25">
      <c r="A56" s="12" t="s">
        <v>266</v>
      </c>
      <c r="B56" s="9" t="s">
        <v>144</v>
      </c>
      <c r="C56" s="9" t="s">
        <v>145</v>
      </c>
      <c r="D56" s="20" t="s">
        <v>411</v>
      </c>
      <c r="E56" s="20" t="s">
        <v>412</v>
      </c>
      <c r="F56" s="18" t="s">
        <v>485</v>
      </c>
      <c r="G56" s="17" t="s">
        <v>485</v>
      </c>
      <c r="H56" s="17" t="s">
        <v>485</v>
      </c>
      <c r="I56" s="32" t="e">
        <f>D56/E56</f>
        <v>#VALUE!</v>
      </c>
    </row>
    <row r="57" spans="1:9" x14ac:dyDescent="0.25">
      <c r="A57" s="12" t="s">
        <v>146</v>
      </c>
      <c r="B57" s="9" t="s">
        <v>147</v>
      </c>
      <c r="C57" s="9" t="s">
        <v>148</v>
      </c>
      <c r="D57" s="20" t="s">
        <v>413</v>
      </c>
      <c r="E57" s="20" t="s">
        <v>414</v>
      </c>
      <c r="F57" s="18" t="s">
        <v>485</v>
      </c>
      <c r="G57" s="17" t="s">
        <v>485</v>
      </c>
      <c r="H57" s="17" t="s">
        <v>485</v>
      </c>
      <c r="I57" s="32" t="e">
        <f>D57/E57</f>
        <v>#VALUE!</v>
      </c>
    </row>
    <row r="58" spans="1:9" ht="26.4" x14ac:dyDescent="0.25">
      <c r="A58" s="13" t="s">
        <v>149</v>
      </c>
      <c r="B58" s="9" t="s">
        <v>150</v>
      </c>
      <c r="C58" s="9" t="s">
        <v>151</v>
      </c>
      <c r="D58" s="20" t="s">
        <v>416</v>
      </c>
      <c r="E58" s="20" t="s">
        <v>417</v>
      </c>
      <c r="F58" s="20" t="s">
        <v>415</v>
      </c>
      <c r="G58" s="17" t="s">
        <v>485</v>
      </c>
      <c r="H58" s="17" t="s">
        <v>485</v>
      </c>
      <c r="I58" s="32" t="e">
        <f>((D58-E58)^((1/F58)-1))</f>
        <v>#VALUE!</v>
      </c>
    </row>
    <row r="59" spans="1:9" ht="26.4" x14ac:dyDescent="0.25">
      <c r="A59" s="13" t="s">
        <v>152</v>
      </c>
      <c r="B59" s="9" t="s">
        <v>153</v>
      </c>
      <c r="C59" s="9" t="s">
        <v>154</v>
      </c>
      <c r="D59" s="20" t="s">
        <v>419</v>
      </c>
      <c r="E59" s="20" t="s">
        <v>420</v>
      </c>
      <c r="F59" s="20" t="s">
        <v>418</v>
      </c>
      <c r="G59" s="17" t="s">
        <v>485</v>
      </c>
      <c r="H59" s="17" t="s">
        <v>485</v>
      </c>
      <c r="I59" s="32" t="e">
        <f>(D59/((1+E59)^F59))</f>
        <v>#VALUE!</v>
      </c>
    </row>
    <row r="60" spans="1:9" x14ac:dyDescent="0.25">
      <c r="A60" s="12" t="s">
        <v>155</v>
      </c>
      <c r="B60" s="9" t="s">
        <v>156</v>
      </c>
      <c r="C60" s="9" t="s">
        <v>157</v>
      </c>
      <c r="D60" s="20" t="s">
        <v>262</v>
      </c>
      <c r="E60" s="20" t="s">
        <v>421</v>
      </c>
      <c r="F60" s="18" t="s">
        <v>485</v>
      </c>
      <c r="G60" s="17" t="s">
        <v>485</v>
      </c>
      <c r="H60" s="17" t="s">
        <v>485</v>
      </c>
      <c r="I60" s="32" t="e">
        <f>D60/E60</f>
        <v>#VALUE!</v>
      </c>
    </row>
    <row r="61" spans="1:9" x14ac:dyDescent="0.25">
      <c r="A61" s="12" t="s">
        <v>158</v>
      </c>
      <c r="B61" s="9" t="s">
        <v>159</v>
      </c>
      <c r="C61" s="9" t="s">
        <v>160</v>
      </c>
      <c r="D61" s="20" t="s">
        <v>422</v>
      </c>
      <c r="E61" s="20" t="s">
        <v>423</v>
      </c>
      <c r="F61" s="18" t="s">
        <v>485</v>
      </c>
      <c r="G61" s="17" t="s">
        <v>485</v>
      </c>
      <c r="H61" s="17" t="s">
        <v>485</v>
      </c>
      <c r="I61" s="32" t="e">
        <f>D61*E61*100%</f>
        <v>#VALUE!</v>
      </c>
    </row>
    <row r="62" spans="1:9" ht="26.4" x14ac:dyDescent="0.25">
      <c r="A62" s="13" t="s">
        <v>267</v>
      </c>
      <c r="B62" s="9" t="s">
        <v>268</v>
      </c>
      <c r="C62" s="14" t="s">
        <v>269</v>
      </c>
      <c r="D62" s="20" t="s">
        <v>424</v>
      </c>
      <c r="E62" s="19" t="s">
        <v>425</v>
      </c>
      <c r="F62" s="17" t="s">
        <v>485</v>
      </c>
      <c r="G62" s="17" t="s">
        <v>485</v>
      </c>
      <c r="H62" s="17" t="s">
        <v>485</v>
      </c>
      <c r="I62" s="29" t="e">
        <f>D62/E62</f>
        <v>#VALUE!</v>
      </c>
    </row>
    <row r="63" spans="1:9" ht="26.4" x14ac:dyDescent="0.25">
      <c r="A63" s="13" t="s">
        <v>161</v>
      </c>
      <c r="B63" s="9" t="s">
        <v>270</v>
      </c>
      <c r="C63" s="9" t="s">
        <v>271</v>
      </c>
      <c r="D63" s="20" t="s">
        <v>426</v>
      </c>
      <c r="E63" s="19" t="s">
        <v>427</v>
      </c>
      <c r="F63" s="17" t="s">
        <v>485</v>
      </c>
      <c r="G63" s="17" t="s">
        <v>485</v>
      </c>
      <c r="H63" s="17" t="s">
        <v>485</v>
      </c>
      <c r="I63" s="29" t="e">
        <f>D63/E63</f>
        <v>#VALUE!</v>
      </c>
    </row>
    <row r="64" spans="1:9" ht="26.4" x14ac:dyDescent="0.25">
      <c r="A64" s="13" t="s">
        <v>272</v>
      </c>
      <c r="B64" s="9" t="s">
        <v>162</v>
      </c>
      <c r="C64" s="9" t="s">
        <v>163</v>
      </c>
      <c r="D64" s="17" t="s">
        <v>485</v>
      </c>
      <c r="E64" s="17" t="s">
        <v>485</v>
      </c>
      <c r="F64" s="17" t="s">
        <v>485</v>
      </c>
      <c r="G64" s="17" t="s">
        <v>485</v>
      </c>
      <c r="H64" s="17" t="s">
        <v>485</v>
      </c>
      <c r="I64" s="29"/>
    </row>
    <row r="65" spans="1:9" ht="26.4" x14ac:dyDescent="0.25">
      <c r="A65" s="13" t="s">
        <v>164</v>
      </c>
      <c r="B65" s="9" t="s">
        <v>165</v>
      </c>
      <c r="C65" s="9" t="s">
        <v>166</v>
      </c>
      <c r="D65" s="20" t="s">
        <v>410</v>
      </c>
      <c r="E65" s="19" t="s">
        <v>429</v>
      </c>
      <c r="F65" s="19" t="s">
        <v>428</v>
      </c>
      <c r="G65" s="17" t="s">
        <v>485</v>
      </c>
      <c r="H65" s="17" t="s">
        <v>485</v>
      </c>
      <c r="I65" s="29" t="e">
        <f>(D65-E65)/F65</f>
        <v>#VALUE!</v>
      </c>
    </row>
    <row r="66" spans="1:9" ht="39.6" x14ac:dyDescent="0.25">
      <c r="A66" s="13" t="s">
        <v>273</v>
      </c>
      <c r="B66" s="9" t="s">
        <v>167</v>
      </c>
      <c r="C66" s="9" t="s">
        <v>168</v>
      </c>
      <c r="D66" s="20" t="s">
        <v>430</v>
      </c>
      <c r="E66" s="19" t="s">
        <v>431</v>
      </c>
      <c r="F66" s="17" t="s">
        <v>485</v>
      </c>
      <c r="G66" s="17" t="s">
        <v>485</v>
      </c>
      <c r="H66" s="17" t="s">
        <v>485</v>
      </c>
      <c r="I66" s="29" t="e">
        <f>D66/E66</f>
        <v>#VALUE!</v>
      </c>
    </row>
    <row r="67" spans="1:9" ht="39.6" x14ac:dyDescent="0.25">
      <c r="A67" s="12" t="s">
        <v>274</v>
      </c>
      <c r="B67" s="14" t="s">
        <v>275</v>
      </c>
      <c r="C67" s="14" t="s">
        <v>276</v>
      </c>
      <c r="D67" s="17" t="s">
        <v>485</v>
      </c>
      <c r="E67" s="17" t="s">
        <v>485</v>
      </c>
      <c r="F67" s="17" t="s">
        <v>485</v>
      </c>
      <c r="G67" s="17" t="s">
        <v>485</v>
      </c>
      <c r="H67" s="17" t="s">
        <v>485</v>
      </c>
      <c r="I67" s="29"/>
    </row>
    <row r="68" spans="1:9" ht="26.4" x14ac:dyDescent="0.25">
      <c r="A68" s="14" t="s">
        <v>169</v>
      </c>
      <c r="B68" s="9" t="s">
        <v>170</v>
      </c>
      <c r="C68" s="9" t="s">
        <v>171</v>
      </c>
      <c r="D68" s="20" t="s">
        <v>432</v>
      </c>
      <c r="E68" s="19" t="s">
        <v>433</v>
      </c>
      <c r="F68" s="19" t="s">
        <v>434</v>
      </c>
      <c r="G68" s="17" t="s">
        <v>485</v>
      </c>
      <c r="H68" s="17" t="s">
        <v>485</v>
      </c>
      <c r="I68" s="29" t="e">
        <f>D68/(E68+F68)</f>
        <v>#VALUE!</v>
      </c>
    </row>
    <row r="69" spans="1:9" ht="26.4" x14ac:dyDescent="0.25">
      <c r="A69" s="12" t="s">
        <v>172</v>
      </c>
      <c r="B69" s="9" t="s">
        <v>173</v>
      </c>
      <c r="C69" s="9" t="s">
        <v>226</v>
      </c>
      <c r="D69" s="20" t="s">
        <v>410</v>
      </c>
      <c r="E69" s="19" t="s">
        <v>429</v>
      </c>
      <c r="F69" s="19" t="s">
        <v>435</v>
      </c>
      <c r="G69" s="17" t="s">
        <v>485</v>
      </c>
      <c r="H69" s="17" t="s">
        <v>485</v>
      </c>
      <c r="I69" s="29" t="e">
        <f>D69-E69-F69</f>
        <v>#VALUE!</v>
      </c>
    </row>
    <row r="70" spans="1:9" ht="26.4" x14ac:dyDescent="0.25">
      <c r="A70" s="13" t="s">
        <v>174</v>
      </c>
      <c r="B70" s="9" t="s">
        <v>175</v>
      </c>
      <c r="C70" s="9" t="s">
        <v>176</v>
      </c>
      <c r="D70" s="20" t="s">
        <v>235</v>
      </c>
      <c r="E70" s="19" t="s">
        <v>436</v>
      </c>
      <c r="F70" s="17" t="s">
        <v>485</v>
      </c>
      <c r="G70" s="17" t="s">
        <v>485</v>
      </c>
      <c r="H70" s="17" t="s">
        <v>485</v>
      </c>
      <c r="I70" s="29" t="e">
        <f>D70/E70</f>
        <v>#VALUE!</v>
      </c>
    </row>
    <row r="71" spans="1:9" ht="26.4" x14ac:dyDescent="0.25">
      <c r="A71" s="13" t="s">
        <v>277</v>
      </c>
      <c r="B71" s="9" t="s">
        <v>278</v>
      </c>
      <c r="C71" s="9" t="s">
        <v>279</v>
      </c>
      <c r="D71" s="20" t="s">
        <v>437</v>
      </c>
      <c r="E71" s="19" t="s">
        <v>410</v>
      </c>
      <c r="F71" s="17" t="s">
        <v>485</v>
      </c>
      <c r="G71" s="17" t="s">
        <v>485</v>
      </c>
      <c r="H71" s="17" t="s">
        <v>485</v>
      </c>
      <c r="I71" s="29" t="e">
        <f>D71/E71</f>
        <v>#VALUE!</v>
      </c>
    </row>
    <row r="72" spans="1:9" ht="26.4" x14ac:dyDescent="0.25">
      <c r="A72" s="12" t="s">
        <v>178</v>
      </c>
      <c r="B72" s="9" t="s">
        <v>179</v>
      </c>
      <c r="C72" s="9" t="s">
        <v>180</v>
      </c>
      <c r="D72" s="20" t="s">
        <v>438</v>
      </c>
      <c r="E72" s="19" t="s">
        <v>182</v>
      </c>
      <c r="F72" s="17" t="s">
        <v>485</v>
      </c>
      <c r="G72" s="17" t="s">
        <v>485</v>
      </c>
      <c r="H72" s="17" t="s">
        <v>485</v>
      </c>
      <c r="I72" s="29" t="e">
        <f>D72/E72</f>
        <v>#VALUE!</v>
      </c>
    </row>
    <row r="73" spans="1:9" ht="26.4" x14ac:dyDescent="0.25">
      <c r="A73" s="12" t="s">
        <v>181</v>
      </c>
      <c r="B73" s="9" t="s">
        <v>11</v>
      </c>
      <c r="C73" s="9" t="s">
        <v>12</v>
      </c>
      <c r="D73" s="20" t="s">
        <v>439</v>
      </c>
      <c r="E73" s="19" t="s">
        <v>440</v>
      </c>
      <c r="F73" s="17" t="s">
        <v>485</v>
      </c>
      <c r="G73" s="17" t="s">
        <v>485</v>
      </c>
      <c r="H73" s="17" t="s">
        <v>485</v>
      </c>
      <c r="I73" s="29" t="e">
        <f>D73/E73</f>
        <v>#VALUE!</v>
      </c>
    </row>
    <row r="74" spans="1:9" ht="26.4" x14ac:dyDescent="0.25">
      <c r="A74" s="12" t="s">
        <v>182</v>
      </c>
      <c r="B74" s="9" t="s">
        <v>183</v>
      </c>
      <c r="C74" s="9" t="s">
        <v>184</v>
      </c>
      <c r="D74" s="20" t="s">
        <v>441</v>
      </c>
      <c r="E74" s="19" t="s">
        <v>442</v>
      </c>
      <c r="F74" s="19" t="s">
        <v>443</v>
      </c>
      <c r="G74" s="17" t="s">
        <v>485</v>
      </c>
      <c r="H74" s="17" t="s">
        <v>485</v>
      </c>
      <c r="I74" s="29" t="e">
        <f>D74-E74-F74</f>
        <v>#VALUE!</v>
      </c>
    </row>
    <row r="75" spans="1:9" ht="26.4" x14ac:dyDescent="0.25">
      <c r="A75" s="12" t="s">
        <v>280</v>
      </c>
      <c r="B75" s="9" t="s">
        <v>185</v>
      </c>
      <c r="C75" s="9" t="s">
        <v>186</v>
      </c>
      <c r="D75" s="20" t="s">
        <v>444</v>
      </c>
      <c r="E75" s="19" t="s">
        <v>445</v>
      </c>
      <c r="F75" s="19" t="s">
        <v>446</v>
      </c>
      <c r="G75" s="17" t="s">
        <v>485</v>
      </c>
      <c r="H75" s="17" t="s">
        <v>485</v>
      </c>
      <c r="I75" s="29" t="e">
        <f>(D75+E75)/F75</f>
        <v>#VALUE!</v>
      </c>
    </row>
    <row r="76" spans="1:9" ht="26.4" x14ac:dyDescent="0.25">
      <c r="A76" s="12" t="s">
        <v>281</v>
      </c>
      <c r="B76" s="9" t="s">
        <v>187</v>
      </c>
      <c r="C76" s="9" t="s">
        <v>188</v>
      </c>
      <c r="D76" s="20" t="s">
        <v>447</v>
      </c>
      <c r="E76" s="19" t="s">
        <v>448</v>
      </c>
      <c r="F76" s="19" t="s">
        <v>449</v>
      </c>
      <c r="G76" s="17" t="s">
        <v>485</v>
      </c>
      <c r="H76" s="17" t="s">
        <v>485</v>
      </c>
      <c r="I76" s="29" t="e">
        <f>(D76-E76)*F76</f>
        <v>#VALUE!</v>
      </c>
    </row>
    <row r="77" spans="1:9" ht="26.4" x14ac:dyDescent="0.25">
      <c r="A77" s="13" t="s">
        <v>189</v>
      </c>
      <c r="B77" s="9" t="s">
        <v>190</v>
      </c>
      <c r="C77" s="9" t="s">
        <v>191</v>
      </c>
      <c r="D77" s="20" t="s">
        <v>450</v>
      </c>
      <c r="E77" s="19" t="s">
        <v>451</v>
      </c>
      <c r="F77" s="17" t="s">
        <v>485</v>
      </c>
      <c r="G77" s="17" t="s">
        <v>485</v>
      </c>
      <c r="H77" s="17" t="s">
        <v>485</v>
      </c>
      <c r="I77" s="29" t="e">
        <f>D77/E77</f>
        <v>#VALUE!</v>
      </c>
    </row>
    <row r="78" spans="1:9" ht="26.4" x14ac:dyDescent="0.25">
      <c r="A78" s="12" t="s">
        <v>192</v>
      </c>
      <c r="B78" s="9" t="s">
        <v>193</v>
      </c>
      <c r="C78" s="9" t="s">
        <v>194</v>
      </c>
      <c r="D78" s="20" t="s">
        <v>452</v>
      </c>
      <c r="E78" s="19" t="s">
        <v>451</v>
      </c>
      <c r="F78" s="17" t="s">
        <v>485</v>
      </c>
      <c r="G78" s="17" t="s">
        <v>485</v>
      </c>
      <c r="H78" s="17" t="s">
        <v>485</v>
      </c>
      <c r="I78" s="29" t="e">
        <f>D78/E78</f>
        <v>#VALUE!</v>
      </c>
    </row>
    <row r="79" spans="1:9" ht="26.4" x14ac:dyDescent="0.25">
      <c r="A79" s="13" t="s">
        <v>195</v>
      </c>
      <c r="B79" s="9" t="s">
        <v>196</v>
      </c>
      <c r="C79" s="9" t="s">
        <v>197</v>
      </c>
      <c r="D79" s="20" t="s">
        <v>453</v>
      </c>
      <c r="E79" s="19" t="s">
        <v>454</v>
      </c>
      <c r="F79" s="17" t="s">
        <v>485</v>
      </c>
      <c r="G79" s="17" t="s">
        <v>485</v>
      </c>
      <c r="H79" s="17" t="s">
        <v>485</v>
      </c>
      <c r="I79" s="29" t="e">
        <f>D79-E79</f>
        <v>#VALUE!</v>
      </c>
    </row>
    <row r="80" spans="1:9" x14ac:dyDescent="0.25">
      <c r="A80" s="12" t="s">
        <v>198</v>
      </c>
      <c r="B80" s="9" t="s">
        <v>199</v>
      </c>
      <c r="C80" s="9" t="s">
        <v>200</v>
      </c>
      <c r="D80" s="20" t="s">
        <v>455</v>
      </c>
      <c r="E80" s="19" t="s">
        <v>456</v>
      </c>
      <c r="F80" s="17" t="s">
        <v>485</v>
      </c>
      <c r="G80" s="17" t="s">
        <v>485</v>
      </c>
      <c r="H80" s="17" t="s">
        <v>485</v>
      </c>
      <c r="I80" s="29" t="e">
        <f>D80-E80</f>
        <v>#VALUE!</v>
      </c>
    </row>
    <row r="81" spans="1:9" ht="26.4" x14ac:dyDescent="0.25">
      <c r="A81" s="13" t="s">
        <v>201</v>
      </c>
      <c r="B81" s="9" t="s">
        <v>18</v>
      </c>
      <c r="C81" s="9" t="s">
        <v>19</v>
      </c>
      <c r="D81" s="20" t="s">
        <v>383</v>
      </c>
      <c r="E81" s="19" t="s">
        <v>457</v>
      </c>
      <c r="F81" s="17" t="s">
        <v>485</v>
      </c>
      <c r="G81" s="17" t="s">
        <v>485</v>
      </c>
      <c r="H81" s="17" t="s">
        <v>485</v>
      </c>
      <c r="I81" s="29" t="e">
        <f>D81/E81</f>
        <v>#VALUE!</v>
      </c>
    </row>
    <row r="82" spans="1:9" ht="26.4" x14ac:dyDescent="0.25">
      <c r="A82" s="12" t="s">
        <v>282</v>
      </c>
      <c r="B82" s="9" t="s">
        <v>203</v>
      </c>
      <c r="C82" s="9" t="s">
        <v>204</v>
      </c>
      <c r="D82" s="20" t="s">
        <v>459</v>
      </c>
      <c r="E82" s="19" t="s">
        <v>458</v>
      </c>
      <c r="F82" s="17" t="s">
        <v>485</v>
      </c>
      <c r="G82" s="17" t="s">
        <v>485</v>
      </c>
      <c r="H82" s="17" t="s">
        <v>485</v>
      </c>
      <c r="I82" s="29" t="e">
        <f>(D82-E82)/E82</f>
        <v>#VALUE!</v>
      </c>
    </row>
    <row r="83" spans="1:9" ht="26.4" x14ac:dyDescent="0.25">
      <c r="A83" s="12" t="s">
        <v>205</v>
      </c>
      <c r="B83" s="9" t="s">
        <v>283</v>
      </c>
      <c r="C83" s="9" t="s">
        <v>284</v>
      </c>
      <c r="D83" s="20" t="s">
        <v>460</v>
      </c>
      <c r="E83" s="19" t="s">
        <v>461</v>
      </c>
      <c r="F83" s="17" t="s">
        <v>485</v>
      </c>
      <c r="G83" s="17" t="s">
        <v>485</v>
      </c>
      <c r="H83" s="17" t="s">
        <v>485</v>
      </c>
      <c r="I83" s="29" t="e">
        <f>D83/E83</f>
        <v>#VALUE!</v>
      </c>
    </row>
    <row r="84" spans="1:9" ht="26.4" x14ac:dyDescent="0.25">
      <c r="A84" s="12" t="s">
        <v>206</v>
      </c>
      <c r="B84" s="9" t="s">
        <v>207</v>
      </c>
      <c r="C84" s="9" t="s">
        <v>208</v>
      </c>
      <c r="D84" s="20" t="s">
        <v>462</v>
      </c>
      <c r="E84" s="19" t="s">
        <v>463</v>
      </c>
      <c r="F84" s="17" t="s">
        <v>485</v>
      </c>
      <c r="G84" s="17" t="s">
        <v>485</v>
      </c>
      <c r="H84" s="17" t="s">
        <v>485</v>
      </c>
      <c r="I84" s="29" t="e">
        <f>D84/E84</f>
        <v>#VALUE!</v>
      </c>
    </row>
    <row r="85" spans="1:9" ht="26.4" x14ac:dyDescent="0.25">
      <c r="A85" s="12" t="s">
        <v>209</v>
      </c>
      <c r="B85" s="9" t="s">
        <v>210</v>
      </c>
      <c r="C85" s="9" t="s">
        <v>211</v>
      </c>
      <c r="D85" s="20" t="s">
        <v>464</v>
      </c>
      <c r="E85" s="19" t="s">
        <v>391</v>
      </c>
      <c r="F85" s="17" t="s">
        <v>485</v>
      </c>
      <c r="G85" s="17" t="s">
        <v>485</v>
      </c>
      <c r="H85" s="17" t="s">
        <v>485</v>
      </c>
      <c r="I85" s="29" t="e">
        <f>D85/E85</f>
        <v>#VALUE!</v>
      </c>
    </row>
    <row r="86" spans="1:9" ht="26.4" x14ac:dyDescent="0.25">
      <c r="A86" s="12" t="s">
        <v>212</v>
      </c>
      <c r="B86" s="9" t="s">
        <v>213</v>
      </c>
      <c r="C86" s="9" t="s">
        <v>214</v>
      </c>
      <c r="D86" s="20" t="s">
        <v>465</v>
      </c>
      <c r="E86" s="19" t="s">
        <v>466</v>
      </c>
      <c r="F86" s="19" t="s">
        <v>467</v>
      </c>
      <c r="G86" s="17" t="s">
        <v>485</v>
      </c>
      <c r="H86" s="17" t="s">
        <v>485</v>
      </c>
      <c r="I86" s="29" t="e">
        <f>D86*E86*F86</f>
        <v>#VALUE!</v>
      </c>
    </row>
    <row r="87" spans="1:9" ht="26.4" x14ac:dyDescent="0.25">
      <c r="A87" s="12" t="s">
        <v>285</v>
      </c>
      <c r="B87" s="9" t="s">
        <v>215</v>
      </c>
      <c r="C87" s="9" t="s">
        <v>216</v>
      </c>
      <c r="D87" s="20" t="s">
        <v>468</v>
      </c>
      <c r="E87" s="19" t="s">
        <v>391</v>
      </c>
      <c r="F87" s="17" t="s">
        <v>485</v>
      </c>
      <c r="G87" s="17" t="s">
        <v>485</v>
      </c>
      <c r="H87" s="17" t="s">
        <v>485</v>
      </c>
      <c r="I87" s="29" t="e">
        <f>D87/E87</f>
        <v>#VALUE!</v>
      </c>
    </row>
    <row r="88" spans="1:9" ht="39.6" x14ac:dyDescent="0.25">
      <c r="A88" s="12" t="s">
        <v>286</v>
      </c>
      <c r="B88" s="14" t="s">
        <v>287</v>
      </c>
      <c r="C88" s="14" t="s">
        <v>288</v>
      </c>
      <c r="D88" s="20" t="s">
        <v>469</v>
      </c>
      <c r="E88" s="19" t="s">
        <v>470</v>
      </c>
      <c r="F88" s="17" t="s">
        <v>485</v>
      </c>
      <c r="G88" s="17" t="s">
        <v>485</v>
      </c>
      <c r="H88" s="17" t="s">
        <v>485</v>
      </c>
      <c r="I88" s="29" t="e">
        <f>D88/E88</f>
        <v>#VALUE!</v>
      </c>
    </row>
    <row r="89" spans="1:9" ht="92.4" x14ac:dyDescent="0.25">
      <c r="A89" s="12" t="s">
        <v>217</v>
      </c>
      <c r="B89" s="9" t="s">
        <v>1</v>
      </c>
      <c r="C89" s="9" t="s">
        <v>289</v>
      </c>
      <c r="D89" s="20" t="s">
        <v>289</v>
      </c>
      <c r="E89" s="17" t="s">
        <v>485</v>
      </c>
      <c r="F89" s="17" t="s">
        <v>485</v>
      </c>
      <c r="G89" s="17" t="s">
        <v>485</v>
      </c>
      <c r="H89" s="17" t="s">
        <v>485</v>
      </c>
      <c r="I89" s="29" t="str">
        <f>D89</f>
        <v>Employee Engagement Score based on the average of responses of an employee
 survey</v>
      </c>
    </row>
    <row r="90" spans="1:9" ht="39.6" x14ac:dyDescent="0.25">
      <c r="A90" s="12" t="s">
        <v>218</v>
      </c>
      <c r="B90" s="9" t="s">
        <v>219</v>
      </c>
      <c r="C90" s="9" t="s">
        <v>220</v>
      </c>
      <c r="D90" s="20" t="s">
        <v>471</v>
      </c>
      <c r="E90" s="19" t="s">
        <v>472</v>
      </c>
      <c r="F90" s="17" t="s">
        <v>485</v>
      </c>
      <c r="G90" s="17" t="s">
        <v>485</v>
      </c>
      <c r="H90" s="17" t="s">
        <v>485</v>
      </c>
      <c r="I90" s="29" t="e">
        <f>(D90/E90)*100</f>
        <v>#VALUE!</v>
      </c>
    </row>
    <row r="91" spans="1:9" ht="26.4" x14ac:dyDescent="0.25">
      <c r="A91" s="12" t="s">
        <v>290</v>
      </c>
      <c r="B91" s="9" t="s">
        <v>221</v>
      </c>
      <c r="C91" s="9" t="s">
        <v>222</v>
      </c>
      <c r="D91" s="20" t="s">
        <v>235</v>
      </c>
      <c r="E91" s="19" t="s">
        <v>474</v>
      </c>
      <c r="F91" s="19" t="s">
        <v>473</v>
      </c>
      <c r="G91" s="17" t="s">
        <v>485</v>
      </c>
      <c r="H91" s="17" t="s">
        <v>485</v>
      </c>
      <c r="I91" s="29" t="e">
        <f>D91+E91+F91</f>
        <v>#VALUE!</v>
      </c>
    </row>
    <row r="92" spans="1:9" ht="26.4" x14ac:dyDescent="0.25">
      <c r="A92" s="12" t="s">
        <v>0</v>
      </c>
      <c r="B92" s="9" t="s">
        <v>1</v>
      </c>
      <c r="C92" s="9" t="s">
        <v>2</v>
      </c>
      <c r="D92" s="20" t="s">
        <v>304</v>
      </c>
      <c r="E92" s="19" t="s">
        <v>475</v>
      </c>
      <c r="F92" s="17" t="s">
        <v>485</v>
      </c>
      <c r="G92" s="17" t="s">
        <v>485</v>
      </c>
      <c r="H92" s="17" t="s">
        <v>485</v>
      </c>
      <c r="I92" s="29" t="e">
        <f>D92/E92</f>
        <v>#VALUE!</v>
      </c>
    </row>
    <row r="93" spans="1:9" ht="26.4" x14ac:dyDescent="0.25">
      <c r="A93" s="13" t="s">
        <v>3</v>
      </c>
      <c r="B93" s="9" t="s">
        <v>4</v>
      </c>
      <c r="C93" s="9" t="s">
        <v>5</v>
      </c>
      <c r="D93" s="20" t="s">
        <v>380</v>
      </c>
      <c r="E93" s="19" t="s">
        <v>381</v>
      </c>
      <c r="F93" s="17" t="s">
        <v>485</v>
      </c>
      <c r="G93" s="17" t="s">
        <v>485</v>
      </c>
      <c r="H93" s="17" t="s">
        <v>485</v>
      </c>
      <c r="I93" s="29" t="e">
        <f>D93/E93</f>
        <v>#VALUE!</v>
      </c>
    </row>
    <row r="94" spans="1:9" ht="26.4" x14ac:dyDescent="0.25">
      <c r="A94" s="13" t="s">
        <v>6</v>
      </c>
      <c r="B94" s="9" t="s">
        <v>7</v>
      </c>
      <c r="C94" s="9" t="s">
        <v>8</v>
      </c>
      <c r="D94" s="20" t="s">
        <v>476</v>
      </c>
      <c r="E94" s="19" t="s">
        <v>475</v>
      </c>
      <c r="F94" s="17" t="s">
        <v>485</v>
      </c>
      <c r="G94" s="17" t="s">
        <v>485</v>
      </c>
      <c r="H94" s="17" t="s">
        <v>485</v>
      </c>
      <c r="I94" s="29" t="e">
        <f>D94/E94</f>
        <v>#VALUE!</v>
      </c>
    </row>
    <row r="95" spans="1:9" ht="26.4" x14ac:dyDescent="0.25">
      <c r="A95" s="12" t="s">
        <v>227</v>
      </c>
      <c r="B95" s="9" t="s">
        <v>9</v>
      </c>
      <c r="C95" s="9" t="s">
        <v>10</v>
      </c>
      <c r="D95" s="20" t="s">
        <v>477</v>
      </c>
      <c r="E95" s="19" t="s">
        <v>478</v>
      </c>
      <c r="F95" s="17" t="s">
        <v>485</v>
      </c>
      <c r="G95" s="17" t="s">
        <v>485</v>
      </c>
      <c r="H95" s="17" t="s">
        <v>485</v>
      </c>
      <c r="I95" s="29" t="e">
        <f>D95/E95</f>
        <v>#VALUE!</v>
      </c>
    </row>
    <row r="96" spans="1:9" ht="26.4" x14ac:dyDescent="0.25">
      <c r="A96" s="12" t="s">
        <v>228</v>
      </c>
      <c r="B96" s="9" t="s">
        <v>11</v>
      </c>
      <c r="C96" s="9" t="s">
        <v>12</v>
      </c>
      <c r="D96" s="20" t="s">
        <v>439</v>
      </c>
      <c r="E96" s="19" t="s">
        <v>440</v>
      </c>
      <c r="F96" s="17" t="s">
        <v>485</v>
      </c>
      <c r="G96" s="17" t="s">
        <v>485</v>
      </c>
      <c r="H96" s="17" t="s">
        <v>485</v>
      </c>
      <c r="I96" s="29" t="e">
        <f>D96/E96</f>
        <v>#VALUE!</v>
      </c>
    </row>
    <row r="97" spans="1:9" ht="26.4" x14ac:dyDescent="0.25">
      <c r="A97" s="13" t="s">
        <v>291</v>
      </c>
      <c r="B97" s="9" t="s">
        <v>13</v>
      </c>
      <c r="C97" s="9" t="s">
        <v>14</v>
      </c>
      <c r="D97" s="20" t="s">
        <v>383</v>
      </c>
      <c r="E97" s="19" t="s">
        <v>384</v>
      </c>
      <c r="F97" s="17" t="s">
        <v>485</v>
      </c>
      <c r="G97" s="17" t="s">
        <v>485</v>
      </c>
      <c r="H97" s="17" t="s">
        <v>485</v>
      </c>
      <c r="I97" s="29" t="e">
        <f>(D97-E97)/D97</f>
        <v>#VALUE!</v>
      </c>
    </row>
    <row r="98" spans="1:9" ht="26.4" x14ac:dyDescent="0.25">
      <c r="A98" s="12" t="s">
        <v>15</v>
      </c>
      <c r="B98" s="9" t="s">
        <v>16</v>
      </c>
      <c r="C98" s="9" t="s">
        <v>17</v>
      </c>
      <c r="D98" s="20" t="s">
        <v>304</v>
      </c>
      <c r="E98" s="19" t="s">
        <v>383</v>
      </c>
      <c r="F98" s="17" t="s">
        <v>485</v>
      </c>
      <c r="G98" s="17" t="s">
        <v>485</v>
      </c>
      <c r="H98" s="17" t="s">
        <v>485</v>
      </c>
      <c r="I98" s="29" t="e">
        <f>D98/E98</f>
        <v>#VALUE!</v>
      </c>
    </row>
    <row r="99" spans="1:9" ht="26.4" x14ac:dyDescent="0.25">
      <c r="A99" s="13" t="s">
        <v>230</v>
      </c>
      <c r="B99" s="9" t="s">
        <v>229</v>
      </c>
      <c r="C99" s="14" t="s">
        <v>231</v>
      </c>
      <c r="D99" s="20" t="s">
        <v>479</v>
      </c>
      <c r="E99" s="19" t="s">
        <v>480</v>
      </c>
      <c r="F99" s="17" t="s">
        <v>485</v>
      </c>
      <c r="G99" s="17" t="s">
        <v>485</v>
      </c>
      <c r="H99" s="17" t="s">
        <v>485</v>
      </c>
      <c r="I99" s="29" t="e">
        <f>D99/E99</f>
        <v>#VALUE!</v>
      </c>
    </row>
    <row r="100" spans="1:9" ht="26.4" x14ac:dyDescent="0.25">
      <c r="A100" s="13" t="s">
        <v>232</v>
      </c>
      <c r="B100" s="9" t="s">
        <v>18</v>
      </c>
      <c r="C100" s="9" t="s">
        <v>19</v>
      </c>
      <c r="D100" s="20" t="s">
        <v>383</v>
      </c>
      <c r="E100" s="19" t="s">
        <v>457</v>
      </c>
      <c r="F100" s="17" t="s">
        <v>485</v>
      </c>
      <c r="G100" s="17" t="s">
        <v>485</v>
      </c>
      <c r="H100" s="17" t="s">
        <v>485</v>
      </c>
      <c r="I100" s="29" t="e">
        <f>D100/E100</f>
        <v>#VALUE!</v>
      </c>
    </row>
    <row r="101" spans="1:9" ht="26.4" x14ac:dyDescent="0.25">
      <c r="A101" s="12" t="s">
        <v>20</v>
      </c>
      <c r="B101" s="9" t="s">
        <v>21</v>
      </c>
      <c r="C101" s="9" t="s">
        <v>22</v>
      </c>
      <c r="D101" s="20" t="s">
        <v>384</v>
      </c>
      <c r="E101" s="19" t="s">
        <v>63</v>
      </c>
      <c r="F101" s="17" t="s">
        <v>485</v>
      </c>
      <c r="G101" s="17" t="s">
        <v>485</v>
      </c>
      <c r="H101" s="17" t="s">
        <v>485</v>
      </c>
      <c r="I101" s="29" t="e">
        <f>D101/E101</f>
        <v>#VALUE!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topLeftCell="B1" workbookViewId="0">
      <pane ySplit="1" topLeftCell="A2" activePane="bottomLeft" state="frozen"/>
      <selection pane="bottomLeft" activeCell="G1" sqref="G1"/>
    </sheetView>
  </sheetViews>
  <sheetFormatPr defaultColWidth="9.33203125" defaultRowHeight="13.2" x14ac:dyDescent="0.25"/>
  <cols>
    <col min="1" max="1" width="30.6640625" style="4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4" customWidth="1"/>
    <col min="7" max="7" width="18.6640625" style="4" customWidth="1"/>
    <col min="8" max="8" width="10.77734375" style="21" customWidth="1"/>
    <col min="9" max="16384" width="9.33203125" style="4"/>
  </cols>
  <sheetData>
    <row r="1" spans="1:9" s="23" customFormat="1" x14ac:dyDescent="0.25">
      <c r="A1" s="28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7" t="s">
        <v>310</v>
      </c>
      <c r="G1" s="27" t="s">
        <v>336</v>
      </c>
      <c r="H1" s="27" t="s">
        <v>300</v>
      </c>
      <c r="I1" s="23" t="s">
        <v>301</v>
      </c>
    </row>
    <row r="2" spans="1:9" x14ac:dyDescent="0.25">
      <c r="D2" s="20" t="s">
        <v>322</v>
      </c>
      <c r="E2" s="20" t="s">
        <v>323</v>
      </c>
      <c r="F2" s="21"/>
      <c r="G2" s="21"/>
    </row>
    <row r="3" spans="1:9" x14ac:dyDescent="0.25">
      <c r="A3" s="5" t="s">
        <v>242</v>
      </c>
      <c r="B3" s="9" t="s">
        <v>40</v>
      </c>
      <c r="C3" s="9" t="s">
        <v>41</v>
      </c>
      <c r="D3" s="17"/>
      <c r="E3" s="17"/>
      <c r="F3" s="16"/>
      <c r="G3" s="16"/>
      <c r="H3" s="29" t="str">
        <f>IFERROR(D3/E3,"")</f>
        <v/>
      </c>
    </row>
    <row r="5" spans="1:9" ht="26.4" x14ac:dyDescent="0.25">
      <c r="D5" s="19" t="s">
        <v>324</v>
      </c>
      <c r="E5" s="19" t="s">
        <v>325</v>
      </c>
      <c r="F5" s="21"/>
      <c r="G5" s="21"/>
    </row>
    <row r="6" spans="1:9" ht="26.4" x14ac:dyDescent="0.25">
      <c r="A6" s="5" t="s">
        <v>243</v>
      </c>
      <c r="B6" s="9" t="s">
        <v>42</v>
      </c>
      <c r="C6" s="9" t="s">
        <v>43</v>
      </c>
      <c r="D6" s="17"/>
      <c r="E6" s="17"/>
      <c r="F6" s="16"/>
      <c r="G6" s="16"/>
      <c r="H6" s="29" t="str">
        <f>IFERROR((D6-E6)/E6,"")</f>
        <v/>
      </c>
    </row>
    <row r="8" spans="1:9" ht="26.4" x14ac:dyDescent="0.25">
      <c r="D8" s="20" t="s">
        <v>326</v>
      </c>
      <c r="E8" s="19" t="s">
        <v>327</v>
      </c>
      <c r="F8" s="21"/>
      <c r="G8" s="21"/>
    </row>
    <row r="9" spans="1:9" x14ac:dyDescent="0.25">
      <c r="A9" s="5" t="s">
        <v>44</v>
      </c>
      <c r="B9" s="9" t="s">
        <v>45</v>
      </c>
      <c r="C9" s="8" t="s">
        <v>46</v>
      </c>
      <c r="D9" s="17"/>
      <c r="E9" s="17"/>
      <c r="F9" s="16"/>
      <c r="G9" s="16"/>
      <c r="H9" s="29">
        <f>D9*E9</f>
        <v>0</v>
      </c>
    </row>
    <row r="11" spans="1:9" ht="26.4" x14ac:dyDescent="0.25">
      <c r="D11" s="20" t="s">
        <v>328</v>
      </c>
      <c r="E11" s="19" t="s">
        <v>329</v>
      </c>
      <c r="F11" s="21"/>
      <c r="G11" s="21"/>
    </row>
    <row r="12" spans="1:9" ht="26.4" x14ac:dyDescent="0.25">
      <c r="A12" s="5" t="s">
        <v>244</v>
      </c>
      <c r="B12" s="9" t="s">
        <v>47</v>
      </c>
      <c r="C12" s="9" t="s">
        <v>48</v>
      </c>
      <c r="D12" s="17"/>
      <c r="E12" s="17"/>
      <c r="F12" s="16"/>
      <c r="G12" s="16"/>
      <c r="H12" s="29" t="str">
        <f>IFERROR(D12/E12,"")</f>
        <v/>
      </c>
    </row>
    <row r="14" spans="1:9" ht="26.4" x14ac:dyDescent="0.25">
      <c r="D14" s="20" t="s">
        <v>330</v>
      </c>
      <c r="E14" s="19" t="s">
        <v>331</v>
      </c>
      <c r="F14" s="21"/>
      <c r="G14" s="21"/>
    </row>
    <row r="15" spans="1:9" ht="26.4" x14ac:dyDescent="0.25">
      <c r="A15" s="5" t="s">
        <v>245</v>
      </c>
      <c r="B15" s="9" t="s">
        <v>49</v>
      </c>
      <c r="C15" s="8" t="s">
        <v>50</v>
      </c>
      <c r="D15" s="17"/>
      <c r="E15" s="17"/>
      <c r="F15" s="16"/>
      <c r="G15" s="16"/>
      <c r="H15" s="29" t="str">
        <f>IFERROR(D15/E15,"")</f>
        <v/>
      </c>
    </row>
    <row r="17" spans="1:8" ht="26.4" x14ac:dyDescent="0.25">
      <c r="D17" s="20" t="s">
        <v>332</v>
      </c>
      <c r="E17" s="19" t="s">
        <v>333</v>
      </c>
      <c r="F17" s="21"/>
      <c r="G17" s="21"/>
    </row>
    <row r="18" spans="1:8" x14ac:dyDescent="0.25">
      <c r="A18" s="5" t="s">
        <v>51</v>
      </c>
      <c r="B18" s="9" t="s">
        <v>52</v>
      </c>
      <c r="C18" s="8" t="s">
        <v>53</v>
      </c>
      <c r="D18" s="17"/>
      <c r="E18" s="17"/>
      <c r="F18" s="16"/>
      <c r="G18" s="16"/>
      <c r="H18" s="29" t="str">
        <f>IFERROR(D18/E18,"")</f>
        <v/>
      </c>
    </row>
    <row r="20" spans="1:8" x14ac:dyDescent="0.25">
      <c r="D20" s="20" t="s">
        <v>334</v>
      </c>
      <c r="E20" s="19" t="s">
        <v>335</v>
      </c>
      <c r="F20" s="21"/>
      <c r="G20" s="21"/>
    </row>
    <row r="21" spans="1:8" ht="26.4" x14ac:dyDescent="0.25">
      <c r="A21" s="10" t="s">
        <v>246</v>
      </c>
      <c r="B21" s="9" t="s">
        <v>54</v>
      </c>
      <c r="C21" s="8" t="s">
        <v>55</v>
      </c>
      <c r="D21" s="17"/>
      <c r="E21" s="17"/>
      <c r="F21" s="16"/>
      <c r="G21" s="16"/>
      <c r="H21" s="29" t="str">
        <f>IFERROR(D21/E21,"")</f>
        <v/>
      </c>
    </row>
    <row r="22" spans="1:8" x14ac:dyDescent="0.25">
      <c r="B22" s="4"/>
    </row>
    <row r="23" spans="1:8" x14ac:dyDescent="0.25">
      <c r="D23" s="20" t="s">
        <v>340</v>
      </c>
      <c r="E23" s="19" t="s">
        <v>337</v>
      </c>
      <c r="F23" s="21" t="s">
        <v>339</v>
      </c>
      <c r="G23" s="21" t="s">
        <v>338</v>
      </c>
    </row>
    <row r="24" spans="1:8" ht="26.4" x14ac:dyDescent="0.25">
      <c r="A24" s="5" t="s">
        <v>56</v>
      </c>
      <c r="B24" s="9" t="s">
        <v>57</v>
      </c>
      <c r="C24" s="9" t="s">
        <v>58</v>
      </c>
      <c r="D24" s="17"/>
      <c r="E24" s="17"/>
      <c r="F24" s="16"/>
      <c r="G24" s="16"/>
      <c r="H24" s="29" t="e">
        <f>(D24+E24)/(F24+G24)</f>
        <v>#DIV/0!</v>
      </c>
    </row>
    <row r="26" spans="1:8" ht="26.4" x14ac:dyDescent="0.25">
      <c r="D26" s="20" t="s">
        <v>341</v>
      </c>
      <c r="E26" s="19" t="s">
        <v>342</v>
      </c>
      <c r="F26" s="21"/>
      <c r="G26" s="21"/>
    </row>
    <row r="27" spans="1:8" x14ac:dyDescent="0.25">
      <c r="A27" s="5" t="s">
        <v>247</v>
      </c>
      <c r="B27" s="9" t="s">
        <v>59</v>
      </c>
      <c r="C27" s="9" t="s">
        <v>60</v>
      </c>
      <c r="D27" s="17"/>
      <c r="E27" s="17"/>
      <c r="F27" s="16"/>
      <c r="G27" s="16"/>
      <c r="H27" s="29">
        <f>D27*E27</f>
        <v>0</v>
      </c>
    </row>
    <row r="28" spans="1:8" ht="26.4" x14ac:dyDescent="0.25">
      <c r="A28" s="8"/>
      <c r="D28" s="20" t="s">
        <v>343</v>
      </c>
      <c r="E28" s="19" t="s">
        <v>344</v>
      </c>
      <c r="F28" s="21"/>
      <c r="G28" s="21"/>
    </row>
    <row r="29" spans="1:8" ht="26.4" x14ac:dyDescent="0.25">
      <c r="A29" s="5" t="s">
        <v>248</v>
      </c>
      <c r="B29" s="9" t="s">
        <v>61</v>
      </c>
      <c r="C29" s="9" t="s">
        <v>62</v>
      </c>
      <c r="D29" s="17"/>
      <c r="E29" s="17"/>
      <c r="F29" s="16"/>
      <c r="G29" s="16"/>
      <c r="H29" s="29">
        <f>D29*E29</f>
        <v>0</v>
      </c>
    </row>
    <row r="30" spans="1:8" x14ac:dyDescent="0.25">
      <c r="B30" s="4"/>
    </row>
    <row r="32" spans="1:8" x14ac:dyDescent="0.25">
      <c r="A32" s="8"/>
    </row>
    <row r="33" spans="1:1" x14ac:dyDescent="0.25">
      <c r="A33" s="8"/>
    </row>
    <row r="38" spans="1:1" x14ac:dyDescent="0.25">
      <c r="A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topLeftCell="B1" workbookViewId="0">
      <pane ySplit="1" topLeftCell="A30" activePane="bottomLeft" state="frozen"/>
      <selection pane="bottomLeft" activeCell="H1" sqref="H1"/>
    </sheetView>
  </sheetViews>
  <sheetFormatPr defaultColWidth="9.33203125" defaultRowHeight="13.2" x14ac:dyDescent="0.25"/>
  <cols>
    <col min="1" max="1" width="25.109375" style="11" customWidth="1"/>
    <col min="2" max="3" width="48.109375" style="11" customWidth="1"/>
    <col min="4" max="4" width="18.6640625" style="11" customWidth="1"/>
    <col min="5" max="5" width="18.44140625" style="11" customWidth="1"/>
    <col min="6" max="7" width="16" style="11" customWidth="1"/>
    <col min="8" max="8" width="10.77734375" style="11" customWidth="1"/>
    <col min="9" max="9" width="10.6640625" style="21" bestFit="1" customWidth="1"/>
    <col min="10" max="16384" width="9.33203125" style="4"/>
  </cols>
  <sheetData>
    <row r="1" spans="1:10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6" t="s">
        <v>336</v>
      </c>
      <c r="H1" s="26" t="s">
        <v>352</v>
      </c>
      <c r="I1" s="23" t="s">
        <v>300</v>
      </c>
      <c r="J1" s="23" t="s">
        <v>301</v>
      </c>
    </row>
    <row r="2" spans="1:10" x14ac:dyDescent="0.25">
      <c r="D2" s="20" t="s">
        <v>345</v>
      </c>
      <c r="E2" s="19" t="s">
        <v>346</v>
      </c>
      <c r="F2" s="19"/>
      <c r="G2" s="19"/>
      <c r="H2" s="19"/>
    </row>
    <row r="3" spans="1:10" ht="26.4" x14ac:dyDescent="0.25">
      <c r="A3" s="12" t="s">
        <v>63</v>
      </c>
      <c r="B3" s="9" t="s">
        <v>64</v>
      </c>
      <c r="C3" s="9" t="s">
        <v>65</v>
      </c>
      <c r="D3" s="17"/>
      <c r="E3" s="17"/>
      <c r="F3" s="17"/>
      <c r="G3" s="17"/>
      <c r="H3" s="17"/>
      <c r="I3" s="29">
        <f>IFERROR((D3+E3)/2,"")</f>
        <v>0</v>
      </c>
    </row>
    <row r="5" spans="1:10" ht="26.4" x14ac:dyDescent="0.25">
      <c r="D5" s="20" t="s">
        <v>347</v>
      </c>
      <c r="E5" s="19" t="s">
        <v>348</v>
      </c>
      <c r="F5" s="19"/>
      <c r="G5" s="19"/>
      <c r="H5" s="19"/>
    </row>
    <row r="6" spans="1:10" ht="26.4" x14ac:dyDescent="0.25">
      <c r="A6" s="12" t="s">
        <v>249</v>
      </c>
      <c r="B6" s="9" t="s">
        <v>66</v>
      </c>
      <c r="C6" s="9" t="s">
        <v>67</v>
      </c>
      <c r="D6" s="17"/>
      <c r="E6" s="17"/>
      <c r="F6" s="17"/>
      <c r="G6" s="17"/>
      <c r="H6" s="17"/>
      <c r="I6" s="29" t="str">
        <f>IFERROR((D6/E6)*365,"")</f>
        <v/>
      </c>
    </row>
    <row r="8" spans="1:10" x14ac:dyDescent="0.25">
      <c r="A8" s="9"/>
      <c r="D8" s="20" t="s">
        <v>349</v>
      </c>
      <c r="E8" s="19" t="s">
        <v>350</v>
      </c>
      <c r="F8" s="19"/>
      <c r="G8" s="19"/>
      <c r="H8" s="19"/>
    </row>
    <row r="9" spans="1:10" ht="26.4" x14ac:dyDescent="0.25">
      <c r="A9" s="12" t="s">
        <v>250</v>
      </c>
      <c r="B9" s="9" t="s">
        <v>68</v>
      </c>
      <c r="C9" s="9" t="s">
        <v>69</v>
      </c>
      <c r="D9" s="17"/>
      <c r="E9" s="17"/>
      <c r="F9" s="17"/>
      <c r="G9" s="17"/>
      <c r="H9" s="17"/>
      <c r="I9" s="29" t="e">
        <f>D9/E9</f>
        <v>#DIV/0!</v>
      </c>
    </row>
    <row r="11" spans="1:10" ht="39.6" x14ac:dyDescent="0.25">
      <c r="D11" s="20" t="s">
        <v>355</v>
      </c>
      <c r="E11" s="19" t="s">
        <v>356</v>
      </c>
      <c r="F11" s="19" t="s">
        <v>354</v>
      </c>
      <c r="G11" s="19" t="s">
        <v>353</v>
      </c>
      <c r="H11" s="19" t="s">
        <v>351</v>
      </c>
    </row>
    <row r="12" spans="1:10" ht="26.4" x14ac:dyDescent="0.25">
      <c r="A12" s="12" t="s">
        <v>251</v>
      </c>
      <c r="B12" s="9" t="s">
        <v>70</v>
      </c>
      <c r="C12" s="9" t="s">
        <v>71</v>
      </c>
      <c r="D12" s="17"/>
      <c r="E12" s="17"/>
      <c r="F12" s="17"/>
      <c r="G12" s="17"/>
      <c r="H12" s="17"/>
      <c r="I12" s="29" t="e">
        <f>(D12+E12+F12+G12)/H12</f>
        <v>#DIV/0!</v>
      </c>
    </row>
    <row r="14" spans="1:10" ht="26.4" x14ac:dyDescent="0.25">
      <c r="D14" s="20" t="s">
        <v>358</v>
      </c>
      <c r="E14" s="19" t="s">
        <v>357</v>
      </c>
      <c r="F14" s="19"/>
      <c r="G14" s="19"/>
      <c r="H14" s="19"/>
    </row>
    <row r="15" spans="1:10" ht="26.4" x14ac:dyDescent="0.25">
      <c r="A15" s="12" t="s">
        <v>72</v>
      </c>
      <c r="B15" s="9" t="s">
        <v>73</v>
      </c>
      <c r="C15" s="9" t="s">
        <v>74</v>
      </c>
      <c r="D15" s="17"/>
      <c r="E15" s="17"/>
      <c r="F15" s="17"/>
      <c r="G15" s="17"/>
      <c r="H15" s="17"/>
      <c r="I15" s="29" t="str">
        <f>IFERROR(D15/E15,"")</f>
        <v/>
      </c>
    </row>
    <row r="16" spans="1:10" x14ac:dyDescent="0.25">
      <c r="A16" s="12"/>
      <c r="B16" s="9"/>
      <c r="C16" s="9"/>
    </row>
    <row r="17" spans="1:9" ht="26.4" x14ac:dyDescent="0.25">
      <c r="A17" s="9"/>
      <c r="D17" s="20" t="s">
        <v>359</v>
      </c>
      <c r="E17" s="19" t="s">
        <v>360</v>
      </c>
      <c r="F17" s="19"/>
      <c r="G17" s="19"/>
      <c r="H17" s="19"/>
    </row>
    <row r="18" spans="1:9" ht="26.4" x14ac:dyDescent="0.25">
      <c r="A18" s="12" t="s">
        <v>75</v>
      </c>
      <c r="B18" s="9" t="s">
        <v>76</v>
      </c>
      <c r="C18" s="9" t="s">
        <v>77</v>
      </c>
      <c r="D18" s="17"/>
      <c r="E18" s="17"/>
      <c r="F18" s="17"/>
      <c r="G18" s="17"/>
      <c r="H18" s="17"/>
      <c r="I18" s="29" t="str">
        <f>IFERROR(D18/E18,"")</f>
        <v/>
      </c>
    </row>
    <row r="20" spans="1:9" ht="26.4" x14ac:dyDescent="0.25">
      <c r="D20" s="20" t="s">
        <v>361</v>
      </c>
      <c r="E20" s="19" t="s">
        <v>362</v>
      </c>
      <c r="F20" s="19"/>
      <c r="G20" s="19"/>
      <c r="H20" s="19"/>
    </row>
    <row r="21" spans="1:9" ht="26.4" x14ac:dyDescent="0.25">
      <c r="A21" s="12" t="s">
        <v>78</v>
      </c>
      <c r="B21" s="9" t="s">
        <v>79</v>
      </c>
      <c r="C21" s="9" t="s">
        <v>223</v>
      </c>
      <c r="D21" s="17"/>
      <c r="E21" s="17"/>
      <c r="F21" s="17"/>
      <c r="G21" s="17"/>
      <c r="H21" s="17"/>
      <c r="I21" s="29" t="str">
        <f>IFERROR(D21/E21,"")</f>
        <v/>
      </c>
    </row>
    <row r="23" spans="1:9" ht="26.4" x14ac:dyDescent="0.25">
      <c r="D23" s="20" t="s">
        <v>364</v>
      </c>
      <c r="E23" s="19" t="s">
        <v>365</v>
      </c>
      <c r="F23" s="19" t="s">
        <v>363</v>
      </c>
      <c r="G23" s="19"/>
      <c r="H23" s="19"/>
    </row>
    <row r="24" spans="1:9" ht="26.4" x14ac:dyDescent="0.25">
      <c r="A24" s="12" t="s">
        <v>80</v>
      </c>
      <c r="B24" s="9" t="s">
        <v>81</v>
      </c>
      <c r="C24" s="9" t="s">
        <v>82</v>
      </c>
      <c r="D24" s="17"/>
      <c r="E24" s="17"/>
      <c r="F24" s="17"/>
      <c r="G24" s="17"/>
      <c r="H24" s="17"/>
      <c r="I24" s="29">
        <f>D24+E24+F24</f>
        <v>0</v>
      </c>
    </row>
    <row r="26" spans="1:9" ht="26.4" x14ac:dyDescent="0.25">
      <c r="A26" s="9"/>
      <c r="D26" s="20" t="s">
        <v>366</v>
      </c>
      <c r="E26" s="19" t="s">
        <v>367</v>
      </c>
      <c r="F26" s="19"/>
      <c r="G26" s="19"/>
      <c r="H26" s="19"/>
    </row>
    <row r="27" spans="1:9" ht="26.4" x14ac:dyDescent="0.25">
      <c r="A27" s="12" t="s">
        <v>83</v>
      </c>
      <c r="B27" s="9" t="s">
        <v>84</v>
      </c>
      <c r="C27" s="9" t="s">
        <v>85</v>
      </c>
      <c r="D27" s="17"/>
      <c r="E27" s="17"/>
      <c r="F27" s="17"/>
      <c r="G27" s="17"/>
      <c r="H27" s="17"/>
      <c r="I27" s="29">
        <f>D27-E27</f>
        <v>0</v>
      </c>
    </row>
    <row r="29" spans="1:9" ht="26.4" x14ac:dyDescent="0.25">
      <c r="D29" s="20" t="s">
        <v>369</v>
      </c>
      <c r="E29" s="19" t="s">
        <v>370</v>
      </c>
      <c r="F29" s="19" t="s">
        <v>368</v>
      </c>
      <c r="G29" s="19"/>
      <c r="H29" s="19"/>
    </row>
    <row r="30" spans="1:9" ht="26.4" x14ac:dyDescent="0.25">
      <c r="A30" s="12" t="s">
        <v>86</v>
      </c>
      <c r="B30" s="9" t="s">
        <v>87</v>
      </c>
      <c r="C30" s="9" t="s">
        <v>88</v>
      </c>
      <c r="D30" s="17"/>
      <c r="E30" s="17"/>
      <c r="F30" s="17"/>
      <c r="G30" s="17"/>
      <c r="H30" s="17"/>
      <c r="I30" s="29">
        <f>D30+E30-F30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pane ySplit="1" topLeftCell="A2" activePane="bottomLeft" state="frozen"/>
      <selection pane="bottomLeft" activeCell="D2" sqref="D2:E2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x14ac:dyDescent="0.25">
      <c r="D2" s="20" t="s">
        <v>371</v>
      </c>
      <c r="E2" s="20" t="s">
        <v>372</v>
      </c>
      <c r="F2" s="19"/>
    </row>
    <row r="3" spans="1:8" x14ac:dyDescent="0.25">
      <c r="A3" s="12" t="s">
        <v>252</v>
      </c>
      <c r="B3" s="9" t="s">
        <v>89</v>
      </c>
      <c r="C3" s="9" t="s">
        <v>90</v>
      </c>
      <c r="D3" s="17"/>
      <c r="E3" s="17"/>
      <c r="F3" s="17"/>
      <c r="G3" s="29" t="str">
        <f>IFERROR(D3/E3,"")</f>
        <v/>
      </c>
    </row>
    <row r="5" spans="1:8" x14ac:dyDescent="0.25">
      <c r="D5" s="20" t="s">
        <v>373</v>
      </c>
      <c r="E5" s="20" t="s">
        <v>374</v>
      </c>
      <c r="F5" s="19"/>
    </row>
    <row r="6" spans="1:8" ht="26.4" x14ac:dyDescent="0.25">
      <c r="A6" s="13" t="s">
        <v>91</v>
      </c>
      <c r="B6" s="9" t="s">
        <v>92</v>
      </c>
      <c r="C6" s="9" t="s">
        <v>93</v>
      </c>
      <c r="D6" s="17"/>
      <c r="E6" s="17"/>
      <c r="F6" s="17"/>
      <c r="G6" s="29" t="str">
        <f>IFERROR(D6/E6,"")</f>
        <v/>
      </c>
    </row>
    <row r="8" spans="1:8" ht="26.4" x14ac:dyDescent="0.25">
      <c r="D8" s="20" t="s">
        <v>304</v>
      </c>
      <c r="E8" s="20" t="s">
        <v>375</v>
      </c>
      <c r="F8" s="19"/>
    </row>
    <row r="9" spans="1:8" x14ac:dyDescent="0.25">
      <c r="A9" s="12" t="s">
        <v>253</v>
      </c>
      <c r="B9" s="9" t="s">
        <v>94</v>
      </c>
      <c r="C9" s="9" t="s">
        <v>95</v>
      </c>
      <c r="D9" s="17"/>
      <c r="E9" s="17"/>
      <c r="F9" s="17"/>
      <c r="G9" s="29" t="str">
        <f>IFERROR(D9/E9,"")</f>
        <v/>
      </c>
    </row>
    <row r="11" spans="1:8" ht="26.4" x14ac:dyDescent="0.25">
      <c r="D11" s="20" t="s">
        <v>376</v>
      </c>
      <c r="E11" s="20" t="s">
        <v>253</v>
      </c>
      <c r="F11" s="19"/>
    </row>
    <row r="12" spans="1:8" x14ac:dyDescent="0.25">
      <c r="A12" s="13" t="s">
        <v>254</v>
      </c>
      <c r="B12" s="9" t="s">
        <v>96</v>
      </c>
      <c r="C12" s="9" t="s">
        <v>97</v>
      </c>
      <c r="D12" s="17"/>
      <c r="E12" s="17"/>
      <c r="F12" s="17"/>
      <c r="G12" s="29" t="str">
        <f>IFERROR(D12/E12,"")</f>
        <v/>
      </c>
    </row>
    <row r="14" spans="1:8" ht="26.4" x14ac:dyDescent="0.25">
      <c r="D14" s="20" t="s">
        <v>377</v>
      </c>
      <c r="E14" s="20" t="s">
        <v>376</v>
      </c>
      <c r="F14" s="19"/>
    </row>
    <row r="15" spans="1:8" x14ac:dyDescent="0.25">
      <c r="A15" s="12" t="s">
        <v>98</v>
      </c>
      <c r="B15" s="9" t="s">
        <v>99</v>
      </c>
      <c r="C15" s="9" t="s">
        <v>100</v>
      </c>
      <c r="D15" s="17"/>
      <c r="E15" s="17"/>
      <c r="F15" s="17"/>
      <c r="G15" s="29" t="str">
        <f>IFERROR(D15/E15,"")</f>
        <v/>
      </c>
    </row>
    <row r="17" spans="1:7" ht="26.4" x14ac:dyDescent="0.25">
      <c r="D17" s="20" t="s">
        <v>378</v>
      </c>
      <c r="E17" s="20" t="s">
        <v>379</v>
      </c>
      <c r="F17" s="19"/>
    </row>
    <row r="18" spans="1:7" ht="26.4" x14ac:dyDescent="0.25">
      <c r="A18" s="13" t="s">
        <v>101</v>
      </c>
      <c r="B18" s="9" t="s">
        <v>255</v>
      </c>
      <c r="C18" s="14" t="s">
        <v>256</v>
      </c>
      <c r="D18" s="17"/>
      <c r="E18" s="17"/>
      <c r="F18" s="17"/>
      <c r="G18" s="29" t="str">
        <f>IFERROR(D18/E18,"")</f>
        <v/>
      </c>
    </row>
    <row r="20" spans="1:7" x14ac:dyDescent="0.25">
      <c r="D20" s="20" t="s">
        <v>380</v>
      </c>
      <c r="E20" s="20" t="s">
        <v>381</v>
      </c>
      <c r="F20" s="19"/>
    </row>
    <row r="21" spans="1:7" ht="26.4" x14ac:dyDescent="0.25">
      <c r="A21" s="12" t="s">
        <v>102</v>
      </c>
      <c r="B21" s="9" t="s">
        <v>257</v>
      </c>
      <c r="C21" s="14" t="s">
        <v>5</v>
      </c>
      <c r="D21" s="17"/>
      <c r="E21" s="17"/>
      <c r="F21" s="17"/>
      <c r="G21" s="29" t="str">
        <f>IFERROR(D21/E21,"")</f>
        <v/>
      </c>
    </row>
    <row r="23" spans="1:7" x14ac:dyDescent="0.25">
      <c r="D23" s="20" t="s">
        <v>380</v>
      </c>
      <c r="E23" s="20" t="s">
        <v>382</v>
      </c>
      <c r="F23" s="20" t="s">
        <v>381</v>
      </c>
    </row>
    <row r="24" spans="1:7" ht="26.4" x14ac:dyDescent="0.25">
      <c r="A24" s="12" t="s">
        <v>103</v>
      </c>
      <c r="B24" s="9" t="s">
        <v>104</v>
      </c>
      <c r="C24" s="9" t="s">
        <v>105</v>
      </c>
      <c r="D24" s="17"/>
      <c r="E24" s="17"/>
      <c r="F24" s="17"/>
      <c r="G24" s="29" t="str">
        <f>IFERROR((D24-E24)/F24,"")</f>
        <v/>
      </c>
    </row>
    <row r="26" spans="1:7" x14ac:dyDescent="0.25">
      <c r="D26" s="20" t="s">
        <v>383</v>
      </c>
      <c r="E26" s="20" t="s">
        <v>384</v>
      </c>
      <c r="F26" s="19"/>
    </row>
    <row r="27" spans="1:7" ht="26.4" x14ac:dyDescent="0.25">
      <c r="A27" s="13" t="s">
        <v>258</v>
      </c>
      <c r="B27" s="9" t="s">
        <v>106</v>
      </c>
      <c r="C27" s="9" t="s">
        <v>14</v>
      </c>
      <c r="D27" s="17"/>
      <c r="E27" s="17"/>
      <c r="F27" s="17"/>
      <c r="G27" s="29" t="str">
        <f>IFERROR((D27-E27)/D27,"")</f>
        <v/>
      </c>
    </row>
    <row r="29" spans="1:7" x14ac:dyDescent="0.25">
      <c r="D29" s="20" t="s">
        <v>385</v>
      </c>
      <c r="E29" s="20" t="s">
        <v>386</v>
      </c>
      <c r="F29" s="19"/>
    </row>
    <row r="30" spans="1:7" ht="26.4" x14ac:dyDescent="0.25">
      <c r="A30" s="13" t="s">
        <v>107</v>
      </c>
      <c r="B30" s="9" t="s">
        <v>108</v>
      </c>
      <c r="C30" s="9" t="s">
        <v>109</v>
      </c>
      <c r="D30" s="17"/>
      <c r="E30" s="17"/>
      <c r="F30" s="17"/>
      <c r="G30" s="29">
        <f>D30-E30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pane ySplit="1" topLeftCell="A19" activePane="bottomLeft" state="frozen"/>
      <selection pane="bottomLeft" activeCell="C17" sqref="C17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0.33203125" style="30" bestFit="1" customWidth="1"/>
    <col min="8" max="8" width="9.33203125" style="8"/>
    <col min="9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4" t="s">
        <v>308</v>
      </c>
      <c r="E1" s="24" t="s">
        <v>309</v>
      </c>
      <c r="F1" s="24" t="s">
        <v>310</v>
      </c>
      <c r="G1" s="28" t="s">
        <v>300</v>
      </c>
      <c r="H1" s="28" t="s">
        <v>301</v>
      </c>
    </row>
    <row r="2" spans="1:8" ht="39.6" x14ac:dyDescent="0.25">
      <c r="D2" s="20" t="s">
        <v>387</v>
      </c>
      <c r="E2" s="20" t="s">
        <v>388</v>
      </c>
      <c r="F2" s="20"/>
    </row>
    <row r="3" spans="1:8" ht="26.4" x14ac:dyDescent="0.25">
      <c r="A3" s="12" t="s">
        <v>111</v>
      </c>
      <c r="B3" s="9" t="s">
        <v>112</v>
      </c>
      <c r="C3" s="9" t="s">
        <v>113</v>
      </c>
      <c r="D3" s="18"/>
      <c r="E3" s="18"/>
      <c r="F3" s="18"/>
      <c r="G3" s="31">
        <f>D3+E3</f>
        <v>0</v>
      </c>
    </row>
    <row r="5" spans="1:8" ht="26.4" x14ac:dyDescent="0.25">
      <c r="D5" s="20" t="s">
        <v>389</v>
      </c>
      <c r="E5" s="20" t="s">
        <v>390</v>
      </c>
      <c r="F5" s="20"/>
    </row>
    <row r="6" spans="1:8" ht="26.4" x14ac:dyDescent="0.25">
      <c r="A6" s="12" t="s">
        <v>114</v>
      </c>
      <c r="B6" s="9" t="s">
        <v>259</v>
      </c>
      <c r="C6" s="9" t="s">
        <v>260</v>
      </c>
      <c r="D6" s="18"/>
      <c r="E6" s="18"/>
      <c r="F6" s="18"/>
      <c r="G6" s="31" t="str">
        <f>IFERROR(D6/E6,"")</f>
        <v/>
      </c>
    </row>
    <row r="8" spans="1:8" x14ac:dyDescent="0.25">
      <c r="D8" s="20" t="s">
        <v>391</v>
      </c>
      <c r="E8" s="20" t="s">
        <v>392</v>
      </c>
      <c r="F8" s="20"/>
    </row>
    <row r="9" spans="1:8" ht="26.4" x14ac:dyDescent="0.25">
      <c r="A9" s="13" t="s">
        <v>115</v>
      </c>
      <c r="B9" s="9" t="s">
        <v>116</v>
      </c>
      <c r="C9" s="9" t="s">
        <v>117</v>
      </c>
      <c r="D9" s="18"/>
      <c r="E9" s="18"/>
      <c r="F9" s="18"/>
      <c r="G9" s="31" t="str">
        <f>IFERROR(D9/E9,"")</f>
        <v/>
      </c>
    </row>
    <row r="11" spans="1:8" ht="26.4" x14ac:dyDescent="0.25">
      <c r="D11" s="20" t="s">
        <v>393</v>
      </c>
      <c r="E11" s="20" t="s">
        <v>394</v>
      </c>
      <c r="F11" s="20"/>
    </row>
    <row r="12" spans="1:8" ht="26.4" x14ac:dyDescent="0.25">
      <c r="A12" s="12" t="s">
        <v>118</v>
      </c>
      <c r="B12" s="9" t="s">
        <v>119</v>
      </c>
      <c r="C12" s="9" t="s">
        <v>120</v>
      </c>
      <c r="D12" s="18"/>
      <c r="E12" s="18"/>
      <c r="F12" s="18"/>
      <c r="G12" s="31">
        <f>D12+E12</f>
        <v>0</v>
      </c>
    </row>
    <row r="14" spans="1:8" ht="26.4" x14ac:dyDescent="0.25">
      <c r="D14" s="20" t="s">
        <v>395</v>
      </c>
      <c r="E14" s="20" t="s">
        <v>396</v>
      </c>
      <c r="F14" s="20"/>
    </row>
    <row r="15" spans="1:8" ht="26.4" x14ac:dyDescent="0.25">
      <c r="A15" s="12" t="s">
        <v>121</v>
      </c>
      <c r="B15" s="9" t="s">
        <v>122</v>
      </c>
      <c r="C15" s="9" t="s">
        <v>123</v>
      </c>
      <c r="D15" s="18"/>
      <c r="E15" s="18"/>
      <c r="F15" s="18"/>
      <c r="G15" s="31">
        <f>D15*E15</f>
        <v>0</v>
      </c>
    </row>
    <row r="17" spans="1:7" ht="52.8" x14ac:dyDescent="0.25">
      <c r="D17" s="20" t="s">
        <v>399</v>
      </c>
      <c r="E17" s="20" t="s">
        <v>398</v>
      </c>
      <c r="F17" s="20" t="s">
        <v>397</v>
      </c>
    </row>
    <row r="18" spans="1:7" ht="39.6" x14ac:dyDescent="0.25">
      <c r="A18" s="13" t="s">
        <v>124</v>
      </c>
      <c r="B18" s="9" t="s">
        <v>125</v>
      </c>
      <c r="C18" s="9" t="s">
        <v>224</v>
      </c>
      <c r="D18" s="18"/>
      <c r="E18" s="18"/>
      <c r="F18" s="18"/>
      <c r="G18" s="31">
        <f>D18+E18+F18</f>
        <v>0</v>
      </c>
    </row>
    <row r="20" spans="1:7" ht="39.6" x14ac:dyDescent="0.25">
      <c r="A20" s="14"/>
      <c r="B20" s="9"/>
      <c r="C20" s="9"/>
      <c r="D20" s="20" t="s">
        <v>481</v>
      </c>
      <c r="E20" s="20" t="s">
        <v>482</v>
      </c>
      <c r="F20" s="20" t="s">
        <v>483</v>
      </c>
    </row>
    <row r="21" spans="1:7" ht="39.6" x14ac:dyDescent="0.25">
      <c r="A21" s="13" t="s">
        <v>126</v>
      </c>
      <c r="B21" s="9" t="s">
        <v>127</v>
      </c>
      <c r="C21" s="9" t="s">
        <v>225</v>
      </c>
      <c r="D21" s="18"/>
      <c r="E21" s="18"/>
      <c r="F21" s="18"/>
      <c r="G21" s="31"/>
    </row>
    <row r="23" spans="1:7" ht="26.4" x14ac:dyDescent="0.25">
      <c r="D23" s="20" t="s">
        <v>401</v>
      </c>
      <c r="E23" s="20" t="s">
        <v>402</v>
      </c>
      <c r="F23" s="20" t="s">
        <v>400</v>
      </c>
    </row>
    <row r="24" spans="1:7" ht="26.4" x14ac:dyDescent="0.25">
      <c r="A24" s="12" t="s">
        <v>128</v>
      </c>
      <c r="B24" s="9" t="s">
        <v>129</v>
      </c>
      <c r="C24" s="9" t="s">
        <v>130</v>
      </c>
      <c r="D24" s="18"/>
      <c r="E24" s="18"/>
      <c r="F24" s="18"/>
      <c r="G24" s="31" t="str">
        <f>IFERROR((D24-E24)/F24,"")</f>
        <v/>
      </c>
    </row>
    <row r="26" spans="1:7" x14ac:dyDescent="0.25">
      <c r="D26" s="20" t="s">
        <v>403</v>
      </c>
      <c r="E26" s="20" t="s">
        <v>404</v>
      </c>
      <c r="F26" s="20"/>
    </row>
    <row r="27" spans="1:7" x14ac:dyDescent="0.25">
      <c r="A27" s="12" t="s">
        <v>261</v>
      </c>
      <c r="B27" s="9" t="s">
        <v>131</v>
      </c>
      <c r="C27" s="9" t="s">
        <v>132</v>
      </c>
      <c r="D27" s="18"/>
      <c r="E27" s="18"/>
      <c r="F27" s="18"/>
      <c r="G27" s="31" t="e">
        <f>D27/E27</f>
        <v>#DIV/0!</v>
      </c>
    </row>
    <row r="29" spans="1:7" ht="52.8" x14ac:dyDescent="0.25">
      <c r="A29" s="9"/>
      <c r="D29" s="20" t="s">
        <v>135</v>
      </c>
      <c r="E29" s="20"/>
      <c r="F29" s="20"/>
    </row>
    <row r="30" spans="1:7" ht="26.4" x14ac:dyDescent="0.25">
      <c r="A30" s="12" t="s">
        <v>133</v>
      </c>
      <c r="B30" s="9" t="s">
        <v>134</v>
      </c>
      <c r="C30" s="9" t="s">
        <v>135</v>
      </c>
      <c r="D30" s="18"/>
      <c r="E30" s="18"/>
      <c r="F30" s="18"/>
      <c r="G30" s="31">
        <f>D30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>
      <pane ySplit="1" topLeftCell="A7" activePane="bottomLeft" state="frozen"/>
      <selection pane="bottomLeft" activeCell="A60" sqref="A6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2.77734375" style="20" customWidth="1"/>
    <col min="8" max="8" width="9.33203125" style="9"/>
    <col min="9" max="16384" width="9.33203125" style="11"/>
  </cols>
  <sheetData>
    <row r="1" spans="1:8" s="22" customFormat="1" x14ac:dyDescent="0.25">
      <c r="A1" s="24" t="s">
        <v>295</v>
      </c>
      <c r="B1" s="25" t="s">
        <v>296</v>
      </c>
      <c r="C1" s="25" t="s">
        <v>297</v>
      </c>
      <c r="D1" s="24" t="s">
        <v>308</v>
      </c>
      <c r="E1" s="24" t="s">
        <v>309</v>
      </c>
      <c r="F1" s="24" t="s">
        <v>310</v>
      </c>
      <c r="G1" s="24" t="s">
        <v>300</v>
      </c>
      <c r="H1" s="24" t="s">
        <v>301</v>
      </c>
    </row>
    <row r="2" spans="1:8" x14ac:dyDescent="0.25">
      <c r="D2" s="20" t="s">
        <v>405</v>
      </c>
      <c r="E2" s="20" t="s">
        <v>406</v>
      </c>
      <c r="F2" s="20"/>
    </row>
    <row r="3" spans="1:8" x14ac:dyDescent="0.25">
      <c r="A3" s="12" t="s">
        <v>262</v>
      </c>
      <c r="B3" s="9" t="s">
        <v>137</v>
      </c>
      <c r="C3" s="9" t="s">
        <v>138</v>
      </c>
      <c r="D3" s="18"/>
      <c r="E3" s="18"/>
      <c r="F3" s="18"/>
      <c r="G3" s="32">
        <f>D3+E3</f>
        <v>0</v>
      </c>
    </row>
    <row r="5" spans="1:8" ht="26.4" x14ac:dyDescent="0.25">
      <c r="D5" s="20" t="s">
        <v>407</v>
      </c>
      <c r="E5" s="20" t="s">
        <v>408</v>
      </c>
      <c r="F5" s="20"/>
    </row>
    <row r="6" spans="1:8" ht="39.6" x14ac:dyDescent="0.25">
      <c r="A6" s="12" t="s">
        <v>263</v>
      </c>
      <c r="B6" s="9" t="s">
        <v>139</v>
      </c>
      <c r="C6" s="9" t="s">
        <v>140</v>
      </c>
      <c r="D6" s="18"/>
      <c r="E6" s="18"/>
      <c r="F6" s="18"/>
      <c r="G6" s="32" t="e">
        <f>D6/E6</f>
        <v>#DIV/0!</v>
      </c>
    </row>
    <row r="8" spans="1:8" x14ac:dyDescent="0.25">
      <c r="D8" s="20" t="s">
        <v>383</v>
      </c>
      <c r="E8" s="20" t="s">
        <v>409</v>
      </c>
      <c r="F8" s="20"/>
    </row>
    <row r="9" spans="1:8" x14ac:dyDescent="0.25">
      <c r="A9" s="12" t="s">
        <v>264</v>
      </c>
      <c r="B9" s="9" t="s">
        <v>141</v>
      </c>
      <c r="C9" s="9" t="s">
        <v>142</v>
      </c>
      <c r="D9" s="18"/>
      <c r="E9" s="18"/>
      <c r="F9" s="18"/>
      <c r="G9" s="32" t="e">
        <f>D9/E9</f>
        <v>#DIV/0!</v>
      </c>
    </row>
    <row r="11" spans="1:8" x14ac:dyDescent="0.25">
      <c r="D11" s="20" t="s">
        <v>304</v>
      </c>
      <c r="E11" s="20" t="s">
        <v>410</v>
      </c>
      <c r="F11" s="20"/>
    </row>
    <row r="12" spans="1:8" ht="26.4" x14ac:dyDescent="0.25">
      <c r="A12" s="12" t="s">
        <v>265</v>
      </c>
      <c r="B12" s="9" t="s">
        <v>127</v>
      </c>
      <c r="C12" s="9" t="s">
        <v>143</v>
      </c>
      <c r="D12" s="18"/>
      <c r="E12" s="18"/>
      <c r="F12" s="18"/>
      <c r="G12" s="32" t="e">
        <f>D12/E12</f>
        <v>#DIV/0!</v>
      </c>
    </row>
    <row r="13" spans="1:8" s="9" customFormat="1" x14ac:dyDescent="0.25">
      <c r="G13" s="20"/>
    </row>
    <row r="14" spans="1:8" x14ac:dyDescent="0.25">
      <c r="A14" s="9"/>
      <c r="D14" s="20" t="s">
        <v>411</v>
      </c>
      <c r="E14" s="20" t="s">
        <v>412</v>
      </c>
      <c r="F14" s="20"/>
    </row>
    <row r="15" spans="1:8" s="9" customFormat="1" ht="26.4" x14ac:dyDescent="0.25">
      <c r="A15" s="12" t="s">
        <v>266</v>
      </c>
      <c r="B15" s="9" t="s">
        <v>144</v>
      </c>
      <c r="C15" s="9" t="s">
        <v>145</v>
      </c>
      <c r="D15" s="18"/>
      <c r="E15" s="18"/>
      <c r="F15" s="18"/>
      <c r="G15" s="32" t="e">
        <f>D15/E15</f>
        <v>#DIV/0!</v>
      </c>
    </row>
    <row r="16" spans="1:8" s="9" customFormat="1" x14ac:dyDescent="0.25">
      <c r="G16" s="20"/>
    </row>
    <row r="17" spans="1:7" x14ac:dyDescent="0.25">
      <c r="D17" s="20" t="s">
        <v>413</v>
      </c>
      <c r="E17" s="20" t="s">
        <v>414</v>
      </c>
      <c r="F17" s="20"/>
    </row>
    <row r="18" spans="1:7" x14ac:dyDescent="0.25">
      <c r="A18" s="12" t="s">
        <v>146</v>
      </c>
      <c r="B18" s="9" t="s">
        <v>147</v>
      </c>
      <c r="C18" s="9" t="s">
        <v>148</v>
      </c>
      <c r="D18" s="18"/>
      <c r="E18" s="18"/>
      <c r="F18" s="18"/>
      <c r="G18" s="32" t="e">
        <f>D18/E18</f>
        <v>#DIV/0!</v>
      </c>
    </row>
    <row r="19" spans="1:7" s="9" customFormat="1" x14ac:dyDescent="0.25">
      <c r="C19" s="11"/>
      <c r="G19" s="20"/>
    </row>
    <row r="20" spans="1:7" s="9" customFormat="1" ht="26.4" x14ac:dyDescent="0.25">
      <c r="D20" s="20" t="s">
        <v>416</v>
      </c>
      <c r="E20" s="20" t="s">
        <v>417</v>
      </c>
      <c r="F20" s="20" t="s">
        <v>415</v>
      </c>
      <c r="G20" s="20"/>
    </row>
    <row r="21" spans="1:7" ht="26.4" x14ac:dyDescent="0.25">
      <c r="A21" s="13" t="s">
        <v>149</v>
      </c>
      <c r="B21" s="9" t="s">
        <v>150</v>
      </c>
      <c r="C21" s="9" t="s">
        <v>151</v>
      </c>
      <c r="D21" s="18"/>
      <c r="E21" s="18"/>
      <c r="F21" s="18"/>
      <c r="G21" s="32" t="e">
        <f>((D21-E21)^((1/F21)-1))</f>
        <v>#DIV/0!</v>
      </c>
    </row>
    <row r="23" spans="1:7" ht="26.4" x14ac:dyDescent="0.25">
      <c r="D23" s="20" t="s">
        <v>419</v>
      </c>
      <c r="E23" s="20" t="s">
        <v>420</v>
      </c>
      <c r="F23" s="20" t="s">
        <v>418</v>
      </c>
    </row>
    <row r="24" spans="1:7" ht="26.4" x14ac:dyDescent="0.25">
      <c r="A24" s="13" t="s">
        <v>152</v>
      </c>
      <c r="B24" s="9" t="s">
        <v>153</v>
      </c>
      <c r="C24" s="9" t="s">
        <v>154</v>
      </c>
      <c r="D24" s="18"/>
      <c r="E24" s="18"/>
      <c r="F24" s="18"/>
      <c r="G24" s="32">
        <f>(D24/((1+E24)^F24))</f>
        <v>0</v>
      </c>
    </row>
    <row r="26" spans="1:7" x14ac:dyDescent="0.25">
      <c r="D26" s="20" t="s">
        <v>262</v>
      </c>
      <c r="E26" s="20" t="s">
        <v>421</v>
      </c>
      <c r="F26" s="20"/>
    </row>
    <row r="27" spans="1:7" x14ac:dyDescent="0.25">
      <c r="A27" s="12" t="s">
        <v>155</v>
      </c>
      <c r="B27" s="9" t="s">
        <v>156</v>
      </c>
      <c r="C27" s="9" t="s">
        <v>157</v>
      </c>
      <c r="D27" s="18"/>
      <c r="E27" s="18"/>
      <c r="F27" s="18"/>
      <c r="G27" s="32" t="e">
        <f>D27/E27</f>
        <v>#DIV/0!</v>
      </c>
    </row>
    <row r="29" spans="1:7" x14ac:dyDescent="0.25">
      <c r="A29" s="9"/>
      <c r="D29" s="20" t="s">
        <v>422</v>
      </c>
      <c r="E29" s="20" t="s">
        <v>423</v>
      </c>
      <c r="F29" s="20"/>
    </row>
    <row r="30" spans="1:7" x14ac:dyDescent="0.25">
      <c r="A30" s="12" t="s">
        <v>158</v>
      </c>
      <c r="B30" s="9" t="s">
        <v>159</v>
      </c>
      <c r="C30" s="9" t="s">
        <v>160</v>
      </c>
      <c r="D30" s="18"/>
      <c r="E30" s="18"/>
      <c r="F30" s="18"/>
      <c r="G30" s="32">
        <f>D30*E30*100%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workbookViewId="0">
      <pane ySplit="1" topLeftCell="A3" activePane="bottomLeft" state="frozen"/>
      <selection pane="bottomLeft" activeCell="G18" sqref="G18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D2" s="20" t="s">
        <v>424</v>
      </c>
      <c r="E2" s="19" t="s">
        <v>425</v>
      </c>
      <c r="F2" s="19"/>
    </row>
    <row r="3" spans="1:8" ht="26.4" x14ac:dyDescent="0.25">
      <c r="A3" s="13" t="s">
        <v>267</v>
      </c>
      <c r="B3" s="9" t="s">
        <v>268</v>
      </c>
      <c r="C3" s="14" t="s">
        <v>269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426</v>
      </c>
      <c r="E5" s="19" t="s">
        <v>427</v>
      </c>
      <c r="F5" s="19"/>
    </row>
    <row r="6" spans="1:8" ht="26.4" x14ac:dyDescent="0.25">
      <c r="A6" s="13" t="s">
        <v>161</v>
      </c>
      <c r="B6" s="9" t="s">
        <v>270</v>
      </c>
      <c r="C6" s="9" t="s">
        <v>271</v>
      </c>
      <c r="D6" s="17"/>
      <c r="E6" s="17"/>
      <c r="F6" s="17"/>
      <c r="G6" s="29" t="e">
        <f>D6/E6</f>
        <v>#DIV/0!</v>
      </c>
    </row>
    <row r="8" spans="1:8" x14ac:dyDescent="0.25">
      <c r="D8" s="9"/>
    </row>
    <row r="9" spans="1:8" ht="26.4" x14ac:dyDescent="0.25">
      <c r="A9" s="13" t="s">
        <v>272</v>
      </c>
      <c r="B9" s="9" t="s">
        <v>162</v>
      </c>
      <c r="C9" s="9" t="s">
        <v>163</v>
      </c>
      <c r="D9" s="18"/>
      <c r="E9" s="17"/>
      <c r="F9" s="17"/>
      <c r="G9" s="29"/>
    </row>
    <row r="10" spans="1:8" x14ac:dyDescent="0.25">
      <c r="C10" s="9"/>
    </row>
    <row r="11" spans="1:8" x14ac:dyDescent="0.25">
      <c r="D11" s="20" t="s">
        <v>410</v>
      </c>
      <c r="E11" s="19" t="s">
        <v>429</v>
      </c>
      <c r="F11" s="19" t="s">
        <v>428</v>
      </c>
    </row>
    <row r="12" spans="1:8" ht="26.4" x14ac:dyDescent="0.25">
      <c r="A12" s="13" t="s">
        <v>164</v>
      </c>
      <c r="B12" s="9" t="s">
        <v>165</v>
      </c>
      <c r="C12" s="9" t="s">
        <v>166</v>
      </c>
      <c r="D12" s="17"/>
      <c r="E12" s="17"/>
      <c r="F12" s="17"/>
      <c r="G12" s="29" t="e">
        <f>(D12-E12)/F12</f>
        <v>#DIV/0!</v>
      </c>
    </row>
    <row r="13" spans="1:8" x14ac:dyDescent="0.25">
      <c r="C13" s="9"/>
    </row>
    <row r="14" spans="1:8" ht="39.6" x14ac:dyDescent="0.25">
      <c r="D14" s="20" t="s">
        <v>430</v>
      </c>
      <c r="E14" s="19" t="s">
        <v>431</v>
      </c>
      <c r="F14" s="19"/>
    </row>
    <row r="15" spans="1:8" ht="26.4" x14ac:dyDescent="0.25">
      <c r="A15" s="13" t="s">
        <v>273</v>
      </c>
      <c r="B15" s="9" t="s">
        <v>167</v>
      </c>
      <c r="C15" s="9" t="s">
        <v>168</v>
      </c>
      <c r="D15" s="17"/>
      <c r="E15" s="17"/>
      <c r="F15" s="17"/>
      <c r="G15" s="29" t="e">
        <f>D15/E15</f>
        <v>#DIV/0!</v>
      </c>
    </row>
    <row r="16" spans="1:8" x14ac:dyDescent="0.25">
      <c r="D16" s="9"/>
    </row>
    <row r="17" spans="1:7" x14ac:dyDescent="0.25">
      <c r="B17" s="9"/>
      <c r="C17" s="9"/>
      <c r="D17" s="19"/>
      <c r="E17" s="19"/>
      <c r="F17" s="19"/>
    </row>
    <row r="18" spans="1:7" ht="39.6" x14ac:dyDescent="0.25">
      <c r="A18" s="12" t="s">
        <v>274</v>
      </c>
      <c r="B18" s="14" t="s">
        <v>275</v>
      </c>
      <c r="C18" s="14" t="s">
        <v>276</v>
      </c>
      <c r="D18" s="18"/>
      <c r="E18" s="17"/>
      <c r="F18" s="17"/>
      <c r="G18" s="29"/>
    </row>
    <row r="19" spans="1:7" x14ac:dyDescent="0.25">
      <c r="C19" s="9"/>
    </row>
    <row r="20" spans="1:7" x14ac:dyDescent="0.25">
      <c r="D20" s="20" t="s">
        <v>432</v>
      </c>
      <c r="E20" s="19" t="s">
        <v>433</v>
      </c>
      <c r="F20" s="19" t="s">
        <v>434</v>
      </c>
    </row>
    <row r="21" spans="1:7" ht="26.4" x14ac:dyDescent="0.25">
      <c r="A21" s="14" t="s">
        <v>169</v>
      </c>
      <c r="B21" s="9" t="s">
        <v>170</v>
      </c>
      <c r="C21" s="9" t="s">
        <v>171</v>
      </c>
      <c r="D21" s="17"/>
      <c r="E21" s="17"/>
      <c r="F21" s="17"/>
      <c r="G21" s="29" t="e">
        <f>D21/(E21+F21)</f>
        <v>#DIV/0!</v>
      </c>
    </row>
    <row r="22" spans="1:7" x14ac:dyDescent="0.25">
      <c r="D22" s="9"/>
    </row>
    <row r="23" spans="1:7" x14ac:dyDescent="0.25">
      <c r="B23" s="9"/>
      <c r="C23" s="9"/>
      <c r="D23" s="20" t="s">
        <v>410</v>
      </c>
      <c r="E23" s="19" t="s">
        <v>429</v>
      </c>
      <c r="F23" s="19" t="s">
        <v>435</v>
      </c>
    </row>
    <row r="24" spans="1:7" ht="26.4" x14ac:dyDescent="0.25">
      <c r="A24" s="12" t="s">
        <v>172</v>
      </c>
      <c r="B24" s="9" t="s">
        <v>173</v>
      </c>
      <c r="C24" s="9" t="s">
        <v>226</v>
      </c>
      <c r="D24" s="17"/>
      <c r="E24" s="17"/>
      <c r="F24" s="17"/>
      <c r="G24" s="29">
        <f>D24-E24-F24</f>
        <v>0</v>
      </c>
    </row>
    <row r="26" spans="1:7" ht="26.4" x14ac:dyDescent="0.25">
      <c r="D26" s="20" t="s">
        <v>235</v>
      </c>
      <c r="E26" s="19" t="s">
        <v>436</v>
      </c>
      <c r="F26" s="19"/>
    </row>
    <row r="27" spans="1:7" ht="26.4" x14ac:dyDescent="0.25">
      <c r="A27" s="13" t="s">
        <v>174</v>
      </c>
      <c r="B27" s="9" t="s">
        <v>175</v>
      </c>
      <c r="C27" s="9" t="s">
        <v>176</v>
      </c>
      <c r="D27" s="17"/>
      <c r="E27" s="17"/>
      <c r="F27" s="17"/>
      <c r="G27" s="29" t="e">
        <f>D27/E27</f>
        <v>#DIV/0!</v>
      </c>
    </row>
    <row r="29" spans="1:7" x14ac:dyDescent="0.25">
      <c r="D29" s="20" t="s">
        <v>437</v>
      </c>
      <c r="E29" s="19" t="s">
        <v>410</v>
      </c>
      <c r="F29" s="19"/>
    </row>
    <row r="30" spans="1:7" ht="39.6" x14ac:dyDescent="0.25">
      <c r="A30" s="13" t="s">
        <v>277</v>
      </c>
      <c r="B30" s="9" t="s">
        <v>278</v>
      </c>
      <c r="C30" s="9" t="s">
        <v>279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ySplit="1" topLeftCell="A2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D2" s="20" t="s">
        <v>438</v>
      </c>
      <c r="E2" s="19" t="s">
        <v>182</v>
      </c>
      <c r="F2" s="19"/>
    </row>
    <row r="3" spans="1:8" x14ac:dyDescent="0.25">
      <c r="A3" s="12" t="s">
        <v>178</v>
      </c>
      <c r="B3" s="9" t="s">
        <v>179</v>
      </c>
      <c r="C3" s="9" t="s">
        <v>180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439</v>
      </c>
      <c r="E5" s="19" t="s">
        <v>440</v>
      </c>
      <c r="F5" s="19"/>
    </row>
    <row r="6" spans="1:8" x14ac:dyDescent="0.25">
      <c r="A6" s="12" t="s">
        <v>181</v>
      </c>
      <c r="B6" s="9" t="s">
        <v>11</v>
      </c>
      <c r="C6" s="9" t="s">
        <v>12</v>
      </c>
      <c r="D6" s="17"/>
      <c r="E6" s="17"/>
      <c r="F6" s="17"/>
      <c r="G6" s="29" t="e">
        <f>D6/E6</f>
        <v>#DIV/0!</v>
      </c>
    </row>
    <row r="7" spans="1:8" x14ac:dyDescent="0.25">
      <c r="D7" s="9"/>
    </row>
    <row r="8" spans="1:8" x14ac:dyDescent="0.25">
      <c r="B8" s="9"/>
      <c r="C8" s="9"/>
      <c r="D8" s="20" t="s">
        <v>441</v>
      </c>
      <c r="E8" s="19" t="s">
        <v>442</v>
      </c>
      <c r="F8" s="19" t="s">
        <v>443</v>
      </c>
    </row>
    <row r="9" spans="1:8" ht="26.4" x14ac:dyDescent="0.25">
      <c r="A9" s="12" t="s">
        <v>182</v>
      </c>
      <c r="B9" s="9" t="s">
        <v>183</v>
      </c>
      <c r="C9" s="9" t="s">
        <v>184</v>
      </c>
      <c r="D9" s="17"/>
      <c r="E9" s="17"/>
      <c r="F9" s="17"/>
      <c r="G9" s="29">
        <f>D9-E9-F9</f>
        <v>0</v>
      </c>
    </row>
    <row r="10" spans="1:8" x14ac:dyDescent="0.25">
      <c r="C10" s="9"/>
    </row>
    <row r="11" spans="1:8" ht="26.4" x14ac:dyDescent="0.25">
      <c r="D11" s="20" t="s">
        <v>444</v>
      </c>
      <c r="E11" s="19" t="s">
        <v>445</v>
      </c>
      <c r="F11" s="19" t="s">
        <v>446</v>
      </c>
    </row>
    <row r="12" spans="1:8" ht="26.4" x14ac:dyDescent="0.25">
      <c r="A12" s="12" t="s">
        <v>280</v>
      </c>
      <c r="B12" s="9" t="s">
        <v>185</v>
      </c>
      <c r="C12" s="9" t="s">
        <v>186</v>
      </c>
      <c r="D12" s="17"/>
      <c r="E12" s="17"/>
      <c r="F12" s="17"/>
      <c r="G12" s="29" t="e">
        <f>(D12+E12)/F12</f>
        <v>#DIV/0!</v>
      </c>
    </row>
    <row r="13" spans="1:8" x14ac:dyDescent="0.25">
      <c r="C13" s="14"/>
      <c r="D13" s="9"/>
    </row>
    <row r="14" spans="1:8" x14ac:dyDescent="0.25">
      <c r="C14" s="9"/>
      <c r="D14" s="20" t="s">
        <v>447</v>
      </c>
      <c r="E14" s="19" t="s">
        <v>448</v>
      </c>
      <c r="F14" s="19" t="s">
        <v>449</v>
      </c>
    </row>
    <row r="15" spans="1:8" ht="26.4" x14ac:dyDescent="0.25">
      <c r="A15" s="12" t="s">
        <v>281</v>
      </c>
      <c r="B15" s="9" t="s">
        <v>187</v>
      </c>
      <c r="C15" s="9" t="s">
        <v>188</v>
      </c>
      <c r="D15" s="18"/>
      <c r="E15" s="17"/>
      <c r="F15" s="17"/>
      <c r="G15" s="29">
        <f>(D15-E15)*F15</f>
        <v>0</v>
      </c>
    </row>
    <row r="16" spans="1:8" x14ac:dyDescent="0.25">
      <c r="C16" s="9"/>
      <c r="D16" s="9"/>
    </row>
    <row r="17" spans="1:7" ht="26.4" x14ac:dyDescent="0.25">
      <c r="B17" s="9"/>
      <c r="C17" s="9"/>
      <c r="D17" s="20" t="s">
        <v>450</v>
      </c>
      <c r="E17" s="19" t="s">
        <v>451</v>
      </c>
      <c r="F17" s="19"/>
    </row>
    <row r="18" spans="1:7" ht="26.4" x14ac:dyDescent="0.25">
      <c r="A18" s="13" t="s">
        <v>189</v>
      </c>
      <c r="B18" s="9" t="s">
        <v>190</v>
      </c>
      <c r="C18" s="9" t="s">
        <v>191</v>
      </c>
      <c r="D18" s="17"/>
      <c r="E18" s="17"/>
      <c r="F18" s="17"/>
      <c r="G18" s="29" t="e">
        <f>D18/E18</f>
        <v>#DIV/0!</v>
      </c>
    </row>
    <row r="20" spans="1:7" ht="26.4" x14ac:dyDescent="0.25">
      <c r="D20" s="20" t="s">
        <v>452</v>
      </c>
      <c r="E20" s="19" t="s">
        <v>451</v>
      </c>
      <c r="F20" s="19"/>
    </row>
    <row r="21" spans="1:7" x14ac:dyDescent="0.25">
      <c r="A21" s="12" t="s">
        <v>192</v>
      </c>
      <c r="B21" s="9" t="s">
        <v>193</v>
      </c>
      <c r="C21" s="9" t="s">
        <v>194</v>
      </c>
      <c r="D21" s="17"/>
      <c r="E21" s="17"/>
      <c r="F21" s="17"/>
      <c r="G21" s="29" t="e">
        <f>D21/E21</f>
        <v>#DIV/0!</v>
      </c>
    </row>
    <row r="23" spans="1:7" x14ac:dyDescent="0.25">
      <c r="D23" s="20" t="s">
        <v>453</v>
      </c>
      <c r="E23" s="19" t="s">
        <v>454</v>
      </c>
      <c r="F23" s="19"/>
    </row>
    <row r="24" spans="1:7" ht="26.4" x14ac:dyDescent="0.25">
      <c r="A24" s="13" t="s">
        <v>195</v>
      </c>
      <c r="B24" s="9" t="s">
        <v>196</v>
      </c>
      <c r="C24" s="9" t="s">
        <v>197</v>
      </c>
      <c r="D24" s="17"/>
      <c r="E24" s="17"/>
      <c r="F24" s="17"/>
      <c r="G24" s="29">
        <f>D24-E24</f>
        <v>0</v>
      </c>
    </row>
    <row r="26" spans="1:7" x14ac:dyDescent="0.25">
      <c r="D26" s="20" t="s">
        <v>455</v>
      </c>
      <c r="E26" s="19" t="s">
        <v>456</v>
      </c>
      <c r="F26" s="19"/>
    </row>
    <row r="27" spans="1:7" x14ac:dyDescent="0.25">
      <c r="A27" s="12" t="s">
        <v>198</v>
      </c>
      <c r="B27" s="9" t="s">
        <v>199</v>
      </c>
      <c r="C27" s="9" t="s">
        <v>200</v>
      </c>
      <c r="D27" s="17"/>
      <c r="E27" s="17"/>
      <c r="F27" s="17"/>
      <c r="G27" s="29">
        <f>D27-E27</f>
        <v>0</v>
      </c>
    </row>
    <row r="29" spans="1:7" x14ac:dyDescent="0.25">
      <c r="D29" s="20" t="s">
        <v>383</v>
      </c>
      <c r="E29" s="19" t="s">
        <v>457</v>
      </c>
      <c r="F29" s="19"/>
    </row>
    <row r="30" spans="1:7" ht="26.4" x14ac:dyDescent="0.25">
      <c r="A30" s="13" t="s">
        <v>201</v>
      </c>
      <c r="B30" s="9" t="s">
        <v>18</v>
      </c>
      <c r="C30" s="9" t="s">
        <v>19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a14ac2-ef12-443e-9168-5089afbf69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DB048F347B545B3F3002901E87BC2" ma:contentTypeVersion="9" ma:contentTypeDescription="Create a new document." ma:contentTypeScope="" ma:versionID="0d5f6051fe61e0fab499ca941bb355b4">
  <xsd:schema xmlns:xsd="http://www.w3.org/2001/XMLSchema" xmlns:xs="http://www.w3.org/2001/XMLSchema" xmlns:p="http://schemas.microsoft.com/office/2006/metadata/properties" xmlns:ns3="5ea14ac2-ef12-443e-9168-5089afbf69bd" targetNamespace="http://schemas.microsoft.com/office/2006/metadata/properties" ma:root="true" ma:fieldsID="ed229c097dffbb4490c98383a4edc4ce" ns3:_="">
    <xsd:import namespace="5ea14ac2-ef12-443e-9168-5089afbf6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4ac2-ef12-443e-9168-5089afbf6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2FA42-43A6-4B13-A92B-32543A09ED5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ea14ac2-ef12-443e-9168-5089afbf6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29BA9C-9853-4626-9E7D-A3A36F005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5D55F-915F-4D57-BBA9-32D41FED1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14ac2-ef12-443e-9168-5089afbf6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metrics</vt:lpstr>
      <vt:lpstr>SaaS KPIs</vt:lpstr>
      <vt:lpstr>Inventory KPIs</vt:lpstr>
      <vt:lpstr>Investors KPIs</vt:lpstr>
      <vt:lpstr>Head Count KPIs</vt:lpstr>
      <vt:lpstr>CAPEX KPIs</vt:lpstr>
      <vt:lpstr>Balance Sheet KPIs</vt:lpstr>
      <vt:lpstr>Tax KPIs</vt:lpstr>
      <vt:lpstr>CEO KPIs</vt:lpstr>
      <vt:lpstr>Other 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Vejaysundaram R</cp:lastModifiedBy>
  <dcterms:created xsi:type="dcterms:W3CDTF">2024-02-22T05:34:02Z</dcterms:created>
  <dcterms:modified xsi:type="dcterms:W3CDTF">2024-09-24T12:28:15Z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2024-02-22T00:00:00Z</vt:filetime>
  </property>
  <property fmtid="{D5CDD505-2E9C-101B-9397-08002B2CF9AE}" pid="3" name="LastSaved">
    <vt:filetime>2024-02-22T00:00:00Z</vt:filetime>
  </property>
  <property fmtid="{D5CDD505-2E9C-101B-9397-08002B2CF9AE}" pid="4" name="Producer">
    <vt:lpwstr>3-Heights™ PDF Optimization Shell 6.3.1.5 (http://www.pdf-tools.com)</vt:lpwstr>
  </property>
  <property fmtid="{D5CDD505-2E9C-101B-9397-08002B2CF9AE}" pid="5" name="ContentTypeId">
    <vt:lpwstr>0x010100ED5DB048F347B545B3F3002901E87BC2</vt:lpwstr>
  </property>
</Properties>
</file>