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Tasks\物理实验\声速测量\"/>
    </mc:Choice>
  </mc:AlternateContent>
  <xr:revisionPtr revIDLastSave="0" documentId="13_ncr:1_{24EFFCA9-D62B-409C-BF56-A0F25A53248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一、共振干涉法" sheetId="1" r:id="rId1"/>
    <sheet name="二、相位比较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O3" i="1"/>
  <c r="O3" i="2"/>
  <c r="M3" i="2"/>
  <c r="B20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L3" i="2"/>
  <c r="F3" i="2"/>
  <c r="E3" i="2"/>
  <c r="N3" i="1"/>
  <c r="M3" i="1"/>
  <c r="H3" i="1"/>
  <c r="L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F18" i="1"/>
  <c r="B20" i="1"/>
  <c r="F3" i="1"/>
  <c r="I3" i="1" s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2" l="1"/>
  <c r="J14" i="2" s="1"/>
  <c r="H3" i="2"/>
  <c r="I3" i="2" s="1"/>
  <c r="J4" i="2" l="1"/>
  <c r="J13" i="2"/>
  <c r="J12" i="2"/>
  <c r="J11" i="2"/>
  <c r="J9" i="2"/>
  <c r="J8" i="2"/>
  <c r="J10" i="2"/>
  <c r="J3" i="2"/>
  <c r="J17" i="2"/>
  <c r="J7" i="2"/>
  <c r="J16" i="2"/>
  <c r="J6" i="2"/>
  <c r="J15" i="2"/>
  <c r="J5" i="2"/>
  <c r="K3" i="2" l="1"/>
</calcChain>
</file>

<file path=xl/sharedStrings.xml><?xml version="1.0" encoding="utf-8"?>
<sst xmlns="http://schemas.openxmlformats.org/spreadsheetml/2006/main" count="94" uniqueCount="46">
  <si>
    <t>X1</t>
    <phoneticPr fontId="1" type="noConversion"/>
  </si>
  <si>
    <t>波节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</si>
  <si>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</si>
  <si>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</si>
  <si>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</si>
  <si>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</si>
  <si>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</si>
  <si>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</si>
  <si>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</si>
  <si>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</si>
  <si>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</si>
  <si>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</si>
  <si>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</si>
  <si>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</si>
  <si>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</si>
  <si>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</si>
  <si>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</si>
  <si>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波节差</t>
    <phoneticPr fontId="1" type="noConversion"/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</si>
  <si>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</si>
  <si>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</si>
  <si>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</si>
  <si>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</si>
  <si>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</si>
  <si>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</si>
  <si>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</si>
  <si>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</si>
  <si>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</si>
  <si>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</si>
  <si>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</si>
  <si>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</si>
  <si>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</si>
  <si>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</si>
  <si>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位置(mm)</t>
    <phoneticPr fontId="1" type="noConversion"/>
  </si>
  <si>
    <t>位置差(mm)</t>
    <phoneticPr fontId="1" type="noConversion"/>
  </si>
  <si>
    <t>f(kHz)</t>
    <phoneticPr fontId="1" type="noConversion"/>
  </si>
  <si>
    <t>λ共(mm)</t>
    <phoneticPr fontId="1" type="noConversion"/>
  </si>
  <si>
    <t>u(m/s)</t>
    <phoneticPr fontId="1" type="noConversion"/>
  </si>
  <si>
    <t>一、共振干涉法</t>
    <phoneticPr fontId="1" type="noConversion"/>
  </si>
  <si>
    <t>t(°C)</t>
    <phoneticPr fontId="1" type="noConversion"/>
  </si>
  <si>
    <t>v声速参考理论值(m/s)</t>
    <phoneticPr fontId="1" type="noConversion"/>
  </si>
  <si>
    <r>
      <t>Ua</t>
    </r>
    <r>
      <rPr>
        <sz val="11"/>
        <color theme="1"/>
        <rFont val="等线"/>
        <family val="3"/>
        <charset val="134"/>
        <scheme val="minor"/>
      </rPr>
      <t>X</t>
    </r>
    <r>
      <rPr>
        <sz val="11"/>
        <color theme="1"/>
        <rFont val="等线"/>
        <family val="2"/>
        <scheme val="minor"/>
      </rPr>
      <t>(mm)</t>
    </r>
    <phoneticPr fontId="1" type="noConversion"/>
  </si>
  <si>
    <t>UbX(mm)</t>
    <phoneticPr fontId="1" type="noConversion"/>
  </si>
  <si>
    <t>UcX(mm)</t>
    <phoneticPr fontId="1" type="noConversion"/>
  </si>
  <si>
    <t>Ucf(kHz)</t>
    <phoneticPr fontId="1" type="noConversion"/>
  </si>
  <si>
    <t>Ucv(m/s)</t>
    <phoneticPr fontId="1" type="noConversion"/>
  </si>
  <si>
    <t>二、相位比较法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</si>
</sst>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R5" sqref="R5"/>
    </sheetView>
  </sheetViews>
  <sheetFormatPr defaultRowHeight="14" x14ac:dyDescent="0.3"/>
  <cols>
    <col min="6" max="6" width="10.6640625" customWidth="1"/>
    <col min="10" max="10" width="19.75" hidden="1" customWidth="1"/>
  </cols>
  <sheetData>
    <row r="1" spans="1:15" x14ac:dyDescent="0.3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t="s">
        <v>1</v>
      </c>
      <c r="B2" t="s">
        <v>32</v>
      </c>
      <c r="C2" t="s">
        <v>1</v>
      </c>
      <c r="D2" t="s">
        <v>32</v>
      </c>
      <c r="E2" t="s">
        <v>17</v>
      </c>
      <c r="F2" t="s">
        <v>33</v>
      </c>
      <c r="G2" t="s">
        <v>34</v>
      </c>
      <c r="H2" t="s">
        <v>35</v>
      </c>
      <c r="I2" t="s">
        <v>36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</row>
    <row r="3" spans="1:15" x14ac:dyDescent="0.3">
      <c r="A3" t="s">
        <v>0</v>
      </c>
      <c r="B3" s="1">
        <v>3.89</v>
      </c>
      <c r="C3" t="s">
        <v>16</v>
      </c>
      <c r="D3" s="1">
        <v>77.349999999999994</v>
      </c>
      <c r="E3" t="str">
        <f>C3&amp;"-"&amp;A3</f>
        <v>X16-X1</v>
      </c>
      <c r="F3" s="1">
        <f>D3-B3</f>
        <v>73.459999999999994</v>
      </c>
      <c r="G3">
        <v>37.545999999999999</v>
      </c>
      <c r="H3">
        <f>SUM(F3:F17)/15/15*2</f>
        <v>9.8079999999999998</v>
      </c>
      <c r="I3">
        <f>H3*G3</f>
        <v>368.25116800000001</v>
      </c>
      <c r="J3" s="2">
        <f>(F3-$F$18)^2</f>
        <v>1.0000000000001705E-2</v>
      </c>
      <c r="K3">
        <f>(SUM(J3:J17)/15/14)^0.5</f>
        <v>7.5900937945141536E-2</v>
      </c>
      <c r="L3">
        <f>0.02/2</f>
        <v>0.01</v>
      </c>
      <c r="M3">
        <f>(K3^2+L3^2)^0.5</f>
        <v>7.6556857177866353E-2</v>
      </c>
      <c r="N3">
        <f>0.1</f>
        <v>0.1</v>
      </c>
      <c r="O3">
        <f>((2/15*G3*M3)^2+(2/15*F18*N3)^2)^0.5</f>
        <v>1.0530204849602127</v>
      </c>
    </row>
    <row r="4" spans="1:15" x14ac:dyDescent="0.3">
      <c r="A4" t="s">
        <v>2</v>
      </c>
      <c r="B4" s="1">
        <v>8.83</v>
      </c>
      <c r="C4" t="s">
        <v>18</v>
      </c>
      <c r="D4" s="1">
        <v>82.33</v>
      </c>
      <c r="E4" t="str">
        <f t="shared" ref="E4:E17" si="0">C4&amp;"-"&amp;A4</f>
        <v>X17-X2</v>
      </c>
      <c r="F4" s="1">
        <f t="shared" ref="F4:F17" si="1">D4-B4</f>
        <v>73.5</v>
      </c>
      <c r="J4" s="2">
        <f t="shared" ref="J4:J17" si="2">(F4-$F$18)^2</f>
        <v>3.6000000000002727E-3</v>
      </c>
    </row>
    <row r="5" spans="1:15" x14ac:dyDescent="0.3">
      <c r="A5" t="s">
        <v>3</v>
      </c>
      <c r="B5" s="1">
        <v>13.77</v>
      </c>
      <c r="C5" t="s">
        <v>19</v>
      </c>
      <c r="D5" s="1">
        <v>87.08</v>
      </c>
      <c r="E5" t="str">
        <f t="shared" si="0"/>
        <v>X18-X3</v>
      </c>
      <c r="F5" s="1">
        <f t="shared" si="1"/>
        <v>73.31</v>
      </c>
      <c r="J5" s="2">
        <f t="shared" si="2"/>
        <v>6.25E-2</v>
      </c>
    </row>
    <row r="6" spans="1:15" x14ac:dyDescent="0.3">
      <c r="A6" t="s">
        <v>4</v>
      </c>
      <c r="B6" s="1">
        <v>18.72</v>
      </c>
      <c r="C6" t="s">
        <v>20</v>
      </c>
      <c r="D6" s="1">
        <v>91.9</v>
      </c>
      <c r="E6" t="str">
        <f t="shared" si="0"/>
        <v>X19-X4</v>
      </c>
      <c r="F6" s="1">
        <f t="shared" si="1"/>
        <v>73.180000000000007</v>
      </c>
      <c r="J6" s="2">
        <f t="shared" si="2"/>
        <v>0.14439999999999653</v>
      </c>
    </row>
    <row r="7" spans="1:15" x14ac:dyDescent="0.3">
      <c r="A7" t="s">
        <v>5</v>
      </c>
      <c r="B7" s="1">
        <v>23.58</v>
      </c>
      <c r="C7" t="s">
        <v>21</v>
      </c>
      <c r="D7" s="1">
        <v>96.94</v>
      </c>
      <c r="E7" t="str">
        <f t="shared" si="0"/>
        <v>X20-X5</v>
      </c>
      <c r="F7" s="1">
        <f t="shared" si="1"/>
        <v>73.36</v>
      </c>
      <c r="J7" s="2">
        <f t="shared" si="2"/>
        <v>4.0000000000001139E-2</v>
      </c>
    </row>
    <row r="8" spans="1:15" x14ac:dyDescent="0.3">
      <c r="A8" t="s">
        <v>6</v>
      </c>
      <c r="B8" s="1">
        <v>28.49</v>
      </c>
      <c r="C8" t="s">
        <v>22</v>
      </c>
      <c r="D8" s="1">
        <v>101.98</v>
      </c>
      <c r="E8" t="str">
        <f t="shared" si="0"/>
        <v>X21-X6</v>
      </c>
      <c r="F8" s="1">
        <f t="shared" si="1"/>
        <v>73.490000000000009</v>
      </c>
      <c r="J8" s="2">
        <f t="shared" si="2"/>
        <v>4.8999999999990449E-3</v>
      </c>
    </row>
    <row r="9" spans="1:15" x14ac:dyDescent="0.3">
      <c r="A9" t="s">
        <v>7</v>
      </c>
      <c r="B9" s="1">
        <v>33.17</v>
      </c>
      <c r="C9" t="s">
        <v>23</v>
      </c>
      <c r="D9" s="1">
        <v>106.85</v>
      </c>
      <c r="E9" t="str">
        <f t="shared" si="0"/>
        <v>X22-X7</v>
      </c>
      <c r="F9" s="1">
        <f t="shared" si="1"/>
        <v>73.679999999999993</v>
      </c>
      <c r="J9" s="2">
        <f t="shared" si="2"/>
        <v>1.439999999999768E-2</v>
      </c>
    </row>
    <row r="10" spans="1:15" x14ac:dyDescent="0.3">
      <c r="A10" t="s">
        <v>8</v>
      </c>
      <c r="B10" s="1">
        <v>37.97</v>
      </c>
      <c r="C10" t="s">
        <v>24</v>
      </c>
      <c r="D10" s="1">
        <v>111.81</v>
      </c>
      <c r="E10" t="str">
        <f t="shared" si="0"/>
        <v>X23-X8</v>
      </c>
      <c r="F10" s="1">
        <f t="shared" si="1"/>
        <v>73.84</v>
      </c>
      <c r="J10" s="2">
        <f t="shared" si="2"/>
        <v>7.8400000000000636E-2</v>
      </c>
    </row>
    <row r="11" spans="1:15" x14ac:dyDescent="0.3">
      <c r="A11" t="s">
        <v>9</v>
      </c>
      <c r="B11" s="1">
        <v>42.88</v>
      </c>
      <c r="C11" t="s">
        <v>25</v>
      </c>
      <c r="D11" s="1">
        <v>116.77</v>
      </c>
      <c r="E11" t="str">
        <f t="shared" si="0"/>
        <v>X24-X9</v>
      </c>
      <c r="F11" s="1">
        <f t="shared" si="1"/>
        <v>73.889999999999986</v>
      </c>
      <c r="J11" s="2">
        <f t="shared" si="2"/>
        <v>0.10889999999998949</v>
      </c>
    </row>
    <row r="12" spans="1:15" x14ac:dyDescent="0.3">
      <c r="A12" t="s">
        <v>10</v>
      </c>
      <c r="B12" s="1">
        <v>47.77</v>
      </c>
      <c r="C12" t="s">
        <v>26</v>
      </c>
      <c r="D12" s="1">
        <v>121.88</v>
      </c>
      <c r="E12" t="str">
        <f t="shared" si="0"/>
        <v>X25-X10</v>
      </c>
      <c r="F12" s="1">
        <f t="shared" si="1"/>
        <v>74.109999999999985</v>
      </c>
      <c r="J12" s="2">
        <f t="shared" si="2"/>
        <v>0.30249999999998123</v>
      </c>
    </row>
    <row r="13" spans="1:15" x14ac:dyDescent="0.3">
      <c r="A13" t="s">
        <v>11</v>
      </c>
      <c r="B13" s="1">
        <v>52.65</v>
      </c>
      <c r="C13" t="s">
        <v>27</v>
      </c>
      <c r="D13" s="1">
        <v>126.71</v>
      </c>
      <c r="E13" t="str">
        <f t="shared" si="0"/>
        <v>X26-X11</v>
      </c>
      <c r="F13" s="1">
        <f t="shared" si="1"/>
        <v>74.06</v>
      </c>
      <c r="J13" s="2">
        <f t="shared" si="2"/>
        <v>0.25</v>
      </c>
    </row>
    <row r="14" spans="1:15" x14ac:dyDescent="0.3">
      <c r="A14" t="s">
        <v>12</v>
      </c>
      <c r="B14" s="1">
        <v>57.87</v>
      </c>
      <c r="C14" t="s">
        <v>28</v>
      </c>
      <c r="D14" s="1">
        <v>131.41999999999999</v>
      </c>
      <c r="E14" t="str">
        <f t="shared" si="0"/>
        <v>X27-X12</v>
      </c>
      <c r="F14" s="1">
        <f t="shared" si="1"/>
        <v>73.549999999999983</v>
      </c>
      <c r="J14" s="2">
        <f t="shared" si="2"/>
        <v>1.0000000000038654E-4</v>
      </c>
    </row>
    <row r="15" spans="1:15" x14ac:dyDescent="0.3">
      <c r="A15" t="s">
        <v>13</v>
      </c>
      <c r="B15" s="1">
        <v>62.8</v>
      </c>
      <c r="C15" t="s">
        <v>29</v>
      </c>
      <c r="D15" s="1">
        <v>136.22999999999999</v>
      </c>
      <c r="E15" t="str">
        <f t="shared" si="0"/>
        <v>X28-X13</v>
      </c>
      <c r="F15" s="1">
        <f t="shared" si="1"/>
        <v>73.429999999999993</v>
      </c>
      <c r="J15" s="2">
        <f t="shared" si="2"/>
        <v>1.6900000000002514E-2</v>
      </c>
    </row>
    <row r="16" spans="1:15" x14ac:dyDescent="0.3">
      <c r="A16" t="s">
        <v>14</v>
      </c>
      <c r="B16" s="1">
        <v>67.680000000000007</v>
      </c>
      <c r="C16" t="s">
        <v>30</v>
      </c>
      <c r="D16" s="1">
        <v>141</v>
      </c>
      <c r="E16" t="str">
        <f t="shared" si="0"/>
        <v>X29-X14</v>
      </c>
      <c r="F16" s="1">
        <f t="shared" si="1"/>
        <v>73.319999999999993</v>
      </c>
      <c r="J16" s="2">
        <f t="shared" si="2"/>
        <v>5.7600000000004363E-2</v>
      </c>
    </row>
    <row r="17" spans="1:10" x14ac:dyDescent="0.3">
      <c r="A17" t="s">
        <v>15</v>
      </c>
      <c r="B17" s="1">
        <v>72.52</v>
      </c>
      <c r="C17" t="s">
        <v>31</v>
      </c>
      <c r="D17" s="1">
        <v>145.74</v>
      </c>
      <c r="E17" t="str">
        <f t="shared" si="0"/>
        <v>X30-X15</v>
      </c>
      <c r="F17" s="1">
        <f t="shared" si="1"/>
        <v>73.220000000000013</v>
      </c>
      <c r="J17" s="2">
        <f t="shared" si="2"/>
        <v>0.11559999999999265</v>
      </c>
    </row>
    <row r="18" spans="1:10" x14ac:dyDescent="0.3">
      <c r="F18" s="1">
        <f>AVERAGE(F3:F17)</f>
        <v>73.56</v>
      </c>
    </row>
    <row r="19" spans="1:10" x14ac:dyDescent="0.3">
      <c r="A19" t="s">
        <v>38</v>
      </c>
      <c r="B19" t="s">
        <v>39</v>
      </c>
    </row>
    <row r="20" spans="1:10" x14ac:dyDescent="0.3">
      <c r="A20">
        <v>22.7</v>
      </c>
      <c r="B20">
        <f>331.45*SQRT(1+A20/273)</f>
        <v>344.95493472856674</v>
      </c>
    </row>
  </sheetData>
  <mergeCells count="1">
    <mergeCell ref="A1:O1"/>
  </mergeCells>
  <phoneticPr fontId="1" type="noConversion"/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A0F4-CDBE-4F9A-AE9C-3C2AA91DE4D6}">
  <dimension ref="A1:O20"/>
  <sheetViews>
    <sheetView tabSelected="1" workbookViewId="0">
      <selection activeCell="N17" sqref="N17"/>
    </sheetView>
  </sheetViews>
  <sheetFormatPr defaultRowHeight="14" x14ac:dyDescent="0.3"/>
  <cols>
    <col min="6" max="6" width="10.6640625" customWidth="1"/>
    <col min="10" max="10" width="19.75" hidden="1" customWidth="1"/>
  </cols>
  <sheetData>
    <row r="1" spans="1:15" x14ac:dyDescent="0.3">
      <c r="A1" s="3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t="s">
        <v>1</v>
      </c>
      <c r="B2" t="s">
        <v>32</v>
      </c>
      <c r="C2" t="s">
        <v>1</v>
      </c>
      <c r="D2" t="s">
        <v>32</v>
      </c>
      <c r="E2" t="s">
        <v>17</v>
      </c>
      <c r="F2" t="s">
        <v>33</v>
      </c>
      <c r="G2" t="s">
        <v>34</v>
      </c>
      <c r="H2" t="s">
        <v>35</v>
      </c>
      <c r="I2" t="s">
        <v>36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</row>
    <row r="3" spans="1:15" x14ac:dyDescent="0.3">
      <c r="A3" t="s">
        <v>0</v>
      </c>
      <c r="B3" s="1">
        <v>0.82</v>
      </c>
      <c r="C3" t="s">
        <v>16</v>
      </c>
      <c r="D3" s="1">
        <v>71.02</v>
      </c>
      <c r="E3" t="str">
        <f>C3&amp;"-"&amp;A3</f>
        <v>X16-X1</v>
      </c>
      <c r="F3" s="1">
        <f>D3-B3</f>
        <v>70.2</v>
      </c>
      <c r="G3">
        <v>37.545999999999999</v>
      </c>
      <c r="H3">
        <f>SUM(F3:F17)/15/15*2</f>
        <v>9.3919111111111118</v>
      </c>
      <c r="I3">
        <f>H3*G3</f>
        <v>352.62869457777782</v>
      </c>
      <c r="J3" s="2">
        <f>(F3-$F$18)^2</f>
        <v>5.7280444444445008E-2</v>
      </c>
      <c r="K3">
        <f>(SUM(J3:J17)/15/14)^0.5</f>
        <v>0.12144160527621285</v>
      </c>
      <c r="L3">
        <f>0.02/2</f>
        <v>0.01</v>
      </c>
      <c r="M3">
        <f>(K3^2+L3^2)^0.5-0.1</f>
        <v>2.1852630222180633E-2</v>
      </c>
      <c r="N3">
        <f>0.1</f>
        <v>0.1</v>
      </c>
      <c r="O3">
        <f>((2/15*G3*M3)^2+(2/15*F18*N3)^2)^0.5</f>
        <v>0.94554094903825281</v>
      </c>
    </row>
    <row r="4" spans="1:15" x14ac:dyDescent="0.3">
      <c r="A4" t="s">
        <v>2</v>
      </c>
      <c r="B4" s="1">
        <v>5.63</v>
      </c>
      <c r="C4" t="s">
        <v>18</v>
      </c>
      <c r="D4" s="1">
        <v>75.92</v>
      </c>
      <c r="E4" t="str">
        <f t="shared" ref="E4:E17" si="0">C4&amp;"-"&amp;A4</f>
        <v>X17-X2</v>
      </c>
      <c r="F4" s="1">
        <f t="shared" ref="F4:F17" si="1">D4-B4</f>
        <v>70.290000000000006</v>
      </c>
      <c r="J4" s="2">
        <f t="shared" ref="J4:J17" si="2">(F4-$F$18)^2</f>
        <v>2.2300444444443776E-2</v>
      </c>
    </row>
    <row r="5" spans="1:15" x14ac:dyDescent="0.3">
      <c r="A5" t="s">
        <v>3</v>
      </c>
      <c r="B5" s="1">
        <v>9.6300000000000008</v>
      </c>
      <c r="C5" t="s">
        <v>19</v>
      </c>
      <c r="D5" s="1">
        <v>80.55</v>
      </c>
      <c r="E5" t="str">
        <f t="shared" si="0"/>
        <v>X18-X3</v>
      </c>
      <c r="F5" s="1">
        <f t="shared" si="1"/>
        <v>70.92</v>
      </c>
      <c r="J5" s="2">
        <f t="shared" si="2"/>
        <v>0.23104044444444222</v>
      </c>
    </row>
    <row r="6" spans="1:15" x14ac:dyDescent="0.3">
      <c r="A6" t="s">
        <v>4</v>
      </c>
      <c r="B6" s="1">
        <v>15.35</v>
      </c>
      <c r="C6" t="s">
        <v>20</v>
      </c>
      <c r="D6" s="1">
        <v>85.38</v>
      </c>
      <c r="E6" t="str">
        <f t="shared" si="0"/>
        <v>X19-X4</v>
      </c>
      <c r="F6" s="1">
        <f t="shared" si="1"/>
        <v>70.03</v>
      </c>
      <c r="J6" s="2">
        <f t="shared" si="2"/>
        <v>0.16755377777778013</v>
      </c>
    </row>
    <row r="7" spans="1:15" x14ac:dyDescent="0.3">
      <c r="A7" t="s">
        <v>5</v>
      </c>
      <c r="B7" s="1">
        <v>19.989999999999998</v>
      </c>
      <c r="C7" t="s">
        <v>21</v>
      </c>
      <c r="D7" s="1">
        <v>89.7</v>
      </c>
      <c r="E7" t="str">
        <f t="shared" si="0"/>
        <v>X20-X5</v>
      </c>
      <c r="F7" s="1">
        <f t="shared" si="1"/>
        <v>69.710000000000008</v>
      </c>
      <c r="J7" s="2">
        <f t="shared" si="2"/>
        <v>0.53192711111110536</v>
      </c>
    </row>
    <row r="8" spans="1:15" x14ac:dyDescent="0.3">
      <c r="A8" t="s">
        <v>6</v>
      </c>
      <c r="B8" s="1">
        <v>24.5</v>
      </c>
      <c r="C8" t="s">
        <v>22</v>
      </c>
      <c r="D8" s="1">
        <v>94.69</v>
      </c>
      <c r="E8" t="str">
        <f t="shared" si="0"/>
        <v>X21-X6</v>
      </c>
      <c r="F8" s="1">
        <f t="shared" si="1"/>
        <v>70.19</v>
      </c>
      <c r="J8" s="2">
        <f t="shared" si="2"/>
        <v>6.2167111111114247E-2</v>
      </c>
    </row>
    <row r="9" spans="1:15" x14ac:dyDescent="0.3">
      <c r="A9" t="s">
        <v>7</v>
      </c>
      <c r="B9" s="1">
        <v>29.51</v>
      </c>
      <c r="C9" t="s">
        <v>23</v>
      </c>
      <c r="D9" s="1">
        <v>99.57</v>
      </c>
      <c r="E9" t="str">
        <f t="shared" si="0"/>
        <v>X22-X7</v>
      </c>
      <c r="F9" s="1">
        <f t="shared" si="1"/>
        <v>70.059999999999988</v>
      </c>
      <c r="J9" s="2">
        <f t="shared" si="2"/>
        <v>0.14389377777778989</v>
      </c>
    </row>
    <row r="10" spans="1:15" x14ac:dyDescent="0.3">
      <c r="A10" t="s">
        <v>8</v>
      </c>
      <c r="B10" s="1">
        <v>33.82</v>
      </c>
      <c r="C10" t="s">
        <v>24</v>
      </c>
      <c r="D10" s="1">
        <v>104</v>
      </c>
      <c r="E10" t="str">
        <f t="shared" si="0"/>
        <v>X23-X8</v>
      </c>
      <c r="F10" s="1">
        <f t="shared" si="1"/>
        <v>70.180000000000007</v>
      </c>
      <c r="J10" s="2">
        <f t="shared" si="2"/>
        <v>6.725377777777633E-2</v>
      </c>
    </row>
    <row r="11" spans="1:15" x14ac:dyDescent="0.3">
      <c r="A11" t="s">
        <v>9</v>
      </c>
      <c r="B11" s="1">
        <v>38.29</v>
      </c>
      <c r="C11" t="s">
        <v>25</v>
      </c>
      <c r="D11" s="1">
        <v>109</v>
      </c>
      <c r="E11" t="str">
        <f t="shared" si="0"/>
        <v>X24-X9</v>
      </c>
      <c r="F11" s="1">
        <f t="shared" si="1"/>
        <v>70.710000000000008</v>
      </c>
      <c r="J11" s="2">
        <f t="shared" si="2"/>
        <v>7.3260444444446585E-2</v>
      </c>
    </row>
    <row r="12" spans="1:15" x14ac:dyDescent="0.3">
      <c r="A12" t="s">
        <v>10</v>
      </c>
      <c r="B12" s="1">
        <v>43.15</v>
      </c>
      <c r="C12" t="s">
        <v>26</v>
      </c>
      <c r="D12" s="1">
        <v>114.19</v>
      </c>
      <c r="E12" t="str">
        <f t="shared" si="0"/>
        <v>X25-X10</v>
      </c>
      <c r="F12" s="1">
        <f t="shared" si="1"/>
        <v>71.039999999999992</v>
      </c>
      <c r="J12" s="2">
        <f t="shared" si="2"/>
        <v>0.36080044444443005</v>
      </c>
    </row>
    <row r="13" spans="1:15" x14ac:dyDescent="0.3">
      <c r="A13" t="s">
        <v>11</v>
      </c>
      <c r="B13" s="1">
        <v>47.52</v>
      </c>
      <c r="C13" t="s">
        <v>27</v>
      </c>
      <c r="D13" s="1">
        <v>118.3</v>
      </c>
      <c r="E13" t="str">
        <f t="shared" si="0"/>
        <v>X26-X11</v>
      </c>
      <c r="F13" s="1">
        <f t="shared" si="1"/>
        <v>70.78</v>
      </c>
      <c r="J13" s="2">
        <f t="shared" si="2"/>
        <v>0.11605377777777581</v>
      </c>
    </row>
    <row r="14" spans="1:15" x14ac:dyDescent="0.3">
      <c r="A14" t="s">
        <v>12</v>
      </c>
      <c r="B14" s="1">
        <v>52.04</v>
      </c>
      <c r="C14" t="s">
        <v>28</v>
      </c>
      <c r="D14" s="1">
        <v>122.73</v>
      </c>
      <c r="E14" t="str">
        <f t="shared" si="0"/>
        <v>X27-X12</v>
      </c>
      <c r="F14" s="1">
        <f t="shared" si="1"/>
        <v>70.69</v>
      </c>
      <c r="J14" s="2">
        <f t="shared" si="2"/>
        <v>6.283377777777463E-2</v>
      </c>
    </row>
    <row r="15" spans="1:15" x14ac:dyDescent="0.3">
      <c r="A15" t="s">
        <v>13</v>
      </c>
      <c r="B15" s="1">
        <v>55.77</v>
      </c>
      <c r="C15" t="s">
        <v>29</v>
      </c>
      <c r="D15" s="1">
        <v>127.23</v>
      </c>
      <c r="E15" t="str">
        <f t="shared" si="0"/>
        <v>X28-X13</v>
      </c>
      <c r="F15" s="1">
        <f t="shared" si="1"/>
        <v>71.460000000000008</v>
      </c>
      <c r="J15" s="2">
        <f t="shared" si="2"/>
        <v>1.0417604444444526</v>
      </c>
    </row>
    <row r="16" spans="1:15" x14ac:dyDescent="0.3">
      <c r="A16" t="s">
        <v>14</v>
      </c>
      <c r="B16" s="1">
        <v>61.82</v>
      </c>
      <c r="C16" t="s">
        <v>30</v>
      </c>
      <c r="D16" s="1">
        <v>132.05000000000001</v>
      </c>
      <c r="E16" t="str">
        <f t="shared" si="0"/>
        <v>X29-X14</v>
      </c>
      <c r="F16" s="1">
        <f t="shared" si="1"/>
        <v>70.230000000000018</v>
      </c>
      <c r="J16" s="2">
        <f t="shared" si="2"/>
        <v>4.3820444444438514E-2</v>
      </c>
    </row>
    <row r="17" spans="1:10" x14ac:dyDescent="0.3">
      <c r="A17" t="s">
        <v>15</v>
      </c>
      <c r="B17" s="1">
        <v>66.66</v>
      </c>
      <c r="C17" t="s">
        <v>31</v>
      </c>
      <c r="D17" s="1">
        <v>136.76</v>
      </c>
      <c r="E17" t="str">
        <f t="shared" si="0"/>
        <v>X30-X15</v>
      </c>
      <c r="F17" s="1">
        <f t="shared" si="1"/>
        <v>70.099999999999994</v>
      </c>
      <c r="J17" s="2">
        <f t="shared" si="2"/>
        <v>0.11514711111111769</v>
      </c>
    </row>
    <row r="18" spans="1:10" x14ac:dyDescent="0.3">
      <c r="F18" s="1">
        <f>AVERAGE(F3:F17)</f>
        <v>70.439333333333337</v>
      </c>
    </row>
    <row r="19" spans="1:10" x14ac:dyDescent="0.3">
      <c r="A19" t="s">
        <v>38</v>
      </c>
      <c r="B19" t="s">
        <v>39</v>
      </c>
    </row>
    <row r="20" spans="1:10" x14ac:dyDescent="0.3">
      <c r="A20">
        <v>22.7</v>
      </c>
      <c r="B20">
        <f>331.45*SQRT(1+A20/273)</f>
        <v>344.95493472856674</v>
      </c>
    </row>
  </sheetData>
  <mergeCells count="1">
    <mergeCell ref="A1:O1"/>
  </mergeCells>
  <phoneticPr fontId="1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一、共振干涉法</vt:lpstr>
      <vt:lpstr>二、相位比较法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Vel</dc:creator>
  <cp:lastModifiedBy>- Vel</cp:lastModifiedBy>
  <cp:lastPrinted>2023-10-18T10:37:29Z</cp:lastPrinted>
  <dcterms:created xsi:type="dcterms:W3CDTF">2015-06-05T18:19:34Z</dcterms:created>
  <dcterms:modified xsi:type="dcterms:W3CDTF">2023-10-18T10:39:30Z</dcterms:modified>
</cp:coreProperties>
</file>