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LevellingThesis\Code\"/>
    </mc:Choice>
  </mc:AlternateContent>
  <xr:revisionPtr revIDLastSave="0" documentId="13_ncr:1_{B7EC4D34-8A5F-4D7B-8D56-91DBD8BF9756}" xr6:coauthVersionLast="47" xr6:coauthVersionMax="47" xr10:uidLastSave="{00000000-0000-0000-0000-000000000000}"/>
  <bookViews>
    <workbookView xWindow="-110" yWindow="-110" windowWidth="38620" windowHeight="21100" xr2:uid="{29FA8C71-BE9E-4131-A019-96FA276CC0CD}"/>
  </bookViews>
  <sheets>
    <sheet name="Sheet1" sheetId="1" r:id="rId1"/>
    <sheet name="Sheet4" sheetId="4" r:id="rId2"/>
    <sheet name="Sheet3" sheetId="3" r:id="rId3"/>
    <sheet name="Sheet2" sheetId="2" r:id="rId4"/>
  </sheets>
  <definedNames>
    <definedName name="A">Sheet1!$D$21:$M$32</definedName>
    <definedName name="L">Sheet1!$T$21:$T$32</definedName>
    <definedName name="L0">Sheet1!$P$21:$P$32</definedName>
    <definedName name="Lb">Sheet1!$R$21:$R$32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1" i="1" l="1" a="1"/>
  <c r="T22" i="1" s="1"/>
  <c r="J26" i="2"/>
  <c r="AC31" i="3"/>
  <c r="AB31" i="3"/>
  <c r="AA31" i="3"/>
  <c r="J42" i="4"/>
  <c r="H44" i="4"/>
  <c r="AA28" i="4"/>
  <c r="Y15" i="4"/>
  <c r="Y33" i="4"/>
  <c r="Y28" i="4"/>
  <c r="Y30" i="4"/>
  <c r="Y18" i="4"/>
  <c r="K18" i="4"/>
  <c r="G8" i="4"/>
  <c r="AA3" i="3"/>
  <c r="AA4" i="3"/>
  <c r="AA5" i="3"/>
  <c r="AA6" i="3"/>
  <c r="AA7" i="3"/>
  <c r="AA8" i="3"/>
  <c r="AA9" i="3"/>
  <c r="AA10" i="3"/>
  <c r="AA11" i="3"/>
  <c r="AA12" i="3"/>
  <c r="AA13" i="3"/>
  <c r="AA2" i="3"/>
  <c r="K19" i="2"/>
  <c r="K17" i="2"/>
  <c r="D37" i="1" a="1"/>
  <c r="E37" i="1" s="1"/>
  <c r="T24" i="1" l="1"/>
  <c r="T27" i="1"/>
  <c r="T32" i="1"/>
  <c r="T31" i="1"/>
  <c r="T29" i="1"/>
  <c r="T23" i="1"/>
  <c r="T21" i="1"/>
  <c r="T26" i="1"/>
  <c r="T25" i="1"/>
  <c r="T30" i="1"/>
  <c r="T28" i="1"/>
  <c r="J46" i="1"/>
  <c r="H45" i="1"/>
  <c r="D46" i="1"/>
  <c r="H46" i="1"/>
  <c r="F45" i="1"/>
  <c r="D44" i="1"/>
  <c r="L42" i="1"/>
  <c r="J41" i="1"/>
  <c r="H40" i="1"/>
  <c r="D38" i="1"/>
  <c r="K45" i="1"/>
  <c r="M43" i="1"/>
  <c r="I41" i="1"/>
  <c r="I38" i="1"/>
  <c r="G37" i="1"/>
  <c r="L44" i="1"/>
  <c r="F44" i="1"/>
  <c r="J43" i="1"/>
  <c r="D43" i="1"/>
  <c r="H42" i="1"/>
  <c r="L41" i="1"/>
  <c r="F41" i="1"/>
  <c r="J40" i="1"/>
  <c r="D40" i="1"/>
  <c r="H39" i="1"/>
  <c r="L38" i="1"/>
  <c r="F38" i="1"/>
  <c r="J37" i="1"/>
  <c r="D37" i="1"/>
  <c r="I46" i="1"/>
  <c r="M45" i="1"/>
  <c r="G45" i="1"/>
  <c r="K44" i="1"/>
  <c r="E44" i="1"/>
  <c r="I43" i="1"/>
  <c r="M42" i="1"/>
  <c r="G42" i="1"/>
  <c r="K41" i="1"/>
  <c r="E41" i="1"/>
  <c r="I40" i="1"/>
  <c r="M39" i="1"/>
  <c r="G39" i="1"/>
  <c r="K38" i="1"/>
  <c r="E38" i="1"/>
  <c r="I37" i="1"/>
  <c r="L45" i="1"/>
  <c r="J44" i="1"/>
  <c r="H43" i="1"/>
  <c r="F42" i="1"/>
  <c r="D41" i="1"/>
  <c r="L39" i="1"/>
  <c r="F39" i="1"/>
  <c r="J38" i="1"/>
  <c r="H37" i="1"/>
  <c r="M46" i="1"/>
  <c r="G46" i="1"/>
  <c r="E45" i="1"/>
  <c r="I44" i="1"/>
  <c r="G43" i="1"/>
  <c r="K42" i="1"/>
  <c r="E42" i="1"/>
  <c r="M40" i="1"/>
  <c r="G40" i="1"/>
  <c r="K39" i="1"/>
  <c r="E39" i="1"/>
  <c r="M37" i="1"/>
  <c r="L46" i="1"/>
  <c r="F46" i="1"/>
  <c r="J45" i="1"/>
  <c r="D45" i="1"/>
  <c r="H44" i="1"/>
  <c r="L43" i="1"/>
  <c r="F43" i="1"/>
  <c r="J42" i="1"/>
  <c r="D42" i="1"/>
  <c r="H41" i="1"/>
  <c r="L40" i="1"/>
  <c r="F40" i="1"/>
  <c r="J39" i="1"/>
  <c r="D39" i="1"/>
  <c r="H38" i="1"/>
  <c r="L37" i="1"/>
  <c r="F37" i="1"/>
  <c r="K46" i="1"/>
  <c r="E46" i="1"/>
  <c r="I45" i="1"/>
  <c r="M44" i="1"/>
  <c r="G44" i="1"/>
  <c r="K43" i="1"/>
  <c r="E43" i="1"/>
  <c r="I42" i="1"/>
  <c r="M41" i="1"/>
  <c r="G41" i="1"/>
  <c r="K40" i="1"/>
  <c r="E40" i="1"/>
  <c r="I39" i="1"/>
  <c r="M38" i="1"/>
  <c r="G38" i="1"/>
  <c r="K37" i="1"/>
  <c r="AA49" i="1" l="1" a="1"/>
  <c r="AA51" i="1" s="1"/>
  <c r="P37" i="1" a="1"/>
  <c r="P38" i="1" s="1"/>
  <c r="D49" i="1" a="1"/>
  <c r="P45" i="1" l="1"/>
  <c r="P44" i="1"/>
  <c r="AA49" i="1"/>
  <c r="AA54" i="1"/>
  <c r="P43" i="1"/>
  <c r="P39" i="1"/>
  <c r="AA52" i="1"/>
  <c r="P46" i="1"/>
  <c r="P37" i="1"/>
  <c r="AA55" i="1"/>
  <c r="P42" i="1"/>
  <c r="AA53" i="1"/>
  <c r="AA58" i="1"/>
  <c r="P41" i="1"/>
  <c r="AA56" i="1"/>
  <c r="AA50" i="1"/>
  <c r="P40" i="1"/>
  <c r="AA57" i="1"/>
  <c r="F49" i="1"/>
  <c r="K58" i="1"/>
  <c r="E55" i="1"/>
  <c r="I51" i="1"/>
  <c r="D58" i="1"/>
  <c r="H54" i="1"/>
  <c r="L50" i="1"/>
  <c r="G57" i="1"/>
  <c r="K53" i="1"/>
  <c r="E50" i="1"/>
  <c r="D56" i="1"/>
  <c r="H52" i="1"/>
  <c r="M58" i="1"/>
  <c r="G55" i="1"/>
  <c r="K51" i="1"/>
  <c r="F58" i="1"/>
  <c r="J54" i="1"/>
  <c r="D51" i="1"/>
  <c r="H57" i="1"/>
  <c r="K54" i="1"/>
  <c r="D54" i="1"/>
  <c r="I57" i="1"/>
  <c r="G50" i="1"/>
  <c r="F53" i="1"/>
  <c r="J49" i="1"/>
  <c r="I52" i="1"/>
  <c r="L54" i="1"/>
  <c r="K57" i="1"/>
  <c r="I50" i="1"/>
  <c r="H53" i="1"/>
  <c r="E49" i="1"/>
  <c r="G49" i="1"/>
  <c r="K55" i="1"/>
  <c r="E52" i="1"/>
  <c r="J58" i="1"/>
  <c r="D55" i="1"/>
  <c r="H51" i="1"/>
  <c r="M57" i="1"/>
  <c r="G54" i="1"/>
  <c r="J56" i="1"/>
  <c r="D53" i="1"/>
  <c r="H49" i="1"/>
  <c r="M55" i="1"/>
  <c r="L58" i="1"/>
  <c r="J51" i="1"/>
  <c r="E58" i="1"/>
  <c r="I54" i="1"/>
  <c r="M50" i="1"/>
  <c r="L53" i="1"/>
  <c r="F50" i="1"/>
  <c r="K56" i="1"/>
  <c r="E53" i="1"/>
  <c r="I49" i="1"/>
  <c r="H55" i="1"/>
  <c r="L51" i="1"/>
  <c r="G58" i="1"/>
  <c r="E51" i="1"/>
  <c r="J57" i="1"/>
  <c r="H50" i="1"/>
  <c r="M53" i="1"/>
  <c r="L56" i="1"/>
  <c r="E56" i="1"/>
  <c r="H58" i="1"/>
  <c r="F51" i="1"/>
  <c r="E54" i="1"/>
  <c r="D57" i="1"/>
  <c r="L49" i="1"/>
  <c r="J55" i="1"/>
  <c r="M56" i="1"/>
  <c r="G53" i="1"/>
  <c r="K49" i="1"/>
  <c r="F56" i="1"/>
  <c r="J52" i="1"/>
  <c r="D49" i="1"/>
  <c r="I55" i="1"/>
  <c r="M51" i="1"/>
  <c r="L57" i="1"/>
  <c r="F54" i="1"/>
  <c r="J50" i="1"/>
  <c r="E57" i="1"/>
  <c r="I53" i="1"/>
  <c r="M49" i="1"/>
  <c r="H56" i="1"/>
  <c r="L52" i="1"/>
  <c r="G56" i="1"/>
  <c r="K52" i="1"/>
  <c r="D52" i="1"/>
  <c r="I58" i="1"/>
  <c r="M54" i="1"/>
  <c r="G51" i="1"/>
  <c r="F57" i="1"/>
  <c r="J53" i="1"/>
  <c r="D50" i="1"/>
  <c r="I56" i="1"/>
  <c r="M52" i="1"/>
  <c r="L55" i="1"/>
  <c r="F52" i="1"/>
  <c r="K50" i="1"/>
  <c r="G52" i="1"/>
  <c r="F55" i="1"/>
  <c r="P49" i="1" l="1" a="1"/>
  <c r="P49" i="1" l="1"/>
  <c r="P54" i="1"/>
  <c r="P56" i="1"/>
  <c r="P58" i="1"/>
  <c r="P53" i="1"/>
  <c r="P50" i="1"/>
  <c r="P55" i="1"/>
  <c r="P51" i="1"/>
  <c r="P52" i="1"/>
  <c r="P57" i="1"/>
  <c r="T49" i="1" l="1" a="1"/>
  <c r="T52" i="1" l="1"/>
  <c r="T50" i="1"/>
  <c r="T56" i="1"/>
  <c r="T55" i="1"/>
  <c r="T49" i="1"/>
  <c r="T57" i="1"/>
  <c r="T54" i="1"/>
  <c r="T51" i="1"/>
  <c r="T53" i="1"/>
  <c r="T58" i="1"/>
</calcChain>
</file>

<file path=xl/sharedStrings.xml><?xml version="1.0" encoding="utf-8"?>
<sst xmlns="http://schemas.openxmlformats.org/spreadsheetml/2006/main" count="756" uniqueCount="99">
  <si>
    <t>OBJECTID *</t>
  </si>
  <si>
    <t>Shape *</t>
  </si>
  <si>
    <t>num</t>
  </si>
  <si>
    <t>A</t>
  </si>
  <si>
    <t>B</t>
  </si>
  <si>
    <t>dH</t>
  </si>
  <si>
    <t>dist</t>
  </si>
  <si>
    <t>n</t>
  </si>
  <si>
    <t>diff</t>
  </si>
  <si>
    <t>date</t>
  </si>
  <si>
    <t>calc_file</t>
  </si>
  <si>
    <t>text_file</t>
  </si>
  <si>
    <t>group</t>
  </si>
  <si>
    <t>Original</t>
  </si>
  <si>
    <t>month</t>
  </si>
  <si>
    <t>year</t>
  </si>
  <si>
    <t>codeA</t>
  </si>
  <si>
    <t>typeA</t>
  </si>
  <si>
    <t>nameA</t>
  </si>
  <si>
    <t>groupA</t>
  </si>
  <si>
    <t>rankA</t>
  </si>
  <si>
    <t>codeB</t>
  </si>
  <si>
    <t>typeB</t>
  </si>
  <si>
    <t>nameB</t>
  </si>
  <si>
    <t>groupB</t>
  </si>
  <si>
    <t>rankB</t>
  </si>
  <si>
    <t>Y1</t>
  </si>
  <si>
    <t>X1</t>
  </si>
  <si>
    <t>H1</t>
  </si>
  <si>
    <t>Y2</t>
  </si>
  <si>
    <t>X2</t>
  </si>
  <si>
    <t>H2</t>
  </si>
  <si>
    <t>dH_from_DB</t>
  </si>
  <si>
    <t>dH_from_file</t>
  </si>
  <si>
    <t>dH_diff</t>
  </si>
  <si>
    <t>dist_from_DB</t>
  </si>
  <si>
    <t>dist_from_file</t>
  </si>
  <si>
    <t>dist_diff</t>
  </si>
  <si>
    <t>Shape_Length</t>
  </si>
  <si>
    <t>Polyline</t>
  </si>
  <si>
    <t>983b</t>
  </si>
  <si>
    <t>1615JAD</t>
  </si>
  <si>
    <t>1016.raw</t>
  </si>
  <si>
    <t>3786_Area_C</t>
  </si>
  <si>
    <t>external</t>
  </si>
  <si>
    <t>1615JAD   983b       11.53301   929.  32   0.30  1123                 1016.raw</t>
  </si>
  <si>
    <t>main</t>
  </si>
  <si>
    <t>&lt;Null&gt;</t>
  </si>
  <si>
    <t>1614JAD</t>
  </si>
  <si>
    <t>1614JAD  1615JAD      0.18660  1372.  33   1.42  1123                 1016.raw</t>
  </si>
  <si>
    <t>770A</t>
  </si>
  <si>
    <t>4215MPI</t>
  </si>
  <si>
    <t>1586JAD</t>
  </si>
  <si>
    <t>1586JAD  4215MPI     23.94503  1580.  51   2.26  0623                 1016.raw</t>
  </si>
  <si>
    <t>1585JAD</t>
  </si>
  <si>
    <t>1585JAD  1586JAD      1.86126  1521.  42   0.35  0623                 1016.raw</t>
  </si>
  <si>
    <t>1584JAD</t>
  </si>
  <si>
    <t>1584JAD  1585JAD      9.68195   610.  19   1.14  0623                 1016.raw</t>
  </si>
  <si>
    <t>1644JAD</t>
  </si>
  <si>
    <t>1644JAD  1584JAD      4.19383   526.  13  -0.10  1123                 1016.raw</t>
  </si>
  <si>
    <t>1587JAD</t>
  </si>
  <si>
    <t>4215MPI  1587JAD      5.24036   914.  36   2.24  0723                 1016.raw</t>
  </si>
  <si>
    <t>1587JAD   770A      -32.46475  1714.  58  -2.11  0723                 1016.raw</t>
  </si>
  <si>
    <t>1590JAD</t>
  </si>
  <si>
    <t>1590JAD   770A       -4.84704   870.  23  -1.29  0823                 1016.raw</t>
  </si>
  <si>
    <t>1591JAD</t>
  </si>
  <si>
    <t>1591JAD  1590JAD      6.74206  1051.  27  -1.24  0823                 1016.raw</t>
  </si>
  <si>
    <t>1588JAD</t>
  </si>
  <si>
    <t>1588JAD  1591JAD    -13.11171  1017.  31   1.30  0823                 1016.raw</t>
  </si>
  <si>
    <t>code</t>
  </si>
  <si>
    <t>KNOWN</t>
  </si>
  <si>
    <t>L0</t>
  </si>
  <si>
    <t>Lb</t>
  </si>
  <si>
    <t>L</t>
  </si>
  <si>
    <t>A'A</t>
  </si>
  <si>
    <t>INV A'A</t>
  </si>
  <si>
    <t>A'L</t>
  </si>
  <si>
    <t>X</t>
  </si>
  <si>
    <t>SHAPE *</t>
  </si>
  <si>
    <t>Polyline Z</t>
  </si>
  <si>
    <t>num_of_segments</t>
  </si>
  <si>
    <t>mid_points_codes</t>
  </si>
  <si>
    <t>mid_points_names</t>
  </si>
  <si>
    <t>start_date</t>
  </si>
  <si>
    <t>end_date</t>
  </si>
  <si>
    <t>569283, 569282</t>
  </si>
  <si>
    <t>1615JAD, 1614JAD</t>
  </si>
  <si>
    <t>2023/11</t>
  </si>
  <si>
    <t>569011, 569010, 569009</t>
  </si>
  <si>
    <t>1586JAD, 1585JAD, 1584JAD</t>
  </si>
  <si>
    <t>2023/06</t>
  </si>
  <si>
    <t>2023/07</t>
  </si>
  <si>
    <t>569071, 569072</t>
  </si>
  <si>
    <t>1590JAD, 1591JAD</t>
  </si>
  <si>
    <t>2023/08</t>
  </si>
  <si>
    <t>390U</t>
  </si>
  <si>
    <t>390U    1644JAD     -3.21822   901.  27  -1.17  1123                 1016.raw</t>
  </si>
  <si>
    <t>768A</t>
  </si>
  <si>
    <t xml:space="preserve"> 770A    1614JAD    -17.09364  1980.  44  -0.22  1123                 1016.raw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</si>
</sst>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CEAF-5241-4AF4-AE58-FFD99E987C6F}">
  <dimension ref="A1:AN64"/>
  <sheetViews>
    <sheetView tabSelected="1" topLeftCell="A16" workbookViewId="0">
      <selection activeCell="O14" sqref="O14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20</v>
      </c>
      <c r="I1" t="s">
        <v>28</v>
      </c>
      <c r="J1" t="s">
        <v>21</v>
      </c>
      <c r="K1" t="s">
        <v>25</v>
      </c>
      <c r="L1" t="s">
        <v>31</v>
      </c>
      <c r="AC1" t="s">
        <v>0</v>
      </c>
      <c r="AD1" t="s">
        <v>78</v>
      </c>
      <c r="AE1" t="s">
        <v>2</v>
      </c>
      <c r="AF1" t="s">
        <v>3</v>
      </c>
      <c r="AG1" t="s">
        <v>4</v>
      </c>
      <c r="AH1" t="s">
        <v>5</v>
      </c>
      <c r="AI1" t="s">
        <v>16</v>
      </c>
      <c r="AJ1" t="s">
        <v>20</v>
      </c>
      <c r="AK1" t="s">
        <v>21</v>
      </c>
      <c r="AL1" t="s">
        <v>25</v>
      </c>
      <c r="AM1" t="s">
        <v>28</v>
      </c>
      <c r="AN1" t="s">
        <v>31</v>
      </c>
    </row>
    <row r="2" spans="1:40" x14ac:dyDescent="0.35">
      <c r="A2">
        <v>1</v>
      </c>
      <c r="B2" t="s">
        <v>39</v>
      </c>
      <c r="C2">
        <v>1403</v>
      </c>
      <c r="D2" t="s">
        <v>40</v>
      </c>
      <c r="E2" t="s">
        <v>41</v>
      </c>
      <c r="F2">
        <v>-11.533010000000001</v>
      </c>
      <c r="G2">
        <v>413497</v>
      </c>
      <c r="H2">
        <v>3</v>
      </c>
      <c r="I2">
        <v>23.187000000000001</v>
      </c>
      <c r="J2">
        <v>569283</v>
      </c>
      <c r="K2" t="s">
        <v>47</v>
      </c>
      <c r="L2" t="s">
        <v>47</v>
      </c>
      <c r="R2" t="s">
        <v>69</v>
      </c>
      <c r="U2" t="s">
        <v>56</v>
      </c>
      <c r="V2">
        <v>569009</v>
      </c>
      <c r="Y2" t="s">
        <v>70</v>
      </c>
      <c r="AC2">
        <v>1387</v>
      </c>
      <c r="AD2" t="s">
        <v>79</v>
      </c>
      <c r="AE2">
        <v>1396</v>
      </c>
      <c r="AF2" t="s">
        <v>56</v>
      </c>
      <c r="AG2" t="s">
        <v>54</v>
      </c>
      <c r="AH2">
        <v>9.6819500000000005</v>
      </c>
      <c r="AI2">
        <v>569009</v>
      </c>
      <c r="AJ2" t="s">
        <v>47</v>
      </c>
      <c r="AK2">
        <v>569010</v>
      </c>
      <c r="AL2" t="s">
        <v>47</v>
      </c>
      <c r="AM2" t="s">
        <v>47</v>
      </c>
      <c r="AN2" t="s">
        <v>47</v>
      </c>
    </row>
    <row r="3" spans="1:40" x14ac:dyDescent="0.35">
      <c r="A3">
        <v>2</v>
      </c>
      <c r="B3" t="s">
        <v>39</v>
      </c>
      <c r="C3">
        <v>1402</v>
      </c>
      <c r="D3" t="s">
        <v>41</v>
      </c>
      <c r="E3" t="s">
        <v>48</v>
      </c>
      <c r="F3">
        <v>-0.18659999999999999</v>
      </c>
      <c r="G3">
        <v>569283</v>
      </c>
      <c r="H3" t="s">
        <v>47</v>
      </c>
      <c r="I3" t="s">
        <v>47</v>
      </c>
      <c r="J3">
        <v>569282</v>
      </c>
      <c r="K3" t="s">
        <v>47</v>
      </c>
      <c r="L3" t="s">
        <v>47</v>
      </c>
      <c r="R3">
        <v>569009</v>
      </c>
      <c r="U3" t="s">
        <v>54</v>
      </c>
      <c r="V3">
        <v>569010</v>
      </c>
      <c r="Y3">
        <v>409358</v>
      </c>
      <c r="Z3">
        <v>1</v>
      </c>
      <c r="AA3">
        <v>28.564</v>
      </c>
      <c r="AC3">
        <v>1388</v>
      </c>
      <c r="AD3" t="s">
        <v>79</v>
      </c>
      <c r="AE3">
        <v>1397</v>
      </c>
      <c r="AF3" t="s">
        <v>54</v>
      </c>
      <c r="AG3" t="s">
        <v>52</v>
      </c>
      <c r="AH3">
        <v>1.8612599999999999</v>
      </c>
      <c r="AI3">
        <v>569010</v>
      </c>
      <c r="AJ3" t="s">
        <v>47</v>
      </c>
      <c r="AK3">
        <v>569011</v>
      </c>
      <c r="AL3" t="s">
        <v>47</v>
      </c>
      <c r="AM3" t="s">
        <v>47</v>
      </c>
      <c r="AN3" t="s">
        <v>47</v>
      </c>
    </row>
    <row r="4" spans="1:40" x14ac:dyDescent="0.35">
      <c r="A4">
        <v>3</v>
      </c>
      <c r="B4" t="s">
        <v>39</v>
      </c>
      <c r="C4">
        <v>1401</v>
      </c>
      <c r="D4" t="s">
        <v>48</v>
      </c>
      <c r="E4" t="s">
        <v>50</v>
      </c>
      <c r="F4">
        <v>17.093640000000001</v>
      </c>
      <c r="G4">
        <v>569282</v>
      </c>
      <c r="H4" t="s">
        <v>47</v>
      </c>
      <c r="I4" t="s">
        <v>47</v>
      </c>
      <c r="J4">
        <v>409358</v>
      </c>
      <c r="K4">
        <v>1</v>
      </c>
      <c r="L4">
        <v>28.564</v>
      </c>
      <c r="R4">
        <v>569010</v>
      </c>
      <c r="U4" t="s">
        <v>52</v>
      </c>
      <c r="V4">
        <v>569011</v>
      </c>
      <c r="Y4">
        <v>413497</v>
      </c>
      <c r="Z4">
        <v>3</v>
      </c>
      <c r="AA4">
        <v>23.187000000000001</v>
      </c>
      <c r="AC4">
        <v>1389</v>
      </c>
      <c r="AD4" t="s">
        <v>79</v>
      </c>
      <c r="AE4">
        <v>1398</v>
      </c>
      <c r="AF4" t="s">
        <v>52</v>
      </c>
      <c r="AG4" t="s">
        <v>51</v>
      </c>
      <c r="AH4">
        <v>23.945029999999999</v>
      </c>
      <c r="AI4">
        <v>569011</v>
      </c>
      <c r="AJ4" t="s">
        <v>47</v>
      </c>
      <c r="AK4">
        <v>542546</v>
      </c>
      <c r="AL4">
        <v>3</v>
      </c>
      <c r="AM4" t="s">
        <v>47</v>
      </c>
      <c r="AN4">
        <v>55.779000000000003</v>
      </c>
    </row>
    <row r="5" spans="1:40" x14ac:dyDescent="0.35">
      <c r="A5">
        <v>4</v>
      </c>
      <c r="B5" t="s">
        <v>39</v>
      </c>
      <c r="C5">
        <v>1398</v>
      </c>
      <c r="D5" t="s">
        <v>51</v>
      </c>
      <c r="E5" t="s">
        <v>52</v>
      </c>
      <c r="F5">
        <v>-23.945029999999999</v>
      </c>
      <c r="G5">
        <v>542546</v>
      </c>
      <c r="H5">
        <v>3</v>
      </c>
      <c r="I5">
        <v>55.779000000000003</v>
      </c>
      <c r="J5">
        <v>569011</v>
      </c>
      <c r="K5" t="s">
        <v>47</v>
      </c>
      <c r="L5" t="s">
        <v>47</v>
      </c>
      <c r="R5">
        <v>569011</v>
      </c>
      <c r="U5" t="s">
        <v>60</v>
      </c>
      <c r="V5">
        <v>569012</v>
      </c>
      <c r="Y5">
        <v>542546</v>
      </c>
      <c r="Z5">
        <v>3</v>
      </c>
      <c r="AA5">
        <v>55.779000000000003</v>
      </c>
      <c r="AC5">
        <v>1390</v>
      </c>
      <c r="AD5" t="s">
        <v>79</v>
      </c>
      <c r="AE5">
        <v>1399</v>
      </c>
      <c r="AF5" t="s">
        <v>51</v>
      </c>
      <c r="AG5" t="s">
        <v>60</v>
      </c>
      <c r="AH5">
        <v>5.2403599999999999</v>
      </c>
      <c r="AI5">
        <v>542546</v>
      </c>
      <c r="AJ5">
        <v>3</v>
      </c>
      <c r="AK5">
        <v>569012</v>
      </c>
      <c r="AL5" t="s">
        <v>47</v>
      </c>
      <c r="AM5">
        <v>55.779000000000003</v>
      </c>
      <c r="AN5" t="s">
        <v>47</v>
      </c>
    </row>
    <row r="6" spans="1:40" x14ac:dyDescent="0.35">
      <c r="A6">
        <v>5</v>
      </c>
      <c r="B6" t="s">
        <v>39</v>
      </c>
      <c r="C6">
        <v>1397</v>
      </c>
      <c r="D6" t="s">
        <v>52</v>
      </c>
      <c r="E6" t="s">
        <v>54</v>
      </c>
      <c r="F6">
        <v>-1.8612599999999999</v>
      </c>
      <c r="G6">
        <v>569011</v>
      </c>
      <c r="H6" t="s">
        <v>47</v>
      </c>
      <c r="I6" t="s">
        <v>47</v>
      </c>
      <c r="J6">
        <v>569010</v>
      </c>
      <c r="K6" t="s">
        <v>47</v>
      </c>
      <c r="L6" t="s">
        <v>47</v>
      </c>
      <c r="R6">
        <v>569012</v>
      </c>
      <c r="U6" t="s">
        <v>67</v>
      </c>
      <c r="V6">
        <v>569069</v>
      </c>
      <c r="AC6">
        <v>1391</v>
      </c>
      <c r="AD6" t="s">
        <v>79</v>
      </c>
      <c r="AE6">
        <v>1400</v>
      </c>
      <c r="AF6" t="s">
        <v>60</v>
      </c>
      <c r="AG6" t="s">
        <v>50</v>
      </c>
      <c r="AH6">
        <v>-32.464750000000002</v>
      </c>
      <c r="AI6">
        <v>569012</v>
      </c>
      <c r="AJ6" t="s">
        <v>47</v>
      </c>
      <c r="AK6">
        <v>409358</v>
      </c>
      <c r="AL6">
        <v>1</v>
      </c>
      <c r="AM6" t="s">
        <v>47</v>
      </c>
      <c r="AN6">
        <v>28.564</v>
      </c>
    </row>
    <row r="7" spans="1:40" x14ac:dyDescent="0.35">
      <c r="A7">
        <v>6</v>
      </c>
      <c r="B7" t="s">
        <v>39</v>
      </c>
      <c r="C7">
        <v>1396</v>
      </c>
      <c r="D7" t="s">
        <v>54</v>
      </c>
      <c r="E7" t="s">
        <v>56</v>
      </c>
      <c r="F7">
        <v>-9.6819500000000005</v>
      </c>
      <c r="G7">
        <v>569010</v>
      </c>
      <c r="H7" t="s">
        <v>47</v>
      </c>
      <c r="I7" t="s">
        <v>47</v>
      </c>
      <c r="J7">
        <v>569009</v>
      </c>
      <c r="K7" t="s">
        <v>47</v>
      </c>
      <c r="L7" t="s">
        <v>47</v>
      </c>
      <c r="R7">
        <v>569069</v>
      </c>
      <c r="U7" t="s">
        <v>63</v>
      </c>
      <c r="V7">
        <v>569071</v>
      </c>
      <c r="AC7">
        <v>1392</v>
      </c>
      <c r="AD7" t="s">
        <v>79</v>
      </c>
      <c r="AE7">
        <v>1401</v>
      </c>
      <c r="AF7" t="s">
        <v>50</v>
      </c>
      <c r="AG7" t="s">
        <v>48</v>
      </c>
      <c r="AH7">
        <v>-17.093640000000001</v>
      </c>
      <c r="AI7">
        <v>409358</v>
      </c>
      <c r="AJ7">
        <v>1</v>
      </c>
      <c r="AK7">
        <v>569282</v>
      </c>
      <c r="AL7" t="s">
        <v>47</v>
      </c>
      <c r="AM7">
        <v>28.564</v>
      </c>
      <c r="AN7" t="s">
        <v>47</v>
      </c>
    </row>
    <row r="8" spans="1:40" x14ac:dyDescent="0.35">
      <c r="A8">
        <v>7</v>
      </c>
      <c r="B8" t="s">
        <v>39</v>
      </c>
      <c r="C8">
        <v>1455</v>
      </c>
      <c r="D8" t="s">
        <v>56</v>
      </c>
      <c r="E8" t="s">
        <v>58</v>
      </c>
      <c r="F8">
        <v>-4.1938300000000002</v>
      </c>
      <c r="G8">
        <v>569009</v>
      </c>
      <c r="H8" t="s">
        <v>47</v>
      </c>
      <c r="I8" t="s">
        <v>47</v>
      </c>
      <c r="J8">
        <v>569187</v>
      </c>
      <c r="K8" t="s">
        <v>47</v>
      </c>
      <c r="L8" t="s">
        <v>47</v>
      </c>
      <c r="R8">
        <v>569071</v>
      </c>
      <c r="U8" t="s">
        <v>65</v>
      </c>
      <c r="V8">
        <v>569072</v>
      </c>
      <c r="AC8">
        <v>1393</v>
      </c>
      <c r="AD8" t="s">
        <v>79</v>
      </c>
      <c r="AE8">
        <v>1402</v>
      </c>
      <c r="AF8" t="s">
        <v>48</v>
      </c>
      <c r="AG8" t="s">
        <v>41</v>
      </c>
      <c r="AH8">
        <v>0.18659999999999999</v>
      </c>
      <c r="AI8">
        <v>569282</v>
      </c>
      <c r="AJ8" t="s">
        <v>47</v>
      </c>
      <c r="AK8">
        <v>569283</v>
      </c>
      <c r="AL8" t="s">
        <v>47</v>
      </c>
      <c r="AM8" t="s">
        <v>47</v>
      </c>
      <c r="AN8" t="s">
        <v>47</v>
      </c>
    </row>
    <row r="9" spans="1:40" x14ac:dyDescent="0.35">
      <c r="A9">
        <v>8</v>
      </c>
      <c r="B9" t="s">
        <v>39</v>
      </c>
      <c r="C9">
        <v>1399</v>
      </c>
      <c r="D9" t="s">
        <v>51</v>
      </c>
      <c r="E9" t="s">
        <v>60</v>
      </c>
      <c r="F9">
        <v>5.2403599999999999</v>
      </c>
      <c r="G9">
        <v>542546</v>
      </c>
      <c r="H9">
        <v>3</v>
      </c>
      <c r="I9">
        <v>55.779000000000003</v>
      </c>
      <c r="J9">
        <v>569012</v>
      </c>
      <c r="K9" t="s">
        <v>47</v>
      </c>
      <c r="L9" t="s">
        <v>47</v>
      </c>
      <c r="R9">
        <v>569072</v>
      </c>
      <c r="U9" t="s">
        <v>58</v>
      </c>
      <c r="V9">
        <v>569187</v>
      </c>
      <c r="AC9">
        <v>1394</v>
      </c>
      <c r="AD9" t="s">
        <v>79</v>
      </c>
      <c r="AE9">
        <v>1403</v>
      </c>
      <c r="AF9" t="s">
        <v>41</v>
      </c>
      <c r="AG9" t="s">
        <v>40</v>
      </c>
      <c r="AH9">
        <v>11.533010000000001</v>
      </c>
      <c r="AI9">
        <v>569283</v>
      </c>
      <c r="AJ9" t="s">
        <v>47</v>
      </c>
      <c r="AK9">
        <v>413497</v>
      </c>
      <c r="AL9">
        <v>3</v>
      </c>
      <c r="AM9" t="s">
        <v>47</v>
      </c>
      <c r="AN9">
        <v>23.187000000000001</v>
      </c>
    </row>
    <row r="10" spans="1:40" x14ac:dyDescent="0.35">
      <c r="A10">
        <v>9</v>
      </c>
      <c r="B10" t="s">
        <v>39</v>
      </c>
      <c r="C10">
        <v>1400</v>
      </c>
      <c r="D10" t="s">
        <v>60</v>
      </c>
      <c r="E10" t="s">
        <v>50</v>
      </c>
      <c r="F10">
        <v>-32.464750000000002</v>
      </c>
      <c r="G10">
        <v>569012</v>
      </c>
      <c r="H10" t="s">
        <v>47</v>
      </c>
      <c r="I10" t="s">
        <v>47</v>
      </c>
      <c r="J10">
        <v>409358</v>
      </c>
      <c r="K10">
        <v>1</v>
      </c>
      <c r="L10">
        <v>28.564</v>
      </c>
      <c r="R10">
        <v>569187</v>
      </c>
      <c r="U10" t="s">
        <v>48</v>
      </c>
      <c r="V10">
        <v>569282</v>
      </c>
      <c r="AC10">
        <v>1446</v>
      </c>
      <c r="AD10" t="s">
        <v>79</v>
      </c>
      <c r="AE10">
        <v>1455</v>
      </c>
      <c r="AF10" t="s">
        <v>58</v>
      </c>
      <c r="AG10" t="s">
        <v>56</v>
      </c>
      <c r="AH10">
        <v>4.1938300000000002</v>
      </c>
      <c r="AI10">
        <v>569187</v>
      </c>
      <c r="AJ10" t="s">
        <v>47</v>
      </c>
      <c r="AK10">
        <v>569009</v>
      </c>
      <c r="AL10" t="s">
        <v>47</v>
      </c>
      <c r="AM10" t="s">
        <v>47</v>
      </c>
      <c r="AN10" t="s">
        <v>47</v>
      </c>
    </row>
    <row r="11" spans="1:40" x14ac:dyDescent="0.35">
      <c r="A11">
        <v>10</v>
      </c>
      <c r="B11" t="s">
        <v>39</v>
      </c>
      <c r="C11">
        <v>1460</v>
      </c>
      <c r="D11" t="s">
        <v>50</v>
      </c>
      <c r="E11" t="s">
        <v>63</v>
      </c>
      <c r="F11">
        <v>4.8470399999999998</v>
      </c>
      <c r="G11">
        <v>409358</v>
      </c>
      <c r="H11">
        <v>1</v>
      </c>
      <c r="I11">
        <v>28.564</v>
      </c>
      <c r="J11">
        <v>569071</v>
      </c>
      <c r="K11" t="s">
        <v>47</v>
      </c>
      <c r="L11" t="s">
        <v>47</v>
      </c>
      <c r="R11">
        <v>569282</v>
      </c>
      <c r="U11" t="s">
        <v>41</v>
      </c>
      <c r="V11">
        <v>569283</v>
      </c>
      <c r="AC11">
        <v>1449</v>
      </c>
      <c r="AD11" t="s">
        <v>79</v>
      </c>
      <c r="AE11">
        <v>1458</v>
      </c>
      <c r="AF11" t="s">
        <v>67</v>
      </c>
      <c r="AG11" t="s">
        <v>65</v>
      </c>
      <c r="AH11">
        <v>-13.11171</v>
      </c>
      <c r="AI11">
        <v>569069</v>
      </c>
      <c r="AJ11" t="s">
        <v>47</v>
      </c>
      <c r="AK11">
        <v>569072</v>
      </c>
      <c r="AL11" t="s">
        <v>47</v>
      </c>
      <c r="AM11" t="s">
        <v>47</v>
      </c>
      <c r="AN11" t="s">
        <v>47</v>
      </c>
    </row>
    <row r="12" spans="1:40" x14ac:dyDescent="0.35">
      <c r="A12">
        <v>11</v>
      </c>
      <c r="B12" t="s">
        <v>39</v>
      </c>
      <c r="C12">
        <v>1459</v>
      </c>
      <c r="D12" t="s">
        <v>63</v>
      </c>
      <c r="E12" t="s">
        <v>65</v>
      </c>
      <c r="F12">
        <v>-6.7420600000000004</v>
      </c>
      <c r="G12">
        <v>569071</v>
      </c>
      <c r="H12" t="s">
        <v>47</v>
      </c>
      <c r="I12" t="s">
        <v>47</v>
      </c>
      <c r="J12">
        <v>569072</v>
      </c>
      <c r="K12" t="s">
        <v>47</v>
      </c>
      <c r="L12" t="s">
        <v>47</v>
      </c>
      <c r="R12">
        <v>569283</v>
      </c>
      <c r="AC12">
        <v>1450</v>
      </c>
      <c r="AD12" t="s">
        <v>79</v>
      </c>
      <c r="AE12">
        <v>1459</v>
      </c>
      <c r="AF12" t="s">
        <v>65</v>
      </c>
      <c r="AG12" t="s">
        <v>63</v>
      </c>
      <c r="AH12">
        <v>6.7420600000000004</v>
      </c>
      <c r="AI12">
        <v>569072</v>
      </c>
      <c r="AJ12" t="s">
        <v>47</v>
      </c>
      <c r="AK12">
        <v>569071</v>
      </c>
      <c r="AL12" t="s">
        <v>47</v>
      </c>
      <c r="AM12" t="s">
        <v>47</v>
      </c>
      <c r="AN12" t="s">
        <v>47</v>
      </c>
    </row>
    <row r="13" spans="1:40" x14ac:dyDescent="0.35">
      <c r="A13">
        <v>12</v>
      </c>
      <c r="B13" t="s">
        <v>39</v>
      </c>
      <c r="C13">
        <v>1458</v>
      </c>
      <c r="D13" t="s">
        <v>65</v>
      </c>
      <c r="E13" t="s">
        <v>67</v>
      </c>
      <c r="F13">
        <v>13.11171</v>
      </c>
      <c r="G13">
        <v>569072</v>
      </c>
      <c r="H13" t="s">
        <v>47</v>
      </c>
      <c r="I13" t="s">
        <v>47</v>
      </c>
      <c r="J13">
        <v>569069</v>
      </c>
      <c r="K13" t="s">
        <v>47</v>
      </c>
      <c r="L13" t="s">
        <v>47</v>
      </c>
      <c r="AC13">
        <v>1451</v>
      </c>
      <c r="AD13" t="s">
        <v>79</v>
      </c>
      <c r="AE13">
        <v>1460</v>
      </c>
      <c r="AF13" t="s">
        <v>63</v>
      </c>
      <c r="AG13" t="s">
        <v>50</v>
      </c>
      <c r="AH13">
        <v>-4.8470399999999998</v>
      </c>
      <c r="AI13">
        <v>569071</v>
      </c>
      <c r="AJ13" t="s">
        <v>47</v>
      </c>
      <c r="AK13">
        <v>409358</v>
      </c>
      <c r="AL13">
        <v>1</v>
      </c>
      <c r="AM13" t="s">
        <v>47</v>
      </c>
      <c r="AN13">
        <v>28.564</v>
      </c>
    </row>
    <row r="14" spans="1:40" x14ac:dyDescent="0.35">
      <c r="X14" t="s">
        <v>16</v>
      </c>
      <c r="Y14" t="s">
        <v>21</v>
      </c>
      <c r="Z14" t="s">
        <v>5</v>
      </c>
    </row>
    <row r="15" spans="1:40" x14ac:dyDescent="0.35">
      <c r="X15">
        <v>413497</v>
      </c>
      <c r="Y15">
        <v>569283</v>
      </c>
      <c r="Z15">
        <v>-11.533010000000001</v>
      </c>
    </row>
    <row r="16" spans="1:40" x14ac:dyDescent="0.35">
      <c r="X16">
        <v>569283</v>
      </c>
      <c r="Y16">
        <v>569282</v>
      </c>
      <c r="Z16">
        <v>-0.18659999999999999</v>
      </c>
    </row>
    <row r="17" spans="2:26" x14ac:dyDescent="0.35">
      <c r="X17">
        <v>569282</v>
      </c>
      <c r="Y17">
        <v>409358</v>
      </c>
      <c r="Z17">
        <v>17.093640000000001</v>
      </c>
    </row>
    <row r="18" spans="2:26" x14ac:dyDescent="0.35">
      <c r="H18" t="s">
        <v>3</v>
      </c>
      <c r="X18">
        <v>542546</v>
      </c>
      <c r="Y18">
        <v>569011</v>
      </c>
      <c r="Z18">
        <v>-23.945029999999999</v>
      </c>
    </row>
    <row r="19" spans="2:26" x14ac:dyDescent="0.35">
      <c r="D19" t="s">
        <v>56</v>
      </c>
      <c r="E19" t="s">
        <v>54</v>
      </c>
      <c r="F19" t="s">
        <v>52</v>
      </c>
      <c r="G19" t="s">
        <v>60</v>
      </c>
      <c r="H19" t="s">
        <v>67</v>
      </c>
      <c r="I19" t="s">
        <v>63</v>
      </c>
      <c r="J19" t="s">
        <v>65</v>
      </c>
      <c r="K19" t="s">
        <v>58</v>
      </c>
      <c r="L19" t="s">
        <v>48</v>
      </c>
      <c r="M19" t="s">
        <v>41</v>
      </c>
      <c r="P19" t="s">
        <v>72</v>
      </c>
      <c r="R19" t="s">
        <v>71</v>
      </c>
      <c r="T19" t="s">
        <v>73</v>
      </c>
      <c r="X19">
        <v>569011</v>
      </c>
      <c r="Y19">
        <v>569010</v>
      </c>
      <c r="Z19">
        <v>-1.8612599999999999</v>
      </c>
    </row>
    <row r="20" spans="2:26" x14ac:dyDescent="0.35">
      <c r="B20" t="s">
        <v>16</v>
      </c>
      <c r="C20" t="s">
        <v>21</v>
      </c>
      <c r="D20">
        <v>569009</v>
      </c>
      <c r="E20">
        <v>569010</v>
      </c>
      <c r="F20">
        <v>569011</v>
      </c>
      <c r="G20">
        <v>569012</v>
      </c>
      <c r="H20">
        <v>569069</v>
      </c>
      <c r="I20">
        <v>569071</v>
      </c>
      <c r="J20">
        <v>569072</v>
      </c>
      <c r="K20">
        <v>569187</v>
      </c>
      <c r="L20">
        <v>569282</v>
      </c>
      <c r="M20">
        <v>569283</v>
      </c>
      <c r="X20">
        <v>569010</v>
      </c>
      <c r="Y20">
        <v>569009</v>
      </c>
      <c r="Z20">
        <v>-9.6819500000000005</v>
      </c>
    </row>
    <row r="21" spans="2:26" x14ac:dyDescent="0.35">
      <c r="B21" s="1" t="s">
        <v>40</v>
      </c>
      <c r="C21" t="s">
        <v>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P21">
        <v>-11.533010000000001</v>
      </c>
      <c r="R21">
        <v>-23.187000000000001</v>
      </c>
      <c r="T21">
        <f t="array" ref="T21:T32">P21:P32-R21:R32</f>
        <v>11.65399</v>
      </c>
      <c r="X21">
        <v>569009</v>
      </c>
      <c r="Y21">
        <v>569187</v>
      </c>
      <c r="Z21">
        <v>-4.1938300000000002</v>
      </c>
    </row>
    <row r="22" spans="2:26" x14ac:dyDescent="0.35">
      <c r="B22" t="s">
        <v>41</v>
      </c>
      <c r="C22" t="s">
        <v>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-1</v>
      </c>
      <c r="P22">
        <v>-0.18659999999999999</v>
      </c>
      <c r="R22">
        <v>0</v>
      </c>
      <c r="T22">
        <v>-0.18659999999999999</v>
      </c>
      <c r="X22">
        <v>542546</v>
      </c>
      <c r="Y22">
        <v>569012</v>
      </c>
      <c r="Z22">
        <v>5.2403599999999999</v>
      </c>
    </row>
    <row r="23" spans="2:26" x14ac:dyDescent="0.35">
      <c r="B23" t="s">
        <v>48</v>
      </c>
      <c r="C23" s="1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</v>
      </c>
      <c r="M23">
        <v>0</v>
      </c>
      <c r="P23">
        <v>17.093640000000001</v>
      </c>
      <c r="R23">
        <v>28.564</v>
      </c>
      <c r="T23">
        <v>-11.470359999999999</v>
      </c>
      <c r="X23">
        <v>569012</v>
      </c>
      <c r="Y23">
        <v>409358</v>
      </c>
      <c r="Z23">
        <v>-32.464750000000002</v>
      </c>
    </row>
    <row r="24" spans="2:26" x14ac:dyDescent="0.35">
      <c r="B24" s="1" t="s">
        <v>51</v>
      </c>
      <c r="C24" t="s">
        <v>52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P24">
        <v>-23.945029999999999</v>
      </c>
      <c r="R24">
        <v>-55.779000000000003</v>
      </c>
      <c r="T24">
        <v>31.833970000000004</v>
      </c>
      <c r="X24">
        <v>409358</v>
      </c>
      <c r="Y24">
        <v>569071</v>
      </c>
      <c r="Z24">
        <v>4.8470399999999998</v>
      </c>
    </row>
    <row r="25" spans="2:26" x14ac:dyDescent="0.35">
      <c r="B25" t="s">
        <v>52</v>
      </c>
      <c r="C25" t="s">
        <v>54</v>
      </c>
      <c r="D25">
        <v>0</v>
      </c>
      <c r="E25">
        <v>1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P25">
        <v>-1.8612599999999999</v>
      </c>
      <c r="R25">
        <v>0</v>
      </c>
      <c r="T25">
        <v>-1.8612599999999999</v>
      </c>
      <c r="X25">
        <v>569071</v>
      </c>
      <c r="Y25">
        <v>569072</v>
      </c>
      <c r="Z25">
        <v>-6.7420600000000004</v>
      </c>
    </row>
    <row r="26" spans="2:26" x14ac:dyDescent="0.35">
      <c r="B26" t="s">
        <v>54</v>
      </c>
      <c r="C26" t="s">
        <v>56</v>
      </c>
      <c r="D26">
        <v>1</v>
      </c>
      <c r="E26">
        <v>-1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P26">
        <v>-9.6819500000000005</v>
      </c>
      <c r="R26">
        <v>0</v>
      </c>
      <c r="T26">
        <v>-9.6819500000000005</v>
      </c>
      <c r="X26">
        <v>569072</v>
      </c>
      <c r="Y26">
        <v>569069</v>
      </c>
      <c r="Z26">
        <v>13.11171</v>
      </c>
    </row>
    <row r="27" spans="2:26" x14ac:dyDescent="0.35">
      <c r="B27" t="s">
        <v>56</v>
      </c>
      <c r="C27" t="s">
        <v>58</v>
      </c>
      <c r="D27">
        <v>-1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P27">
        <v>-4.1938300000000002</v>
      </c>
      <c r="R27">
        <v>0</v>
      </c>
      <c r="T27">
        <v>-4.1938300000000002</v>
      </c>
    </row>
    <row r="28" spans="2:26" x14ac:dyDescent="0.35">
      <c r="B28" s="1" t="s">
        <v>51</v>
      </c>
      <c r="C28" t="s">
        <v>60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P28">
        <v>5.2403599999999999</v>
      </c>
      <c r="R28">
        <v>-55.779000000000003</v>
      </c>
      <c r="T28">
        <v>61.019360000000006</v>
      </c>
    </row>
    <row r="29" spans="2:26" x14ac:dyDescent="0.35">
      <c r="B29" t="s">
        <v>60</v>
      </c>
      <c r="C29" s="1" t="s">
        <v>50</v>
      </c>
      <c r="D29">
        <v>0</v>
      </c>
      <c r="E29">
        <v>0</v>
      </c>
      <c r="F29">
        <v>0</v>
      </c>
      <c r="G29">
        <v>-1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P29">
        <v>-32.464750000000002</v>
      </c>
      <c r="R29">
        <v>28.564</v>
      </c>
      <c r="T29">
        <v>-61.028750000000002</v>
      </c>
    </row>
    <row r="30" spans="2:26" x14ac:dyDescent="0.35">
      <c r="B30" s="1" t="s">
        <v>50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P30">
        <v>4.8470399999999998</v>
      </c>
      <c r="R30">
        <v>-28.564</v>
      </c>
      <c r="T30">
        <v>33.41104</v>
      </c>
    </row>
    <row r="31" spans="2:26" x14ac:dyDescent="0.35">
      <c r="B31" t="s">
        <v>63</v>
      </c>
      <c r="C31" t="s">
        <v>65</v>
      </c>
      <c r="D31">
        <v>0</v>
      </c>
      <c r="E31">
        <v>0</v>
      </c>
      <c r="F31">
        <v>0</v>
      </c>
      <c r="G31">
        <v>0</v>
      </c>
      <c r="H31">
        <v>0</v>
      </c>
      <c r="I31">
        <v>-1</v>
      </c>
      <c r="J31">
        <v>1</v>
      </c>
      <c r="K31">
        <v>0</v>
      </c>
      <c r="L31">
        <v>0</v>
      </c>
      <c r="M31">
        <v>0</v>
      </c>
      <c r="P31">
        <v>-6.7420600000000004</v>
      </c>
      <c r="R31">
        <v>0</v>
      </c>
      <c r="T31">
        <v>-6.7420600000000004</v>
      </c>
    </row>
    <row r="32" spans="2:26" x14ac:dyDescent="0.35">
      <c r="B32" t="s">
        <v>65</v>
      </c>
      <c r="C32" t="s">
        <v>67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-1</v>
      </c>
      <c r="K32">
        <v>0</v>
      </c>
      <c r="L32">
        <v>0</v>
      </c>
      <c r="M32">
        <v>0</v>
      </c>
      <c r="P32">
        <v>13.11171</v>
      </c>
      <c r="R32">
        <v>0</v>
      </c>
      <c r="T32">
        <v>13.11171</v>
      </c>
    </row>
    <row r="33" spans="2:39" x14ac:dyDescent="0.35">
      <c r="Y33">
        <v>1396</v>
      </c>
      <c r="AB33">
        <v>1396</v>
      </c>
      <c r="AC33">
        <v>1397</v>
      </c>
      <c r="AD33">
        <v>1398</v>
      </c>
      <c r="AE33">
        <v>1399</v>
      </c>
      <c r="AF33">
        <v>1400</v>
      </c>
      <c r="AG33">
        <v>1401</v>
      </c>
      <c r="AH33">
        <v>1402</v>
      </c>
      <c r="AI33">
        <v>1403</v>
      </c>
      <c r="AJ33">
        <v>1455</v>
      </c>
      <c r="AK33">
        <v>1458</v>
      </c>
      <c r="AL33">
        <v>1459</v>
      </c>
      <c r="AM33">
        <v>1460</v>
      </c>
    </row>
    <row r="34" spans="2:39" x14ac:dyDescent="0.35">
      <c r="Y34">
        <v>1397</v>
      </c>
    </row>
    <row r="35" spans="2:39" x14ac:dyDescent="0.35">
      <c r="P35" t="s">
        <v>76</v>
      </c>
      <c r="Y35">
        <v>1398</v>
      </c>
    </row>
    <row r="36" spans="2:39" x14ac:dyDescent="0.35">
      <c r="Y36">
        <v>1399</v>
      </c>
    </row>
    <row r="37" spans="2:39" x14ac:dyDescent="0.35">
      <c r="D37">
        <f t="array" ref="D37:M46">MMULT(TRANSPOSE(A),A)</f>
        <v>2</v>
      </c>
      <c r="E37">
        <v>-1</v>
      </c>
      <c r="F37">
        <v>0</v>
      </c>
      <c r="G37">
        <v>0</v>
      </c>
      <c r="H37">
        <v>0</v>
      </c>
      <c r="I37">
        <v>0</v>
      </c>
      <c r="J37">
        <v>0</v>
      </c>
      <c r="K37">
        <v>-1</v>
      </c>
      <c r="L37">
        <v>0</v>
      </c>
      <c r="M37">
        <v>0</v>
      </c>
      <c r="P37">
        <f t="array" ref="P37:P46">MMULT(TRANSPOSE(A),L)</f>
        <v>-5.4881200000000003</v>
      </c>
      <c r="Y37">
        <v>1400</v>
      </c>
    </row>
    <row r="38" spans="2:39" x14ac:dyDescent="0.35">
      <c r="D38">
        <v>-1</v>
      </c>
      <c r="E38">
        <v>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P38">
        <v>7.8206900000000008</v>
      </c>
      <c r="Y38">
        <v>1401</v>
      </c>
    </row>
    <row r="39" spans="2:39" x14ac:dyDescent="0.35">
      <c r="D39">
        <v>0</v>
      </c>
      <c r="E39">
        <v>-1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P39">
        <v>33.695230000000002</v>
      </c>
      <c r="Y39">
        <v>1402</v>
      </c>
    </row>
    <row r="40" spans="2:39" x14ac:dyDescent="0.35"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P40">
        <v>122.04811000000001</v>
      </c>
      <c r="Y40">
        <v>1403</v>
      </c>
    </row>
    <row r="41" spans="2:39" x14ac:dyDescent="0.35">
      <c r="B41" t="s">
        <v>74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-1</v>
      </c>
      <c r="K41">
        <v>0</v>
      </c>
      <c r="L41">
        <v>0</v>
      </c>
      <c r="M41">
        <v>0</v>
      </c>
      <c r="P41">
        <v>13.11171</v>
      </c>
      <c r="T41">
        <v>569187</v>
      </c>
      <c r="U41" t="s">
        <v>58</v>
      </c>
      <c r="V41">
        <v>16.141999999999999</v>
      </c>
      <c r="Y41">
        <v>1455</v>
      </c>
    </row>
    <row r="42" spans="2:39" x14ac:dyDescent="0.35"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-1</v>
      </c>
      <c r="K42">
        <v>0</v>
      </c>
      <c r="L42">
        <v>0</v>
      </c>
      <c r="M42">
        <v>0</v>
      </c>
      <c r="P42">
        <v>40.153100000000002</v>
      </c>
      <c r="T42">
        <v>569069</v>
      </c>
      <c r="U42" t="s">
        <v>67</v>
      </c>
      <c r="V42">
        <v>39.78069</v>
      </c>
      <c r="Y42">
        <v>1458</v>
      </c>
    </row>
    <row r="43" spans="2:39" x14ac:dyDescent="0.35">
      <c r="D43">
        <v>0</v>
      </c>
      <c r="E43">
        <v>0</v>
      </c>
      <c r="F43">
        <v>0</v>
      </c>
      <c r="G43">
        <v>0</v>
      </c>
      <c r="H43">
        <v>-1</v>
      </c>
      <c r="I43">
        <v>-1</v>
      </c>
      <c r="J43">
        <v>2</v>
      </c>
      <c r="K43">
        <v>0</v>
      </c>
      <c r="L43">
        <v>0</v>
      </c>
      <c r="M43">
        <v>0</v>
      </c>
      <c r="P43">
        <v>-19.853770000000001</v>
      </c>
      <c r="Y43">
        <v>1459</v>
      </c>
    </row>
    <row r="44" spans="2:39" x14ac:dyDescent="0.35">
      <c r="D44">
        <v>-1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P44">
        <v>-4.1938300000000002</v>
      </c>
      <c r="Y44">
        <v>1460</v>
      </c>
    </row>
    <row r="45" spans="2:39" x14ac:dyDescent="0.35"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-1</v>
      </c>
      <c r="P45">
        <v>11.283759999999999</v>
      </c>
    </row>
    <row r="46" spans="2:39" x14ac:dyDescent="0.35"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-1</v>
      </c>
      <c r="M46">
        <v>2</v>
      </c>
      <c r="P46">
        <v>11.840590000000001</v>
      </c>
    </row>
    <row r="49" spans="2:27" x14ac:dyDescent="0.35">
      <c r="D49">
        <f t="array" ref="D49:M58">MINVERSE(D37:M46)</f>
        <v>2.9999999999999991</v>
      </c>
      <c r="E49">
        <v>1.9999999999999993</v>
      </c>
      <c r="F49">
        <v>0.99999999999999956</v>
      </c>
      <c r="G49">
        <v>0</v>
      </c>
      <c r="H49">
        <v>0</v>
      </c>
      <c r="I49">
        <v>0</v>
      </c>
      <c r="J49">
        <v>0</v>
      </c>
      <c r="K49">
        <v>2.9999999999999991</v>
      </c>
      <c r="L49">
        <v>0</v>
      </c>
      <c r="M49">
        <v>0</v>
      </c>
      <c r="P49">
        <f t="array" ref="P49:P58">MMULT(D49:M58,P37:P46)</f>
        <v>20.290759999999992</v>
      </c>
      <c r="Q49">
        <v>569009</v>
      </c>
      <c r="T49">
        <f t="array" ref="T49:T58">MMULT(D21:M32,P49:P58)-L</f>
        <v>9.8999999999982435E-4</v>
      </c>
      <c r="W49">
        <v>91.267239999999973</v>
      </c>
      <c r="X49">
        <v>569009</v>
      </c>
      <c r="AA49">
        <f t="array" ref="AA49:AA58">MMULT(A,W49:W58)-L</f>
        <v>26.649696666666664</v>
      </c>
    </row>
    <row r="50" spans="2:27" x14ac:dyDescent="0.35">
      <c r="D50">
        <v>1.9999999999999993</v>
      </c>
      <c r="E50">
        <v>1.9999999999999993</v>
      </c>
      <c r="F50">
        <v>0.99999999999999967</v>
      </c>
      <c r="G50">
        <v>0</v>
      </c>
      <c r="H50">
        <v>0</v>
      </c>
      <c r="I50">
        <v>0</v>
      </c>
      <c r="J50">
        <v>0</v>
      </c>
      <c r="K50">
        <v>1.9999999999999993</v>
      </c>
      <c r="L50">
        <v>0</v>
      </c>
      <c r="M50">
        <v>0</v>
      </c>
      <c r="P50">
        <v>29.972709999999992</v>
      </c>
      <c r="Q50">
        <v>569010</v>
      </c>
      <c r="T50">
        <v>9.8999999999949129E-4</v>
      </c>
      <c r="W50">
        <v>81.585289999999972</v>
      </c>
      <c r="X50">
        <v>569010</v>
      </c>
      <c r="AA50">
        <v>3.9568766666666675</v>
      </c>
    </row>
    <row r="51" spans="2:27" x14ac:dyDescent="0.35">
      <c r="D51">
        <v>0.99999999999999967</v>
      </c>
      <c r="E51">
        <v>0.99999999999999967</v>
      </c>
      <c r="F51">
        <v>0.99999999999999967</v>
      </c>
      <c r="G51">
        <v>0</v>
      </c>
      <c r="H51">
        <v>0</v>
      </c>
      <c r="I51">
        <v>0</v>
      </c>
      <c r="J51">
        <v>0</v>
      </c>
      <c r="K51">
        <v>0.99999999999999967</v>
      </c>
      <c r="L51">
        <v>0</v>
      </c>
      <c r="M51">
        <v>0</v>
      </c>
      <c r="P51">
        <v>31.833969999999987</v>
      </c>
      <c r="Q51">
        <v>569011</v>
      </c>
      <c r="T51">
        <v>9.8999999999982435E-4</v>
      </c>
      <c r="W51">
        <v>79.724029999999971</v>
      </c>
      <c r="X51">
        <v>569011</v>
      </c>
      <c r="AA51">
        <v>-30.603603333333332</v>
      </c>
    </row>
    <row r="52" spans="2:27" x14ac:dyDescent="0.35">
      <c r="D52">
        <v>0</v>
      </c>
      <c r="E52">
        <v>0</v>
      </c>
      <c r="F52">
        <v>0</v>
      </c>
      <c r="G52">
        <v>0.5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P52">
        <v>61.024055000000004</v>
      </c>
      <c r="Q52">
        <v>569012</v>
      </c>
      <c r="T52">
        <v>0</v>
      </c>
      <c r="W52">
        <v>23.318944999999999</v>
      </c>
      <c r="X52">
        <v>569012</v>
      </c>
      <c r="AA52">
        <v>47.890059999999963</v>
      </c>
    </row>
    <row r="53" spans="2:27" x14ac:dyDescent="0.35">
      <c r="B53" t="s">
        <v>75</v>
      </c>
      <c r="D53">
        <v>0</v>
      </c>
      <c r="E53">
        <v>0</v>
      </c>
      <c r="F53">
        <v>0</v>
      </c>
      <c r="G53">
        <v>0</v>
      </c>
      <c r="H53">
        <v>3</v>
      </c>
      <c r="I53">
        <v>1</v>
      </c>
      <c r="J53">
        <v>2</v>
      </c>
      <c r="K53">
        <v>0</v>
      </c>
      <c r="L53">
        <v>0</v>
      </c>
      <c r="M53">
        <v>0</v>
      </c>
      <c r="P53">
        <v>39.78069</v>
      </c>
      <c r="Q53">
        <v>569069</v>
      </c>
      <c r="T53">
        <v>5.5511151231257827E-15</v>
      </c>
      <c r="W53">
        <v>39.78069</v>
      </c>
      <c r="X53">
        <v>569069</v>
      </c>
      <c r="AA53">
        <v>3.7225200000000012</v>
      </c>
    </row>
    <row r="54" spans="2:27" x14ac:dyDescent="0.35"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P54">
        <v>33.41104</v>
      </c>
      <c r="Q54">
        <v>569071</v>
      </c>
      <c r="T54">
        <v>0</v>
      </c>
      <c r="W54">
        <v>23.71696</v>
      </c>
      <c r="X54">
        <v>569071</v>
      </c>
      <c r="AA54">
        <v>19.363900000000001</v>
      </c>
    </row>
    <row r="55" spans="2:27" x14ac:dyDescent="0.35">
      <c r="D55">
        <v>0</v>
      </c>
      <c r="E55">
        <v>0</v>
      </c>
      <c r="F55">
        <v>0</v>
      </c>
      <c r="G55">
        <v>0</v>
      </c>
      <c r="H55">
        <v>2</v>
      </c>
      <c r="I55">
        <v>1</v>
      </c>
      <c r="J55">
        <v>2</v>
      </c>
      <c r="K55">
        <v>0</v>
      </c>
      <c r="L55">
        <v>0</v>
      </c>
      <c r="M55">
        <v>0</v>
      </c>
      <c r="P55">
        <v>26.668979999999998</v>
      </c>
      <c r="Q55">
        <v>569072</v>
      </c>
      <c r="T55">
        <v>0</v>
      </c>
      <c r="W55">
        <v>30.459019999999999</v>
      </c>
      <c r="X55">
        <v>569072</v>
      </c>
      <c r="AA55">
        <v>-70.931409999999971</v>
      </c>
    </row>
    <row r="56" spans="2:27" x14ac:dyDescent="0.35">
      <c r="D56">
        <v>2.9999999999999991</v>
      </c>
      <c r="E56">
        <v>1.9999999999999993</v>
      </c>
      <c r="F56">
        <v>0.99999999999999956</v>
      </c>
      <c r="G56">
        <v>0</v>
      </c>
      <c r="H56">
        <v>0</v>
      </c>
      <c r="I56">
        <v>0</v>
      </c>
      <c r="J56">
        <v>0</v>
      </c>
      <c r="K56">
        <v>3.9999999999999991</v>
      </c>
      <c r="L56">
        <v>0</v>
      </c>
      <c r="M56">
        <v>0</v>
      </c>
      <c r="P56">
        <v>16.09692999999999</v>
      </c>
      <c r="Q56">
        <v>569187</v>
      </c>
      <c r="T56">
        <v>4.6949999999981173E-3</v>
      </c>
      <c r="W56">
        <v>16.141999999999999</v>
      </c>
      <c r="X56">
        <v>569187</v>
      </c>
      <c r="AA56">
        <v>-37.700415000000007</v>
      </c>
    </row>
    <row r="57" spans="2:27" x14ac:dyDescent="0.35"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0.66666666666666663</v>
      </c>
      <c r="M57">
        <v>0.33333333333333331</v>
      </c>
      <c r="P57">
        <v>11.46937</v>
      </c>
      <c r="Q57">
        <v>569282</v>
      </c>
      <c r="T57">
        <v>4.6949999999981173E-3</v>
      </c>
      <c r="W57">
        <v>42.073963333333332</v>
      </c>
      <c r="X57">
        <v>569282</v>
      </c>
      <c r="AA57">
        <v>37.709805000000003</v>
      </c>
    </row>
    <row r="58" spans="2:27" x14ac:dyDescent="0.35"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0.33333333333333331</v>
      </c>
      <c r="M58">
        <v>0.66666666666666663</v>
      </c>
      <c r="P58">
        <v>11.65498</v>
      </c>
      <c r="Q58">
        <v>569283</v>
      </c>
      <c r="T58">
        <v>0</v>
      </c>
      <c r="W58">
        <v>38.303686666666664</v>
      </c>
      <c r="X58">
        <v>569283</v>
      </c>
      <c r="AA58">
        <v>-9.6940799999999996</v>
      </c>
    </row>
    <row r="60" spans="2:27" x14ac:dyDescent="0.35">
      <c r="P60" t="s">
        <v>77</v>
      </c>
    </row>
    <row r="63" spans="2:27" x14ac:dyDescent="0.35">
      <c r="P63">
        <v>95.461069999999964</v>
      </c>
      <c r="Q63">
        <v>569187</v>
      </c>
    </row>
    <row r="64" spans="2:27" x14ac:dyDescent="0.35">
      <c r="P64">
        <v>17.34731</v>
      </c>
      <c r="Q64">
        <v>569069</v>
      </c>
    </row>
  </sheetData>
  <sortState xmlns:xlrd2="http://schemas.microsoft.com/office/spreadsheetml/2017/richdata2" ref="U2:V13">
    <sortCondition ref="V2:V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2834-1CE6-4DC8-91D6-CF229B947773}">
  <dimension ref="A1:AM44"/>
  <sheetViews>
    <sheetView workbookViewId="0">
      <selection activeCell="G8" sqref="G8"/>
    </sheetView>
  </sheetViews>
  <sheetFormatPr defaultRowHeight="14.5" x14ac:dyDescent="0.35"/>
  <sheetData>
    <row r="1" spans="1:39" x14ac:dyDescent="0.35">
      <c r="A1" t="s">
        <v>0</v>
      </c>
      <c r="B1" t="s">
        <v>78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1445</v>
      </c>
      <c r="B2" t="s">
        <v>79</v>
      </c>
      <c r="C2">
        <v>1454</v>
      </c>
      <c r="D2" t="s">
        <v>95</v>
      </c>
      <c r="E2" t="s">
        <v>58</v>
      </c>
      <c r="F2">
        <v>-3.2182200000000001</v>
      </c>
      <c r="G2">
        <v>901</v>
      </c>
      <c r="H2">
        <v>27</v>
      </c>
      <c r="I2">
        <v>-1.17</v>
      </c>
      <c r="J2">
        <v>1123</v>
      </c>
      <c r="K2" t="s">
        <v>42</v>
      </c>
      <c r="L2" t="s">
        <v>43</v>
      </c>
      <c r="M2" t="s">
        <v>44</v>
      </c>
      <c r="N2" t="s">
        <v>96</v>
      </c>
      <c r="O2">
        <v>11</v>
      </c>
      <c r="P2">
        <v>2023</v>
      </c>
      <c r="Q2">
        <v>30069</v>
      </c>
      <c r="R2" t="s">
        <v>46</v>
      </c>
      <c r="S2" t="s">
        <v>95</v>
      </c>
      <c r="T2">
        <v>7</v>
      </c>
      <c r="U2">
        <v>3</v>
      </c>
      <c r="V2">
        <v>569187</v>
      </c>
      <c r="W2" t="s">
        <v>46</v>
      </c>
      <c r="X2" t="s">
        <v>58</v>
      </c>
      <c r="Y2">
        <v>1</v>
      </c>
      <c r="Z2" t="s">
        <v>47</v>
      </c>
      <c r="AA2">
        <v>181154.84299999999</v>
      </c>
      <c r="AB2">
        <v>671618.51300000004</v>
      </c>
      <c r="AC2">
        <v>19.361000000000001</v>
      </c>
      <c r="AD2">
        <v>181501</v>
      </c>
      <c r="AE2">
        <v>672364</v>
      </c>
      <c r="AF2" t="s">
        <v>47</v>
      </c>
      <c r="AG2" t="s">
        <v>47</v>
      </c>
      <c r="AH2">
        <v>-3.2182200000000001</v>
      </c>
      <c r="AI2" t="s">
        <v>47</v>
      </c>
      <c r="AJ2">
        <v>822</v>
      </c>
      <c r="AK2">
        <v>901</v>
      </c>
      <c r="AL2">
        <v>79</v>
      </c>
      <c r="AM2">
        <v>821.93402200000003</v>
      </c>
    </row>
    <row r="8" spans="1:39" x14ac:dyDescent="0.35">
      <c r="G8">
        <f>AC2+F2</f>
        <v>16.142780000000002</v>
      </c>
    </row>
    <row r="14" spans="1:39" x14ac:dyDescent="0.35">
      <c r="C14" t="s">
        <v>2</v>
      </c>
      <c r="D14" t="s">
        <v>3</v>
      </c>
      <c r="E14" t="s">
        <v>4</v>
      </c>
      <c r="F14" t="s">
        <v>5</v>
      </c>
      <c r="G14" t="s">
        <v>28</v>
      </c>
      <c r="H14" t="s">
        <v>31</v>
      </c>
    </row>
    <row r="15" spans="1:39" x14ac:dyDescent="0.35">
      <c r="Q15">
        <v>1395</v>
      </c>
      <c r="R15" t="s">
        <v>97</v>
      </c>
      <c r="S15" t="s">
        <v>56</v>
      </c>
      <c r="T15">
        <v>-6.7962499999999997</v>
      </c>
      <c r="U15">
        <v>27.102</v>
      </c>
      <c r="V15" t="s">
        <v>47</v>
      </c>
      <c r="Y15">
        <f>U15+T15</f>
        <v>20.30575</v>
      </c>
    </row>
    <row r="16" spans="1:39" x14ac:dyDescent="0.35">
      <c r="Q16">
        <v>1396</v>
      </c>
      <c r="R16" t="s">
        <v>56</v>
      </c>
      <c r="S16" t="s">
        <v>54</v>
      </c>
      <c r="T16">
        <v>9.6819500000000005</v>
      </c>
      <c r="U16" t="s">
        <v>47</v>
      </c>
      <c r="V16" t="s">
        <v>47</v>
      </c>
    </row>
    <row r="17" spans="3:27" x14ac:dyDescent="0.35">
      <c r="C17">
        <v>1397</v>
      </c>
      <c r="D17" t="s">
        <v>54</v>
      </c>
      <c r="E17" t="s">
        <v>52</v>
      </c>
      <c r="F17">
        <v>1.8612599999999999</v>
      </c>
      <c r="G17" t="s">
        <v>47</v>
      </c>
      <c r="H17" t="s">
        <v>47</v>
      </c>
      <c r="Q17">
        <v>1397</v>
      </c>
      <c r="R17" t="s">
        <v>54</v>
      </c>
      <c r="S17" t="s">
        <v>52</v>
      </c>
      <c r="T17">
        <v>1.8612599999999999</v>
      </c>
      <c r="U17" t="s">
        <v>47</v>
      </c>
      <c r="V17" t="s">
        <v>47</v>
      </c>
    </row>
    <row r="18" spans="3:27" x14ac:dyDescent="0.35">
      <c r="C18">
        <v>1398</v>
      </c>
      <c r="D18" t="s">
        <v>52</v>
      </c>
      <c r="E18" t="s">
        <v>51</v>
      </c>
      <c r="F18">
        <v>23.945029999999999</v>
      </c>
      <c r="G18" t="s">
        <v>47</v>
      </c>
      <c r="H18">
        <v>55.779000000000003</v>
      </c>
      <c r="K18">
        <f>H18-U28</f>
        <v>28.677000000000003</v>
      </c>
      <c r="Q18">
        <v>1398</v>
      </c>
      <c r="R18" t="s">
        <v>52</v>
      </c>
      <c r="S18" t="s">
        <v>51</v>
      </c>
      <c r="T18">
        <v>23.945029999999999</v>
      </c>
      <c r="U18" t="s">
        <v>47</v>
      </c>
      <c r="V18">
        <v>55.779000000000003</v>
      </c>
      <c r="Y18">
        <f>V18-U15</f>
        <v>28.677000000000003</v>
      </c>
    </row>
    <row r="20" spans="3:27" x14ac:dyDescent="0.35">
      <c r="C20">
        <v>1395</v>
      </c>
      <c r="D20" t="s">
        <v>97</v>
      </c>
      <c r="E20" t="s">
        <v>56</v>
      </c>
      <c r="F20">
        <v>-6.7962499999999997</v>
      </c>
      <c r="G20">
        <v>27.102</v>
      </c>
      <c r="H20" t="s">
        <v>47</v>
      </c>
    </row>
    <row r="21" spans="3:27" x14ac:dyDescent="0.35">
      <c r="C21">
        <v>1396</v>
      </c>
      <c r="D21" t="s">
        <v>56</v>
      </c>
      <c r="E21" t="s">
        <v>54</v>
      </c>
      <c r="F21">
        <v>9.6819500000000005</v>
      </c>
      <c r="G21" t="s">
        <v>47</v>
      </c>
      <c r="H21" t="s">
        <v>47</v>
      </c>
    </row>
    <row r="22" spans="3:27" x14ac:dyDescent="0.35">
      <c r="C22">
        <v>1455</v>
      </c>
      <c r="D22" t="s">
        <v>58</v>
      </c>
      <c r="E22" t="s">
        <v>56</v>
      </c>
      <c r="F22">
        <v>4.1938300000000002</v>
      </c>
      <c r="G22" t="s">
        <v>47</v>
      </c>
      <c r="H22" t="s">
        <v>47</v>
      </c>
    </row>
    <row r="23" spans="3:27" x14ac:dyDescent="0.35">
      <c r="C23">
        <v>1454</v>
      </c>
      <c r="D23" t="s">
        <v>95</v>
      </c>
      <c r="E23" t="s">
        <v>58</v>
      </c>
      <c r="F23">
        <v>-3.2182200000000001</v>
      </c>
      <c r="G23">
        <v>19.361000000000001</v>
      </c>
      <c r="H23" t="s">
        <v>47</v>
      </c>
    </row>
    <row r="28" spans="3:27" x14ac:dyDescent="0.35">
      <c r="Q28">
        <v>1395</v>
      </c>
      <c r="R28" t="s">
        <v>97</v>
      </c>
      <c r="S28" t="s">
        <v>56</v>
      </c>
      <c r="T28">
        <v>-6.7962499999999997</v>
      </c>
      <c r="U28">
        <v>27.102</v>
      </c>
      <c r="V28" t="s">
        <v>47</v>
      </c>
      <c r="Y28">
        <f>U28+T28+T29</f>
        <v>16.111919999999998</v>
      </c>
      <c r="AA28">
        <f>T28+U28</f>
        <v>20.30575</v>
      </c>
    </row>
    <row r="29" spans="3:27" x14ac:dyDescent="0.35">
      <c r="R29" t="s">
        <v>56</v>
      </c>
      <c r="S29" t="s">
        <v>58</v>
      </c>
      <c r="T29">
        <v>-4.1938300000000002</v>
      </c>
    </row>
    <row r="30" spans="3:27" x14ac:dyDescent="0.35">
      <c r="Q30">
        <v>1455</v>
      </c>
      <c r="R30" t="s">
        <v>58</v>
      </c>
      <c r="S30" t="s">
        <v>95</v>
      </c>
      <c r="T30">
        <v>3.2182200000000001</v>
      </c>
      <c r="U30" t="s">
        <v>47</v>
      </c>
      <c r="V30" t="s">
        <v>47</v>
      </c>
      <c r="Y30">
        <f>U31-U28</f>
        <v>-7.7409999999999997</v>
      </c>
    </row>
    <row r="31" spans="3:27" x14ac:dyDescent="0.35">
      <c r="Q31">
        <v>1454</v>
      </c>
      <c r="U31">
        <v>19.361000000000001</v>
      </c>
      <c r="V31" t="s">
        <v>47</v>
      </c>
    </row>
    <row r="33" spans="5:25" x14ac:dyDescent="0.35">
      <c r="Y33">
        <f>U31-T30</f>
        <v>16.142780000000002</v>
      </c>
    </row>
    <row r="34" spans="5:25" x14ac:dyDescent="0.35">
      <c r="E34">
        <v>1398</v>
      </c>
      <c r="F34" t="s">
        <v>52</v>
      </c>
      <c r="G34" t="s">
        <v>51</v>
      </c>
      <c r="H34">
        <v>23.945029999999999</v>
      </c>
      <c r="I34" t="s">
        <v>47</v>
      </c>
      <c r="J34">
        <v>55.779000000000003</v>
      </c>
    </row>
    <row r="35" spans="5:25" x14ac:dyDescent="0.35">
      <c r="E35">
        <v>1397</v>
      </c>
      <c r="F35" t="s">
        <v>54</v>
      </c>
      <c r="G35" t="s">
        <v>52</v>
      </c>
      <c r="H35">
        <v>1.8612599999999999</v>
      </c>
      <c r="I35" t="s">
        <v>47</v>
      </c>
      <c r="J35" t="s">
        <v>47</v>
      </c>
    </row>
    <row r="36" spans="5:25" x14ac:dyDescent="0.35">
      <c r="E36">
        <v>1396</v>
      </c>
      <c r="F36" t="s">
        <v>56</v>
      </c>
      <c r="G36" t="s">
        <v>54</v>
      </c>
      <c r="H36">
        <v>9.6819500000000005</v>
      </c>
      <c r="I36" t="s">
        <v>47</v>
      </c>
      <c r="J36" t="s">
        <v>47</v>
      </c>
    </row>
    <row r="37" spans="5:25" x14ac:dyDescent="0.35">
      <c r="E37">
        <v>1455</v>
      </c>
      <c r="F37" t="s">
        <v>58</v>
      </c>
      <c r="G37" t="s">
        <v>56</v>
      </c>
      <c r="H37">
        <v>4.1938300000000002</v>
      </c>
      <c r="I37" t="s">
        <v>47</v>
      </c>
      <c r="J37" t="s">
        <v>47</v>
      </c>
    </row>
    <row r="38" spans="5:25" x14ac:dyDescent="0.35">
      <c r="E38">
        <v>1454</v>
      </c>
      <c r="F38" t="s">
        <v>95</v>
      </c>
      <c r="G38" t="s">
        <v>58</v>
      </c>
      <c r="H38">
        <v>-3.2182200000000001</v>
      </c>
      <c r="I38">
        <v>19.361000000000001</v>
      </c>
      <c r="J38" t="s">
        <v>47</v>
      </c>
    </row>
    <row r="42" spans="5:25" x14ac:dyDescent="0.35">
      <c r="J42">
        <f>I38-J34</f>
        <v>-36.418000000000006</v>
      </c>
    </row>
    <row r="44" spans="5:25" x14ac:dyDescent="0.35">
      <c r="H44">
        <f>-H34-H35-H36-H37-H38</f>
        <v>-36.463850000000001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03EC-8BA2-4DBD-BF98-30FCF9D34303}">
  <dimension ref="A1:AH48"/>
  <sheetViews>
    <sheetView workbookViewId="0">
      <selection activeCell="X44" sqref="X44:X4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20</v>
      </c>
      <c r="I1" t="s">
        <v>28</v>
      </c>
      <c r="J1" t="s">
        <v>21</v>
      </c>
      <c r="K1" t="s">
        <v>25</v>
      </c>
      <c r="L1" t="s">
        <v>31</v>
      </c>
      <c r="N1" t="s">
        <v>0</v>
      </c>
      <c r="O1" t="s">
        <v>78</v>
      </c>
      <c r="P1" t="s">
        <v>2</v>
      </c>
      <c r="Q1" t="s">
        <v>3</v>
      </c>
      <c r="R1" t="s">
        <v>4</v>
      </c>
      <c r="S1" t="s">
        <v>5</v>
      </c>
      <c r="T1" t="s">
        <v>16</v>
      </c>
      <c r="U1" t="s">
        <v>20</v>
      </c>
      <c r="V1" t="s">
        <v>21</v>
      </c>
      <c r="W1" t="s">
        <v>25</v>
      </c>
      <c r="X1" t="s">
        <v>28</v>
      </c>
      <c r="Y1" t="s">
        <v>31</v>
      </c>
    </row>
    <row r="2" spans="1:27" x14ac:dyDescent="0.35">
      <c r="A2">
        <v>6</v>
      </c>
      <c r="B2" t="s">
        <v>39</v>
      </c>
      <c r="C2">
        <v>1396</v>
      </c>
      <c r="D2" t="s">
        <v>54</v>
      </c>
      <c r="E2" t="s">
        <v>56</v>
      </c>
      <c r="F2">
        <v>-9.6819500000000005</v>
      </c>
      <c r="G2">
        <v>569010</v>
      </c>
      <c r="H2" t="s">
        <v>47</v>
      </c>
      <c r="I2" t="s">
        <v>47</v>
      </c>
      <c r="J2">
        <v>569009</v>
      </c>
      <c r="K2" t="s">
        <v>47</v>
      </c>
      <c r="L2" t="s">
        <v>47</v>
      </c>
      <c r="N2">
        <v>1387</v>
      </c>
      <c r="O2" t="s">
        <v>79</v>
      </c>
      <c r="P2">
        <v>1396</v>
      </c>
      <c r="Q2" t="s">
        <v>56</v>
      </c>
      <c r="R2" t="s">
        <v>54</v>
      </c>
      <c r="S2">
        <v>9.6819500000000005</v>
      </c>
      <c r="T2">
        <v>569009</v>
      </c>
      <c r="U2" t="s">
        <v>47</v>
      </c>
      <c r="V2">
        <v>569010</v>
      </c>
      <c r="W2" t="s">
        <v>47</v>
      </c>
      <c r="X2" t="s">
        <v>47</v>
      </c>
      <c r="Y2" t="s">
        <v>47</v>
      </c>
      <c r="AA2">
        <f>IF(G2=T2,F2-S2,-F2-S2)</f>
        <v>0</v>
      </c>
    </row>
    <row r="3" spans="1:27" x14ac:dyDescent="0.35">
      <c r="A3">
        <v>5</v>
      </c>
      <c r="B3" t="s">
        <v>39</v>
      </c>
      <c r="C3">
        <v>1397</v>
      </c>
      <c r="D3" t="s">
        <v>52</v>
      </c>
      <c r="E3" t="s">
        <v>54</v>
      </c>
      <c r="F3">
        <v>-1.8612599999999999</v>
      </c>
      <c r="G3">
        <v>569011</v>
      </c>
      <c r="H3" t="s">
        <v>47</v>
      </c>
      <c r="I3" t="s">
        <v>47</v>
      </c>
      <c r="J3">
        <v>569010</v>
      </c>
      <c r="K3" t="s">
        <v>47</v>
      </c>
      <c r="L3" t="s">
        <v>47</v>
      </c>
      <c r="N3">
        <v>1388</v>
      </c>
      <c r="O3" t="s">
        <v>79</v>
      </c>
      <c r="P3">
        <v>1397</v>
      </c>
      <c r="Q3" t="s">
        <v>54</v>
      </c>
      <c r="R3" t="s">
        <v>52</v>
      </c>
      <c r="S3">
        <v>1.8612599999999999</v>
      </c>
      <c r="T3">
        <v>569010</v>
      </c>
      <c r="U3" t="s">
        <v>47</v>
      </c>
      <c r="V3">
        <v>569011</v>
      </c>
      <c r="W3" t="s">
        <v>47</v>
      </c>
      <c r="X3" t="s">
        <v>47</v>
      </c>
      <c r="Y3" t="s">
        <v>47</v>
      </c>
      <c r="AA3">
        <f t="shared" ref="AA3:AA10" si="0">IF(G3=T3,F3-S3,-F3-S3)</f>
        <v>0</v>
      </c>
    </row>
    <row r="4" spans="1:27" x14ac:dyDescent="0.35">
      <c r="A4">
        <v>4</v>
      </c>
      <c r="B4" t="s">
        <v>39</v>
      </c>
      <c r="C4">
        <v>1398</v>
      </c>
      <c r="D4" t="s">
        <v>51</v>
      </c>
      <c r="E4" t="s">
        <v>52</v>
      </c>
      <c r="F4">
        <v>-23.945029999999999</v>
      </c>
      <c r="G4">
        <v>542546</v>
      </c>
      <c r="H4">
        <v>3</v>
      </c>
      <c r="I4">
        <v>55.779000000000003</v>
      </c>
      <c r="J4">
        <v>569011</v>
      </c>
      <c r="K4" t="s">
        <v>47</v>
      </c>
      <c r="L4" t="s">
        <v>47</v>
      </c>
      <c r="N4">
        <v>1389</v>
      </c>
      <c r="O4" t="s">
        <v>79</v>
      </c>
      <c r="P4">
        <v>1398</v>
      </c>
      <c r="Q4" t="s">
        <v>52</v>
      </c>
      <c r="R4" t="s">
        <v>51</v>
      </c>
      <c r="S4">
        <v>23.945029999999999</v>
      </c>
      <c r="T4">
        <v>569011</v>
      </c>
      <c r="U4" t="s">
        <v>47</v>
      </c>
      <c r="V4">
        <v>542546</v>
      </c>
      <c r="W4">
        <v>3</v>
      </c>
      <c r="X4" t="s">
        <v>47</v>
      </c>
      <c r="Y4">
        <v>55.779000000000003</v>
      </c>
      <c r="AA4">
        <f t="shared" si="0"/>
        <v>0</v>
      </c>
    </row>
    <row r="5" spans="1:27" x14ac:dyDescent="0.35">
      <c r="A5">
        <v>8</v>
      </c>
      <c r="B5" t="s">
        <v>39</v>
      </c>
      <c r="C5">
        <v>1399</v>
      </c>
      <c r="D5" t="s">
        <v>51</v>
      </c>
      <c r="E5" t="s">
        <v>60</v>
      </c>
      <c r="F5">
        <v>5.2403599999999999</v>
      </c>
      <c r="G5">
        <v>542546</v>
      </c>
      <c r="H5">
        <v>3</v>
      </c>
      <c r="I5">
        <v>55.779000000000003</v>
      </c>
      <c r="J5">
        <v>569012</v>
      </c>
      <c r="K5" t="s">
        <v>47</v>
      </c>
      <c r="L5" t="s">
        <v>47</v>
      </c>
      <c r="N5">
        <v>1390</v>
      </c>
      <c r="O5" t="s">
        <v>79</v>
      </c>
      <c r="P5">
        <v>1399</v>
      </c>
      <c r="Q5" t="s">
        <v>51</v>
      </c>
      <c r="R5" t="s">
        <v>60</v>
      </c>
      <c r="S5">
        <v>5.2403599999999999</v>
      </c>
      <c r="T5">
        <v>542546</v>
      </c>
      <c r="U5">
        <v>3</v>
      </c>
      <c r="V5">
        <v>569012</v>
      </c>
      <c r="W5" t="s">
        <v>47</v>
      </c>
      <c r="X5">
        <v>55.779000000000003</v>
      </c>
      <c r="Y5" t="s">
        <v>47</v>
      </c>
      <c r="AA5">
        <f t="shared" si="0"/>
        <v>0</v>
      </c>
    </row>
    <row r="6" spans="1:27" x14ac:dyDescent="0.35">
      <c r="A6">
        <v>9</v>
      </c>
      <c r="B6" t="s">
        <v>39</v>
      </c>
      <c r="C6">
        <v>1400</v>
      </c>
      <c r="D6" t="s">
        <v>60</v>
      </c>
      <c r="E6" t="s">
        <v>50</v>
      </c>
      <c r="F6">
        <v>-32.464750000000002</v>
      </c>
      <c r="G6">
        <v>569012</v>
      </c>
      <c r="H6" t="s">
        <v>47</v>
      </c>
      <c r="I6" t="s">
        <v>47</v>
      </c>
      <c r="J6">
        <v>409358</v>
      </c>
      <c r="K6">
        <v>1</v>
      </c>
      <c r="L6">
        <v>28.564</v>
      </c>
      <c r="N6">
        <v>1391</v>
      </c>
      <c r="O6" t="s">
        <v>79</v>
      </c>
      <c r="P6">
        <v>1400</v>
      </c>
      <c r="Q6" t="s">
        <v>60</v>
      </c>
      <c r="R6" t="s">
        <v>50</v>
      </c>
      <c r="S6">
        <v>-32.464750000000002</v>
      </c>
      <c r="T6">
        <v>569012</v>
      </c>
      <c r="U6" t="s">
        <v>47</v>
      </c>
      <c r="V6">
        <v>409358</v>
      </c>
      <c r="W6">
        <v>1</v>
      </c>
      <c r="X6" t="s">
        <v>47</v>
      </c>
      <c r="Y6">
        <v>28.564</v>
      </c>
      <c r="AA6">
        <f t="shared" si="0"/>
        <v>0</v>
      </c>
    </row>
    <row r="7" spans="1:27" x14ac:dyDescent="0.35">
      <c r="A7">
        <v>3</v>
      </c>
      <c r="B7" t="s">
        <v>39</v>
      </c>
      <c r="C7">
        <v>1401</v>
      </c>
      <c r="D7" t="s">
        <v>48</v>
      </c>
      <c r="E7" t="s">
        <v>50</v>
      </c>
      <c r="F7">
        <v>17.093640000000001</v>
      </c>
      <c r="G7">
        <v>569282</v>
      </c>
      <c r="H7" t="s">
        <v>47</v>
      </c>
      <c r="I7" t="s">
        <v>47</v>
      </c>
      <c r="J7">
        <v>409358</v>
      </c>
      <c r="K7">
        <v>1</v>
      </c>
      <c r="L7">
        <v>28.564</v>
      </c>
      <c r="N7">
        <v>1392</v>
      </c>
      <c r="O7" t="s">
        <v>79</v>
      </c>
      <c r="P7">
        <v>1401</v>
      </c>
      <c r="Q7" t="s">
        <v>50</v>
      </c>
      <c r="R7" t="s">
        <v>48</v>
      </c>
      <c r="S7">
        <v>-17.093640000000001</v>
      </c>
      <c r="T7">
        <v>409358</v>
      </c>
      <c r="U7">
        <v>1</v>
      </c>
      <c r="V7">
        <v>569282</v>
      </c>
      <c r="W7" t="s">
        <v>47</v>
      </c>
      <c r="X7">
        <v>28.564</v>
      </c>
      <c r="Y7" t="s">
        <v>47</v>
      </c>
      <c r="AA7">
        <f t="shared" si="0"/>
        <v>0</v>
      </c>
    </row>
    <row r="8" spans="1:27" x14ac:dyDescent="0.35">
      <c r="A8">
        <v>2</v>
      </c>
      <c r="B8" t="s">
        <v>39</v>
      </c>
      <c r="C8">
        <v>1402</v>
      </c>
      <c r="D8" t="s">
        <v>41</v>
      </c>
      <c r="E8" t="s">
        <v>48</v>
      </c>
      <c r="F8">
        <v>-0.18659999999999999</v>
      </c>
      <c r="G8">
        <v>569283</v>
      </c>
      <c r="H8" t="s">
        <v>47</v>
      </c>
      <c r="I8" t="s">
        <v>47</v>
      </c>
      <c r="J8">
        <v>569282</v>
      </c>
      <c r="K8" t="s">
        <v>47</v>
      </c>
      <c r="L8" t="s">
        <v>47</v>
      </c>
      <c r="N8">
        <v>1393</v>
      </c>
      <c r="O8" t="s">
        <v>79</v>
      </c>
      <c r="P8">
        <v>1402</v>
      </c>
      <c r="Q8" t="s">
        <v>48</v>
      </c>
      <c r="R8" t="s">
        <v>41</v>
      </c>
      <c r="S8">
        <v>0.18659999999999999</v>
      </c>
      <c r="T8">
        <v>569282</v>
      </c>
      <c r="U8" t="s">
        <v>47</v>
      </c>
      <c r="V8">
        <v>569283</v>
      </c>
      <c r="W8" t="s">
        <v>47</v>
      </c>
      <c r="X8" t="s">
        <v>47</v>
      </c>
      <c r="Y8" t="s">
        <v>47</v>
      </c>
      <c r="AA8">
        <f t="shared" si="0"/>
        <v>0</v>
      </c>
    </row>
    <row r="9" spans="1:27" x14ac:dyDescent="0.35">
      <c r="A9">
        <v>1</v>
      </c>
      <c r="B9" t="s">
        <v>39</v>
      </c>
      <c r="C9">
        <v>1403</v>
      </c>
      <c r="D9" t="s">
        <v>40</v>
      </c>
      <c r="E9" t="s">
        <v>41</v>
      </c>
      <c r="F9">
        <v>-11.533010000000001</v>
      </c>
      <c r="G9">
        <v>413497</v>
      </c>
      <c r="H9">
        <v>3</v>
      </c>
      <c r="I9">
        <v>23.187000000000001</v>
      </c>
      <c r="J9">
        <v>569283</v>
      </c>
      <c r="K9" t="s">
        <v>47</v>
      </c>
      <c r="L9" t="s">
        <v>47</v>
      </c>
      <c r="N9">
        <v>1394</v>
      </c>
      <c r="O9" t="s">
        <v>79</v>
      </c>
      <c r="P9">
        <v>1403</v>
      </c>
      <c r="Q9" t="s">
        <v>41</v>
      </c>
      <c r="R9" t="s">
        <v>40</v>
      </c>
      <c r="S9">
        <v>11.533010000000001</v>
      </c>
      <c r="T9">
        <v>569283</v>
      </c>
      <c r="U9" t="s">
        <v>47</v>
      </c>
      <c r="V9">
        <v>413497</v>
      </c>
      <c r="W9">
        <v>3</v>
      </c>
      <c r="X9" t="s">
        <v>47</v>
      </c>
      <c r="Y9">
        <v>23.187000000000001</v>
      </c>
      <c r="AA9">
        <f t="shared" si="0"/>
        <v>0</v>
      </c>
    </row>
    <row r="10" spans="1:27" x14ac:dyDescent="0.35">
      <c r="A10">
        <v>7</v>
      </c>
      <c r="B10" t="s">
        <v>39</v>
      </c>
      <c r="C10">
        <v>1455</v>
      </c>
      <c r="D10" t="s">
        <v>56</v>
      </c>
      <c r="E10" t="s">
        <v>58</v>
      </c>
      <c r="F10">
        <v>-4.1938300000000002</v>
      </c>
      <c r="G10">
        <v>569009</v>
      </c>
      <c r="H10" t="s">
        <v>47</v>
      </c>
      <c r="I10" t="s">
        <v>47</v>
      </c>
      <c r="J10">
        <v>569187</v>
      </c>
      <c r="K10" t="s">
        <v>47</v>
      </c>
      <c r="L10" t="s">
        <v>47</v>
      </c>
      <c r="N10">
        <v>1446</v>
      </c>
      <c r="O10" t="s">
        <v>79</v>
      </c>
      <c r="P10">
        <v>1455</v>
      </c>
      <c r="Q10" t="s">
        <v>58</v>
      </c>
      <c r="R10" t="s">
        <v>56</v>
      </c>
      <c r="S10">
        <v>4.1938300000000002</v>
      </c>
      <c r="T10">
        <v>569187</v>
      </c>
      <c r="U10" t="s">
        <v>47</v>
      </c>
      <c r="V10">
        <v>569009</v>
      </c>
      <c r="W10" t="s">
        <v>47</v>
      </c>
      <c r="X10" t="s">
        <v>47</v>
      </c>
      <c r="Y10" t="s">
        <v>47</v>
      </c>
      <c r="AA10">
        <f t="shared" si="0"/>
        <v>0</v>
      </c>
    </row>
    <row r="11" spans="1:27" x14ac:dyDescent="0.35">
      <c r="A11">
        <v>12</v>
      </c>
      <c r="B11" t="s">
        <v>39</v>
      </c>
      <c r="C11">
        <v>1458</v>
      </c>
      <c r="D11" t="s">
        <v>65</v>
      </c>
      <c r="E11" t="s">
        <v>67</v>
      </c>
      <c r="F11">
        <v>13.11171</v>
      </c>
      <c r="G11">
        <v>569072</v>
      </c>
      <c r="H11" t="s">
        <v>47</v>
      </c>
      <c r="I11" t="s">
        <v>47</v>
      </c>
      <c r="J11">
        <v>569069</v>
      </c>
      <c r="K11" t="s">
        <v>47</v>
      </c>
      <c r="L11" t="s">
        <v>47</v>
      </c>
      <c r="N11">
        <v>1449</v>
      </c>
      <c r="O11" t="s">
        <v>79</v>
      </c>
      <c r="P11">
        <v>1458</v>
      </c>
      <c r="T11">
        <v>569069</v>
      </c>
      <c r="U11" t="s">
        <v>47</v>
      </c>
      <c r="V11">
        <v>569072</v>
      </c>
      <c r="W11" t="s">
        <v>47</v>
      </c>
      <c r="X11" t="s">
        <v>47</v>
      </c>
      <c r="Y11" t="s">
        <v>47</v>
      </c>
      <c r="AA11">
        <f>IF(G11=T11,F11-AC25,-F11-AC25)</f>
        <v>0</v>
      </c>
    </row>
    <row r="12" spans="1:27" x14ac:dyDescent="0.35">
      <c r="A12">
        <v>11</v>
      </c>
      <c r="B12" t="s">
        <v>39</v>
      </c>
      <c r="C12">
        <v>1459</v>
      </c>
      <c r="D12" t="s">
        <v>63</v>
      </c>
      <c r="E12" t="s">
        <v>65</v>
      </c>
      <c r="F12">
        <v>-6.7420600000000004</v>
      </c>
      <c r="G12">
        <v>569071</v>
      </c>
      <c r="H12" t="s">
        <v>47</v>
      </c>
      <c r="I12" t="s">
        <v>47</v>
      </c>
      <c r="J12">
        <v>569072</v>
      </c>
      <c r="K12" t="s">
        <v>47</v>
      </c>
      <c r="L12" t="s">
        <v>47</v>
      </c>
      <c r="N12">
        <v>1450</v>
      </c>
      <c r="O12" t="s">
        <v>79</v>
      </c>
      <c r="P12">
        <v>1459</v>
      </c>
      <c r="T12">
        <v>569072</v>
      </c>
      <c r="U12" t="s">
        <v>47</v>
      </c>
      <c r="V12">
        <v>569071</v>
      </c>
      <c r="W12" t="s">
        <v>47</v>
      </c>
      <c r="X12" t="s">
        <v>47</v>
      </c>
      <c r="Y12" t="s">
        <v>47</v>
      </c>
      <c r="AA12">
        <f>IF(G12=T12,F12-AC26,-F12-AC26)</f>
        <v>0</v>
      </c>
    </row>
    <row r="13" spans="1:27" x14ac:dyDescent="0.35">
      <c r="A13">
        <v>10</v>
      </c>
      <c r="B13" t="s">
        <v>39</v>
      </c>
      <c r="C13">
        <v>1460</v>
      </c>
      <c r="D13" t="s">
        <v>50</v>
      </c>
      <c r="E13" t="s">
        <v>63</v>
      </c>
      <c r="F13">
        <v>4.8470399999999998</v>
      </c>
      <c r="G13">
        <v>409358</v>
      </c>
      <c r="H13">
        <v>1</v>
      </c>
      <c r="I13">
        <v>28.564</v>
      </c>
      <c r="J13">
        <v>569071</v>
      </c>
      <c r="K13" t="s">
        <v>47</v>
      </c>
      <c r="L13" t="s">
        <v>47</v>
      </c>
      <c r="N13">
        <v>1451</v>
      </c>
      <c r="O13" t="s">
        <v>79</v>
      </c>
      <c r="P13">
        <v>1460</v>
      </c>
      <c r="T13">
        <v>569071</v>
      </c>
      <c r="U13" t="s">
        <v>47</v>
      </c>
      <c r="V13">
        <v>409358</v>
      </c>
      <c r="W13">
        <v>1</v>
      </c>
      <c r="X13" t="s">
        <v>47</v>
      </c>
      <c r="Y13">
        <v>28.564</v>
      </c>
      <c r="AA13">
        <f>IF(G13=T13,F13-AC27,-F13-AC27)</f>
        <v>0</v>
      </c>
    </row>
    <row r="21" spans="15:29" x14ac:dyDescent="0.35">
      <c r="O21" t="s">
        <v>58</v>
      </c>
      <c r="P21" t="s">
        <v>56</v>
      </c>
      <c r="Q21">
        <v>4.1938300000000002</v>
      </c>
    </row>
    <row r="22" spans="15:29" x14ac:dyDescent="0.35">
      <c r="O22" t="s">
        <v>56</v>
      </c>
      <c r="P22" t="s">
        <v>54</v>
      </c>
      <c r="Q22">
        <v>9.6819500000000005</v>
      </c>
    </row>
    <row r="23" spans="15:29" x14ac:dyDescent="0.35">
      <c r="O23" t="s">
        <v>54</v>
      </c>
      <c r="P23" t="s">
        <v>52</v>
      </c>
      <c r="Q23">
        <v>1.8612599999999999</v>
      </c>
    </row>
    <row r="24" spans="15:29" x14ac:dyDescent="0.35">
      <c r="O24" t="s">
        <v>52</v>
      </c>
      <c r="P24" t="s">
        <v>51</v>
      </c>
      <c r="Q24">
        <v>23.945029999999999</v>
      </c>
    </row>
    <row r="25" spans="15:29" x14ac:dyDescent="0.35">
      <c r="AA25" t="s">
        <v>67</v>
      </c>
      <c r="AB25" t="s">
        <v>65</v>
      </c>
      <c r="AC25">
        <v>-13.11171</v>
      </c>
    </row>
    <row r="26" spans="15:29" x14ac:dyDescent="0.35">
      <c r="AA26" t="s">
        <v>65</v>
      </c>
      <c r="AB26" t="s">
        <v>63</v>
      </c>
      <c r="AC26">
        <v>6.7420600000000004</v>
      </c>
    </row>
    <row r="27" spans="15:29" x14ac:dyDescent="0.35">
      <c r="AA27" t="s">
        <v>63</v>
      </c>
      <c r="AB27" t="s">
        <v>50</v>
      </c>
      <c r="AC27">
        <v>-4.8470399999999998</v>
      </c>
    </row>
    <row r="28" spans="15:29" x14ac:dyDescent="0.35">
      <c r="T28" t="s">
        <v>56</v>
      </c>
      <c r="U28" t="s">
        <v>54</v>
      </c>
    </row>
    <row r="29" spans="15:29" x14ac:dyDescent="0.35">
      <c r="T29" t="s">
        <v>54</v>
      </c>
      <c r="U29" t="s">
        <v>52</v>
      </c>
    </row>
    <row r="30" spans="15:29" x14ac:dyDescent="0.35">
      <c r="T30" t="s">
        <v>52</v>
      </c>
      <c r="U30" t="s">
        <v>51</v>
      </c>
    </row>
    <row r="31" spans="15:29" x14ac:dyDescent="0.35">
      <c r="AA31" t="str">
        <f>AA25</f>
        <v>1588JAD</v>
      </c>
      <c r="AB31" t="str">
        <f>AB27</f>
        <v>770A</v>
      </c>
      <c r="AC31">
        <f>AC25+AC26+AC27</f>
        <v>-11.21669</v>
      </c>
    </row>
    <row r="39" spans="4:34" x14ac:dyDescent="0.35">
      <c r="D39" t="s">
        <v>0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 t="s">
        <v>7</v>
      </c>
      <c r="K39" t="s">
        <v>8</v>
      </c>
      <c r="L39" t="s">
        <v>9</v>
      </c>
      <c r="M39" t="s">
        <v>10</v>
      </c>
      <c r="N39" t="s">
        <v>11</v>
      </c>
      <c r="O39" t="s">
        <v>12</v>
      </c>
      <c r="P39" t="s">
        <v>13</v>
      </c>
      <c r="Q39" t="s">
        <v>14</v>
      </c>
      <c r="R39" t="s">
        <v>15</v>
      </c>
    </row>
    <row r="40" spans="4:34" x14ac:dyDescent="0.35">
      <c r="D40">
        <v>1396</v>
      </c>
      <c r="E40">
        <v>1396</v>
      </c>
      <c r="F40" t="s">
        <v>56</v>
      </c>
      <c r="G40" t="s">
        <v>54</v>
      </c>
      <c r="H40">
        <v>9.6819500000000005</v>
      </c>
      <c r="I40">
        <v>610</v>
      </c>
      <c r="J40">
        <v>19</v>
      </c>
      <c r="K40">
        <v>1.1399999999999999</v>
      </c>
      <c r="L40">
        <v>623</v>
      </c>
      <c r="M40" t="s">
        <v>42</v>
      </c>
      <c r="N40" t="s">
        <v>43</v>
      </c>
      <c r="O40" t="s">
        <v>44</v>
      </c>
      <c r="P40" t="s">
        <v>57</v>
      </c>
      <c r="Q40">
        <v>6</v>
      </c>
      <c r="R40">
        <v>2023</v>
      </c>
    </row>
    <row r="41" spans="4:34" x14ac:dyDescent="0.35">
      <c r="D41">
        <v>1397</v>
      </c>
      <c r="E41">
        <v>1397</v>
      </c>
      <c r="F41" t="s">
        <v>54</v>
      </c>
      <c r="G41" t="s">
        <v>52</v>
      </c>
      <c r="H41">
        <v>1.8612599999999999</v>
      </c>
      <c r="I41">
        <v>1521</v>
      </c>
      <c r="J41">
        <v>42</v>
      </c>
      <c r="K41">
        <v>0.35</v>
      </c>
      <c r="L41">
        <v>623</v>
      </c>
      <c r="M41" t="s">
        <v>42</v>
      </c>
      <c r="N41" t="s">
        <v>43</v>
      </c>
      <c r="O41" t="s">
        <v>44</v>
      </c>
      <c r="P41" t="s">
        <v>55</v>
      </c>
      <c r="Q41">
        <v>6</v>
      </c>
      <c r="R41">
        <v>2023</v>
      </c>
    </row>
    <row r="42" spans="4:34" x14ac:dyDescent="0.35">
      <c r="D42">
        <v>1398</v>
      </c>
      <c r="E42">
        <v>1398</v>
      </c>
      <c r="F42" t="s">
        <v>52</v>
      </c>
      <c r="G42" t="s">
        <v>51</v>
      </c>
      <c r="H42">
        <v>23.945029999999999</v>
      </c>
      <c r="I42">
        <v>1580</v>
      </c>
      <c r="J42">
        <v>51</v>
      </c>
      <c r="K42">
        <v>2.2599999999999998</v>
      </c>
      <c r="L42">
        <v>623</v>
      </c>
      <c r="M42" t="s">
        <v>42</v>
      </c>
      <c r="N42" t="s">
        <v>43</v>
      </c>
      <c r="O42" t="s">
        <v>44</v>
      </c>
      <c r="P42" t="s">
        <v>53</v>
      </c>
      <c r="Q42">
        <v>6</v>
      </c>
      <c r="R42">
        <v>2023</v>
      </c>
    </row>
    <row r="43" spans="4:34" x14ac:dyDescent="0.35">
      <c r="D43">
        <v>1399</v>
      </c>
      <c r="E43">
        <v>1399</v>
      </c>
      <c r="F43" t="s">
        <v>51</v>
      </c>
      <c r="G43" t="s">
        <v>60</v>
      </c>
      <c r="H43">
        <v>5.2403599999999999</v>
      </c>
      <c r="I43">
        <v>914</v>
      </c>
      <c r="J43">
        <v>36</v>
      </c>
      <c r="K43">
        <v>2.2400000000000002</v>
      </c>
      <c r="L43">
        <v>723</v>
      </c>
      <c r="M43" t="s">
        <v>42</v>
      </c>
      <c r="N43" t="s">
        <v>43</v>
      </c>
      <c r="O43" t="s">
        <v>44</v>
      </c>
      <c r="P43" t="s">
        <v>61</v>
      </c>
      <c r="Q43">
        <v>7</v>
      </c>
      <c r="R43">
        <v>2023</v>
      </c>
    </row>
    <row r="44" spans="4:34" x14ac:dyDescent="0.35">
      <c r="D44">
        <v>1400</v>
      </c>
      <c r="E44">
        <v>1400</v>
      </c>
      <c r="F44" t="s">
        <v>60</v>
      </c>
      <c r="G44" t="s">
        <v>50</v>
      </c>
      <c r="H44">
        <v>-32.464750000000002</v>
      </c>
      <c r="I44">
        <v>1714</v>
      </c>
      <c r="J44">
        <v>58</v>
      </c>
      <c r="K44">
        <v>-2.11</v>
      </c>
      <c r="L44">
        <v>723</v>
      </c>
      <c r="M44" t="s">
        <v>42</v>
      </c>
      <c r="N44" t="s">
        <v>43</v>
      </c>
      <c r="O44" t="s">
        <v>44</v>
      </c>
      <c r="P44" t="s">
        <v>62</v>
      </c>
      <c r="Q44">
        <v>7</v>
      </c>
      <c r="R44">
        <v>2023</v>
      </c>
      <c r="T44">
        <v>1458</v>
      </c>
      <c r="U44">
        <v>1458</v>
      </c>
      <c r="V44" t="s">
        <v>67</v>
      </c>
      <c r="W44" t="s">
        <v>65</v>
      </c>
      <c r="X44">
        <v>-13.11171</v>
      </c>
      <c r="Y44">
        <v>1017</v>
      </c>
      <c r="Z44">
        <v>31</v>
      </c>
      <c r="AA44">
        <v>1.3</v>
      </c>
      <c r="AB44">
        <v>823</v>
      </c>
      <c r="AC44" t="s">
        <v>42</v>
      </c>
      <c r="AD44" t="s">
        <v>43</v>
      </c>
      <c r="AE44" t="s">
        <v>44</v>
      </c>
      <c r="AF44" t="s">
        <v>68</v>
      </c>
      <c r="AG44">
        <v>8</v>
      </c>
      <c r="AH44">
        <v>2023</v>
      </c>
    </row>
    <row r="45" spans="4:34" x14ac:dyDescent="0.35">
      <c r="D45">
        <v>1401</v>
      </c>
      <c r="E45">
        <v>1401</v>
      </c>
      <c r="F45" t="s">
        <v>50</v>
      </c>
      <c r="G45" t="s">
        <v>48</v>
      </c>
      <c r="H45">
        <v>-17.093640000000001</v>
      </c>
      <c r="I45">
        <v>1980</v>
      </c>
      <c r="J45">
        <v>44</v>
      </c>
      <c r="K45">
        <v>-0.22</v>
      </c>
      <c r="L45">
        <v>1123</v>
      </c>
      <c r="M45" t="s">
        <v>42</v>
      </c>
      <c r="N45" t="s">
        <v>43</v>
      </c>
      <c r="O45" t="s">
        <v>44</v>
      </c>
      <c r="P45" t="s">
        <v>98</v>
      </c>
      <c r="Q45">
        <v>11</v>
      </c>
      <c r="R45">
        <v>2023</v>
      </c>
      <c r="T45">
        <v>1459</v>
      </c>
      <c r="U45">
        <v>1459</v>
      </c>
      <c r="V45" t="s">
        <v>65</v>
      </c>
      <c r="W45" t="s">
        <v>63</v>
      </c>
      <c r="X45">
        <v>6.7420600000000004</v>
      </c>
      <c r="Y45">
        <v>1051</v>
      </c>
      <c r="Z45">
        <v>27</v>
      </c>
      <c r="AA45">
        <v>-1.24</v>
      </c>
      <c r="AB45">
        <v>823</v>
      </c>
      <c r="AC45" t="s">
        <v>42</v>
      </c>
      <c r="AD45" t="s">
        <v>43</v>
      </c>
      <c r="AE45" t="s">
        <v>44</v>
      </c>
      <c r="AF45" t="s">
        <v>66</v>
      </c>
      <c r="AG45">
        <v>8</v>
      </c>
      <c r="AH45">
        <v>2023</v>
      </c>
    </row>
    <row r="46" spans="4:34" x14ac:dyDescent="0.35">
      <c r="D46">
        <v>1402</v>
      </c>
      <c r="E46">
        <v>1402</v>
      </c>
      <c r="F46" t="s">
        <v>48</v>
      </c>
      <c r="G46" t="s">
        <v>41</v>
      </c>
      <c r="H46">
        <v>0.18659999999999999</v>
      </c>
      <c r="I46">
        <v>1372</v>
      </c>
      <c r="J46">
        <v>33</v>
      </c>
      <c r="K46">
        <v>1.42</v>
      </c>
      <c r="L46">
        <v>1123</v>
      </c>
      <c r="M46" t="s">
        <v>42</v>
      </c>
      <c r="N46" t="s">
        <v>43</v>
      </c>
      <c r="O46" t="s">
        <v>44</v>
      </c>
      <c r="P46" t="s">
        <v>49</v>
      </c>
      <c r="Q46">
        <v>11</v>
      </c>
      <c r="R46">
        <v>2023</v>
      </c>
      <c r="T46">
        <v>1460</v>
      </c>
      <c r="U46">
        <v>1460</v>
      </c>
      <c r="V46" t="s">
        <v>63</v>
      </c>
      <c r="W46" t="s">
        <v>50</v>
      </c>
      <c r="X46">
        <v>-4.8470399999999998</v>
      </c>
      <c r="Y46">
        <v>870</v>
      </c>
      <c r="Z46">
        <v>23</v>
      </c>
      <c r="AA46">
        <v>-1.29</v>
      </c>
      <c r="AB46">
        <v>823</v>
      </c>
      <c r="AC46" t="s">
        <v>42</v>
      </c>
      <c r="AD46" t="s">
        <v>43</v>
      </c>
      <c r="AE46" t="s">
        <v>44</v>
      </c>
      <c r="AF46" t="s">
        <v>64</v>
      </c>
      <c r="AG46">
        <v>8</v>
      </c>
      <c r="AH46">
        <v>2023</v>
      </c>
    </row>
    <row r="47" spans="4:34" x14ac:dyDescent="0.35">
      <c r="D47">
        <v>1403</v>
      </c>
      <c r="E47">
        <v>1403</v>
      </c>
      <c r="F47" t="s">
        <v>41</v>
      </c>
      <c r="G47" t="s">
        <v>40</v>
      </c>
      <c r="H47">
        <v>11.533010000000001</v>
      </c>
      <c r="I47">
        <v>929</v>
      </c>
      <c r="J47">
        <v>32</v>
      </c>
      <c r="K47">
        <v>0.3</v>
      </c>
      <c r="L47">
        <v>1123</v>
      </c>
      <c r="M47" t="s">
        <v>42</v>
      </c>
      <c r="N47" t="s">
        <v>43</v>
      </c>
      <c r="O47" t="s">
        <v>44</v>
      </c>
      <c r="P47" t="s">
        <v>45</v>
      </c>
      <c r="Q47">
        <v>11</v>
      </c>
      <c r="R47">
        <v>2023</v>
      </c>
    </row>
    <row r="48" spans="4:34" x14ac:dyDescent="0.35">
      <c r="D48">
        <v>1455</v>
      </c>
      <c r="E48">
        <v>1455</v>
      </c>
      <c r="F48" t="s">
        <v>58</v>
      </c>
      <c r="G48" t="s">
        <v>56</v>
      </c>
      <c r="H48">
        <v>4.1938300000000002</v>
      </c>
      <c r="I48">
        <v>526</v>
      </c>
      <c r="J48">
        <v>13</v>
      </c>
      <c r="K48">
        <v>-0.1</v>
      </c>
      <c r="L48">
        <v>1123</v>
      </c>
      <c r="M48" t="s">
        <v>42</v>
      </c>
      <c r="N48" t="s">
        <v>43</v>
      </c>
      <c r="O48" t="s">
        <v>44</v>
      </c>
      <c r="P48" t="s">
        <v>59</v>
      </c>
      <c r="Q48">
        <v>11</v>
      </c>
      <c r="R48">
        <v>2023</v>
      </c>
    </row>
  </sheetData>
  <sortState xmlns:xlrd2="http://schemas.microsoft.com/office/spreadsheetml/2017/richdata2" ref="N2:Y13">
    <sortCondition ref="P2:P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9425-1450-4460-94DC-2192788F4D8C}">
  <dimension ref="A1:V28"/>
  <sheetViews>
    <sheetView workbookViewId="0">
      <selection activeCell="N27" sqref="N27:O28"/>
    </sheetView>
  </sheetViews>
  <sheetFormatPr defaultRowHeight="14.5" x14ac:dyDescent="0.35"/>
  <cols>
    <col min="11" max="11" width="10.81640625" bestFit="1" customWidth="1"/>
  </cols>
  <sheetData>
    <row r="1" spans="1:22" x14ac:dyDescent="0.35">
      <c r="A1" t="s">
        <v>0</v>
      </c>
      <c r="B1" t="s">
        <v>78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20</v>
      </c>
      <c r="I1" t="s">
        <v>21</v>
      </c>
      <c r="J1" t="s">
        <v>25</v>
      </c>
      <c r="K1" t="s">
        <v>28</v>
      </c>
      <c r="L1" t="s">
        <v>31</v>
      </c>
    </row>
    <row r="2" spans="1:22" x14ac:dyDescent="0.35">
      <c r="A2">
        <v>1387</v>
      </c>
      <c r="B2" t="s">
        <v>79</v>
      </c>
      <c r="C2">
        <v>1396</v>
      </c>
      <c r="D2" t="s">
        <v>56</v>
      </c>
      <c r="E2" t="s">
        <v>54</v>
      </c>
      <c r="F2">
        <v>9.6819500000000005</v>
      </c>
      <c r="G2">
        <v>569009</v>
      </c>
      <c r="H2" t="s">
        <v>47</v>
      </c>
      <c r="I2">
        <v>569010</v>
      </c>
      <c r="J2" t="s">
        <v>47</v>
      </c>
      <c r="K2" t="s">
        <v>47</v>
      </c>
      <c r="L2" t="s">
        <v>47</v>
      </c>
    </row>
    <row r="3" spans="1:22" x14ac:dyDescent="0.35">
      <c r="A3">
        <v>1388</v>
      </c>
      <c r="B3" t="s">
        <v>79</v>
      </c>
      <c r="C3">
        <v>1397</v>
      </c>
      <c r="D3" t="s">
        <v>54</v>
      </c>
      <c r="E3" t="s">
        <v>52</v>
      </c>
      <c r="F3">
        <v>1.8612599999999999</v>
      </c>
      <c r="G3">
        <v>569010</v>
      </c>
      <c r="H3" t="s">
        <v>47</v>
      </c>
      <c r="I3">
        <v>569011</v>
      </c>
      <c r="J3" t="s">
        <v>47</v>
      </c>
      <c r="K3" t="s">
        <v>47</v>
      </c>
      <c r="L3" t="s">
        <v>47</v>
      </c>
    </row>
    <row r="4" spans="1:22" x14ac:dyDescent="0.35">
      <c r="A4">
        <v>1389</v>
      </c>
      <c r="B4" t="s">
        <v>79</v>
      </c>
      <c r="C4">
        <v>1398</v>
      </c>
      <c r="D4" t="s">
        <v>52</v>
      </c>
      <c r="E4" t="s">
        <v>51</v>
      </c>
      <c r="F4">
        <v>23.945029999999999</v>
      </c>
      <c r="G4">
        <v>569011</v>
      </c>
      <c r="H4" t="s">
        <v>47</v>
      </c>
      <c r="I4">
        <v>542546</v>
      </c>
      <c r="J4">
        <v>3</v>
      </c>
      <c r="K4" t="s">
        <v>47</v>
      </c>
      <c r="L4">
        <v>55.779000000000003</v>
      </c>
    </row>
    <row r="5" spans="1:22" x14ac:dyDescent="0.35">
      <c r="A5">
        <v>1390</v>
      </c>
      <c r="B5" t="s">
        <v>79</v>
      </c>
      <c r="C5">
        <v>1399</v>
      </c>
      <c r="D5" t="s">
        <v>51</v>
      </c>
      <c r="E5" t="s">
        <v>60</v>
      </c>
      <c r="F5">
        <v>5.2403599999999999</v>
      </c>
      <c r="G5">
        <v>542546</v>
      </c>
      <c r="H5">
        <v>3</v>
      </c>
      <c r="I5">
        <v>569012</v>
      </c>
      <c r="J5" t="s">
        <v>47</v>
      </c>
      <c r="K5">
        <v>55.779000000000003</v>
      </c>
      <c r="L5" t="s">
        <v>47</v>
      </c>
    </row>
    <row r="6" spans="1:22" x14ac:dyDescent="0.35">
      <c r="A6">
        <v>1391</v>
      </c>
      <c r="B6" t="s">
        <v>79</v>
      </c>
      <c r="C6">
        <v>1400</v>
      </c>
      <c r="D6" t="s">
        <v>60</v>
      </c>
      <c r="E6" t="s">
        <v>50</v>
      </c>
      <c r="F6">
        <v>-32.464750000000002</v>
      </c>
      <c r="G6">
        <v>569012</v>
      </c>
      <c r="H6" t="s">
        <v>47</v>
      </c>
      <c r="I6">
        <v>409358</v>
      </c>
      <c r="J6">
        <v>1</v>
      </c>
      <c r="K6" t="s">
        <v>47</v>
      </c>
      <c r="L6">
        <v>28.564</v>
      </c>
    </row>
    <row r="7" spans="1:22" x14ac:dyDescent="0.35">
      <c r="A7">
        <v>1392</v>
      </c>
      <c r="B7" t="s">
        <v>79</v>
      </c>
      <c r="C7">
        <v>1401</v>
      </c>
      <c r="D7" t="s">
        <v>50</v>
      </c>
      <c r="E7" t="s">
        <v>48</v>
      </c>
      <c r="F7">
        <v>-17.093640000000001</v>
      </c>
      <c r="G7">
        <v>409358</v>
      </c>
      <c r="H7">
        <v>1</v>
      </c>
      <c r="I7">
        <v>569282</v>
      </c>
      <c r="J7" t="s">
        <v>47</v>
      </c>
      <c r="K7">
        <v>28.564</v>
      </c>
      <c r="L7" t="s">
        <v>47</v>
      </c>
    </row>
    <row r="8" spans="1:22" x14ac:dyDescent="0.35">
      <c r="A8">
        <v>1393</v>
      </c>
      <c r="B8" t="s">
        <v>79</v>
      </c>
      <c r="C8">
        <v>1402</v>
      </c>
      <c r="D8" t="s">
        <v>48</v>
      </c>
      <c r="E8" t="s">
        <v>41</v>
      </c>
      <c r="F8">
        <v>0.18659999999999999</v>
      </c>
      <c r="G8">
        <v>569282</v>
      </c>
      <c r="H8" t="s">
        <v>47</v>
      </c>
      <c r="I8">
        <v>569283</v>
      </c>
      <c r="J8" t="s">
        <v>47</v>
      </c>
      <c r="K8" t="s">
        <v>47</v>
      </c>
      <c r="L8" t="s">
        <v>47</v>
      </c>
    </row>
    <row r="9" spans="1:22" x14ac:dyDescent="0.35">
      <c r="A9">
        <v>1394</v>
      </c>
      <c r="B9" t="s">
        <v>79</v>
      </c>
      <c r="C9">
        <v>1403</v>
      </c>
      <c r="D9" t="s">
        <v>41</v>
      </c>
      <c r="E9" t="s">
        <v>40</v>
      </c>
      <c r="F9">
        <v>11.533010000000001</v>
      </c>
      <c r="G9">
        <v>569283</v>
      </c>
      <c r="H9" t="s">
        <v>47</v>
      </c>
      <c r="I9">
        <v>413497</v>
      </c>
      <c r="J9">
        <v>3</v>
      </c>
      <c r="K9" t="s">
        <v>47</v>
      </c>
      <c r="L9">
        <v>23.187000000000001</v>
      </c>
    </row>
    <row r="10" spans="1:22" x14ac:dyDescent="0.35">
      <c r="A10">
        <v>1446</v>
      </c>
      <c r="B10" t="s">
        <v>79</v>
      </c>
      <c r="C10">
        <v>1455</v>
      </c>
      <c r="D10" t="s">
        <v>58</v>
      </c>
      <c r="E10" t="s">
        <v>56</v>
      </c>
      <c r="F10">
        <v>4.1938300000000002</v>
      </c>
      <c r="G10">
        <v>569187</v>
      </c>
      <c r="H10" t="s">
        <v>47</v>
      </c>
      <c r="I10">
        <v>569009</v>
      </c>
      <c r="J10" t="s">
        <v>47</v>
      </c>
      <c r="K10" t="s">
        <v>47</v>
      </c>
      <c r="L10" t="s">
        <v>47</v>
      </c>
    </row>
    <row r="11" spans="1:22" x14ac:dyDescent="0.35">
      <c r="A11">
        <v>1449</v>
      </c>
      <c r="B11" t="s">
        <v>79</v>
      </c>
      <c r="C11">
        <v>1458</v>
      </c>
      <c r="D11" t="s">
        <v>67</v>
      </c>
      <c r="E11" t="s">
        <v>65</v>
      </c>
      <c r="F11">
        <v>-13.11171</v>
      </c>
      <c r="G11">
        <v>569069</v>
      </c>
      <c r="H11" t="s">
        <v>47</v>
      </c>
      <c r="I11">
        <v>569072</v>
      </c>
      <c r="J11" t="s">
        <v>47</v>
      </c>
      <c r="K11" t="s">
        <v>47</v>
      </c>
      <c r="L11" t="s">
        <v>47</v>
      </c>
    </row>
    <row r="12" spans="1:22" x14ac:dyDescent="0.35">
      <c r="A12">
        <v>1450</v>
      </c>
      <c r="B12" t="s">
        <v>79</v>
      </c>
      <c r="C12">
        <v>1459</v>
      </c>
      <c r="D12" t="s">
        <v>65</v>
      </c>
      <c r="E12" t="s">
        <v>63</v>
      </c>
      <c r="F12">
        <v>6.7420600000000004</v>
      </c>
      <c r="G12">
        <v>569072</v>
      </c>
      <c r="H12" t="s">
        <v>47</v>
      </c>
      <c r="I12">
        <v>569071</v>
      </c>
      <c r="J12" t="s">
        <v>47</v>
      </c>
      <c r="K12" t="s">
        <v>47</v>
      </c>
      <c r="L12" t="s">
        <v>47</v>
      </c>
    </row>
    <row r="13" spans="1:22" x14ac:dyDescent="0.35">
      <c r="A13">
        <v>1451</v>
      </c>
      <c r="B13" t="s">
        <v>79</v>
      </c>
      <c r="C13">
        <v>1460</v>
      </c>
      <c r="D13" t="s">
        <v>63</v>
      </c>
      <c r="E13" t="s">
        <v>50</v>
      </c>
      <c r="F13">
        <v>-4.8470399999999998</v>
      </c>
      <c r="G13">
        <v>569071</v>
      </c>
      <c r="H13" t="s">
        <v>47</v>
      </c>
      <c r="I13">
        <v>409358</v>
      </c>
      <c r="J13">
        <v>1</v>
      </c>
      <c r="K13" t="s">
        <v>47</v>
      </c>
      <c r="L13">
        <v>28.564</v>
      </c>
    </row>
    <row r="15" spans="1:22" x14ac:dyDescent="0.3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16</v>
      </c>
      <c r="H15" t="s">
        <v>21</v>
      </c>
      <c r="I15" t="s">
        <v>28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80</v>
      </c>
      <c r="S15" t="s">
        <v>81</v>
      </c>
      <c r="T15" t="s">
        <v>82</v>
      </c>
      <c r="U15" t="s">
        <v>83</v>
      </c>
      <c r="V15" t="s">
        <v>84</v>
      </c>
    </row>
    <row r="16" spans="1:22" x14ac:dyDescent="0.35">
      <c r="A16">
        <v>1</v>
      </c>
      <c r="B16" t="s">
        <v>39</v>
      </c>
      <c r="C16">
        <v>1</v>
      </c>
      <c r="D16" t="s">
        <v>40</v>
      </c>
      <c r="E16" t="s">
        <v>50</v>
      </c>
      <c r="F16">
        <v>5.3740300000000003</v>
      </c>
      <c r="G16">
        <v>413497</v>
      </c>
      <c r="H16">
        <v>409358</v>
      </c>
      <c r="I16">
        <v>23.187000000000001</v>
      </c>
      <c r="J16">
        <v>28.564</v>
      </c>
      <c r="K16">
        <v>5.3769999999999998</v>
      </c>
      <c r="L16">
        <v>5.3740300000000003</v>
      </c>
      <c r="M16">
        <v>2.97E-3</v>
      </c>
      <c r="N16">
        <v>3819</v>
      </c>
      <c r="O16">
        <v>4281</v>
      </c>
      <c r="P16">
        <v>462</v>
      </c>
      <c r="Q16">
        <v>3824.6194879999998</v>
      </c>
      <c r="R16">
        <v>3</v>
      </c>
      <c r="S16" t="s">
        <v>85</v>
      </c>
      <c r="T16" t="s">
        <v>86</v>
      </c>
      <c r="U16" t="s">
        <v>87</v>
      </c>
      <c r="V16" t="s">
        <v>87</v>
      </c>
    </row>
    <row r="17" spans="1:22" x14ac:dyDescent="0.35">
      <c r="A17">
        <v>2</v>
      </c>
      <c r="B17" t="s">
        <v>39</v>
      </c>
      <c r="C17">
        <v>2</v>
      </c>
      <c r="D17" t="s">
        <v>51</v>
      </c>
      <c r="E17" t="s">
        <v>58</v>
      </c>
      <c r="F17">
        <v>-39.682070000000003</v>
      </c>
      <c r="G17">
        <v>542546</v>
      </c>
      <c r="H17">
        <v>569187</v>
      </c>
      <c r="I17">
        <v>55.779000000000003</v>
      </c>
      <c r="J17">
        <v>16.141999999999999</v>
      </c>
      <c r="K17">
        <f>J17-I17</f>
        <v>-39.637</v>
      </c>
      <c r="L17">
        <v>-39.682070000000003</v>
      </c>
      <c r="N17">
        <v>3105</v>
      </c>
      <c r="O17">
        <v>4237</v>
      </c>
      <c r="P17">
        <v>1132</v>
      </c>
      <c r="Q17">
        <v>3586.70741</v>
      </c>
      <c r="R17">
        <v>4</v>
      </c>
      <c r="S17" t="s">
        <v>88</v>
      </c>
      <c r="T17" t="s">
        <v>89</v>
      </c>
      <c r="U17" t="s">
        <v>90</v>
      </c>
      <c r="V17" t="s">
        <v>87</v>
      </c>
    </row>
    <row r="18" spans="1:22" x14ac:dyDescent="0.35">
      <c r="A18">
        <v>3</v>
      </c>
      <c r="B18" t="s">
        <v>39</v>
      </c>
      <c r="C18">
        <v>3</v>
      </c>
      <c r="D18" t="s">
        <v>51</v>
      </c>
      <c r="E18" t="s">
        <v>50</v>
      </c>
      <c r="F18">
        <v>-27.22439</v>
      </c>
      <c r="G18">
        <v>542546</v>
      </c>
      <c r="H18">
        <v>409358</v>
      </c>
      <c r="I18">
        <v>55.779000000000003</v>
      </c>
      <c r="J18">
        <v>28.564</v>
      </c>
      <c r="K18">
        <v>-27.215</v>
      </c>
      <c r="L18">
        <v>-27.22439</v>
      </c>
      <c r="M18">
        <v>9.3900000000000008E-3</v>
      </c>
      <c r="N18">
        <v>2225</v>
      </c>
      <c r="O18">
        <v>2628</v>
      </c>
      <c r="P18">
        <v>403</v>
      </c>
      <c r="Q18">
        <v>2247.7927719999998</v>
      </c>
      <c r="R18">
        <v>2</v>
      </c>
      <c r="S18">
        <v>569012</v>
      </c>
      <c r="T18" t="s">
        <v>60</v>
      </c>
      <c r="U18" t="s">
        <v>91</v>
      </c>
      <c r="V18" t="s">
        <v>91</v>
      </c>
    </row>
    <row r="19" spans="1:22" x14ac:dyDescent="0.35">
      <c r="A19">
        <v>4</v>
      </c>
      <c r="B19" t="s">
        <v>39</v>
      </c>
      <c r="C19">
        <v>4</v>
      </c>
      <c r="D19" t="s">
        <v>50</v>
      </c>
      <c r="E19" t="s">
        <v>67</v>
      </c>
      <c r="F19">
        <v>11.21669</v>
      </c>
      <c r="G19">
        <v>409358</v>
      </c>
      <c r="H19">
        <v>569069</v>
      </c>
      <c r="I19">
        <v>28.564</v>
      </c>
      <c r="J19">
        <v>39.78069</v>
      </c>
      <c r="K19">
        <f>J19-I19</f>
        <v>11.21669</v>
      </c>
      <c r="L19">
        <v>11.21669</v>
      </c>
      <c r="N19">
        <v>2268</v>
      </c>
      <c r="O19">
        <v>2938</v>
      </c>
      <c r="P19">
        <v>670</v>
      </c>
      <c r="Q19">
        <v>2623.8383680000002</v>
      </c>
      <c r="R19">
        <v>3</v>
      </c>
      <c r="S19" t="s">
        <v>92</v>
      </c>
      <c r="T19" t="s">
        <v>93</v>
      </c>
      <c r="U19" t="s">
        <v>94</v>
      </c>
      <c r="V19" t="s">
        <v>94</v>
      </c>
    </row>
    <row r="26" spans="1:22" x14ac:dyDescent="0.35">
      <c r="F26">
        <v>95.461069999999964</v>
      </c>
      <c r="G26">
        <v>569187</v>
      </c>
      <c r="J26">
        <f>I19+F19</f>
        <v>39.78069</v>
      </c>
    </row>
    <row r="27" spans="1:22" x14ac:dyDescent="0.35">
      <c r="F27">
        <v>17.34731</v>
      </c>
      <c r="G27">
        <v>569069</v>
      </c>
      <c r="N27" t="s">
        <v>58</v>
      </c>
      <c r="O27">
        <v>16.141999999999999</v>
      </c>
    </row>
    <row r="28" spans="1:22" x14ac:dyDescent="0.35">
      <c r="N28" t="s">
        <v>67</v>
      </c>
      <c r="O28">
        <v>39.78069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Sheet4</vt:lpstr>
      <vt:lpstr>Sheet3</vt:lpstr>
      <vt:lpstr>Sheet2</vt:lpstr>
      <vt:lpstr>A</vt:lpstr>
      <vt:lpstr>L</vt:lpstr>
      <vt:lpstr>L0</vt:lpstr>
      <vt:lpstr>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Kovner</dc:creator>
  <cp:lastModifiedBy>Ilya Kovner</cp:lastModifiedBy>
  <dcterms:created xsi:type="dcterms:W3CDTF">2024-10-26T16:37:34Z</dcterms:created>
  <dcterms:modified xsi:type="dcterms:W3CDTF">2024-10-26T18:16:20Z</dcterms:modified>
</cp:coreProperties>
</file>