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\University\Bezpieczenstwo\Lista 2\"/>
    </mc:Choice>
  </mc:AlternateContent>
  <xr:revisionPtr revIDLastSave="0" documentId="10_ncr:100000_{BCB4D623-9666-4D6A-BE9C-970621254BDD}" xr6:coauthVersionLast="31" xr6:coauthVersionMax="37" xr10:uidLastSave="{00000000-0000-0000-0000-000000000000}"/>
  <bookViews>
    <workbookView xWindow="0" yWindow="0" windowWidth="23040" windowHeight="9660" xr2:uid="{00000000-000D-0000-FFFF-FFFF00000000}"/>
  </bookViews>
  <sheets>
    <sheet name="Arkusz1" sheetId="1" r:id="rId1"/>
    <sheet name="Sheet1" sheetId="2" r:id="rId2"/>
  </sheets>
  <definedNames>
    <definedName name="_xlchart.v1.0" hidden="1">Arkusz1!$O$2:$O$96</definedName>
    <definedName name="_xlchart.v1.1" hidden="1">Arkusz1!$O$97:$O$173</definedName>
    <definedName name="_xlchart.v1.2" hidden="1">Arkusz1!$G$2:$G$96</definedName>
    <definedName name="_xlchart.v1.3" hidden="1">Arkusz1!$G$97:$G$173</definedName>
    <definedName name="_xlchart.v1.4" hidden="1">Sheet1!$M$2:$M$31</definedName>
    <definedName name="_xlchart.v1.5" hidden="1">Sheet1!$M$32:$M$61</definedName>
  </definedNames>
  <calcPr calcId="179017"/>
</workbook>
</file>

<file path=xl/calcChain.xml><?xml version="1.0" encoding="utf-8"?>
<calcChain xmlns="http://schemas.openxmlformats.org/spreadsheetml/2006/main">
  <c r="W85" i="1" l="1"/>
  <c r="X85" i="1" s="1"/>
  <c r="Y85" i="1" s="1"/>
  <c r="W86" i="1"/>
  <c r="W87" i="1"/>
  <c r="W88" i="1"/>
  <c r="W89" i="1"/>
  <c r="X89" i="1" s="1"/>
  <c r="Y89" i="1" s="1"/>
  <c r="W90" i="1"/>
  <c r="X90" i="1" s="1"/>
  <c r="Y90" i="1" s="1"/>
  <c r="W91" i="1"/>
  <c r="X91" i="1" s="1"/>
  <c r="Y91" i="1" s="1"/>
  <c r="W92" i="1"/>
  <c r="X92" i="1" s="1"/>
  <c r="Y92" i="1" s="1"/>
  <c r="W93" i="1"/>
  <c r="X93" i="1" s="1"/>
  <c r="Y93" i="1" s="1"/>
  <c r="W84" i="1"/>
  <c r="W71" i="1"/>
  <c r="X71" i="1" s="1"/>
  <c r="Y71" i="1" s="1"/>
  <c r="W72" i="1"/>
  <c r="W73" i="1"/>
  <c r="W74" i="1"/>
  <c r="W75" i="1"/>
  <c r="X75" i="1" s="1"/>
  <c r="Y75" i="1" s="1"/>
  <c r="W76" i="1"/>
  <c r="X76" i="1" s="1"/>
  <c r="Y76" i="1" s="1"/>
  <c r="W77" i="1"/>
  <c r="W78" i="1"/>
  <c r="W79" i="1"/>
  <c r="X79" i="1" s="1"/>
  <c r="Y79" i="1" s="1"/>
  <c r="W70" i="1"/>
  <c r="X88" i="1"/>
  <c r="Y88" i="1" s="1"/>
  <c r="X87" i="1"/>
  <c r="Y87" i="1" s="1"/>
  <c r="X86" i="1"/>
  <c r="Y86" i="1" s="1"/>
  <c r="X78" i="1"/>
  <c r="Y78" i="1" s="1"/>
  <c r="Y77" i="1"/>
  <c r="X77" i="1"/>
  <c r="X74" i="1"/>
  <c r="Y74" i="1" s="1"/>
  <c r="Y73" i="1"/>
  <c r="X73" i="1"/>
  <c r="X72" i="1"/>
  <c r="Y72" i="1" s="1"/>
  <c r="T94" i="1"/>
  <c r="T84" i="1"/>
  <c r="T93" i="1"/>
  <c r="T92" i="1"/>
  <c r="T91" i="1"/>
  <c r="T90" i="1"/>
  <c r="T89" i="1"/>
  <c r="T88" i="1"/>
  <c r="T87" i="1"/>
  <c r="T86" i="1"/>
  <c r="T85" i="1"/>
  <c r="T80" i="1"/>
  <c r="T70" i="1"/>
  <c r="R84" i="1"/>
  <c r="R94" i="1" s="1"/>
  <c r="R71" i="1"/>
  <c r="S71" i="1" s="1"/>
  <c r="T71" i="1" s="1"/>
  <c r="R72" i="1"/>
  <c r="S72" i="1" s="1"/>
  <c r="T72" i="1" s="1"/>
  <c r="R73" i="1"/>
  <c r="R74" i="1"/>
  <c r="S74" i="1" s="1"/>
  <c r="T74" i="1" s="1"/>
  <c r="R75" i="1"/>
  <c r="S75" i="1" s="1"/>
  <c r="T75" i="1" s="1"/>
  <c r="R76" i="1"/>
  <c r="R77" i="1"/>
  <c r="R78" i="1"/>
  <c r="S78" i="1" s="1"/>
  <c r="T78" i="1" s="1"/>
  <c r="R79" i="1"/>
  <c r="S79" i="1" s="1"/>
  <c r="T79" i="1" s="1"/>
  <c r="R70" i="1"/>
  <c r="R93" i="1"/>
  <c r="S93" i="1" s="1"/>
  <c r="R92" i="1"/>
  <c r="S92" i="1" s="1"/>
  <c r="R91" i="1"/>
  <c r="S91" i="1" s="1"/>
  <c r="R90" i="1"/>
  <c r="S90" i="1" s="1"/>
  <c r="R89" i="1"/>
  <c r="S89" i="1" s="1"/>
  <c r="S88" i="1"/>
  <c r="R88" i="1"/>
  <c r="S87" i="1"/>
  <c r="R87" i="1"/>
  <c r="R86" i="1"/>
  <c r="S86" i="1" s="1"/>
  <c r="R85" i="1"/>
  <c r="S85" i="1" s="1"/>
  <c r="S77" i="1"/>
  <c r="T77" i="1" s="1"/>
  <c r="S76" i="1"/>
  <c r="T76" i="1" s="1"/>
  <c r="S73" i="1"/>
  <c r="T73" i="1" s="1"/>
  <c r="W94" i="1" l="1"/>
  <c r="X84" i="1"/>
  <c r="Y84" i="1" s="1"/>
  <c r="Y94" i="1" s="1"/>
  <c r="W80" i="1"/>
  <c r="X70" i="1"/>
  <c r="Y70" i="1" s="1"/>
  <c r="Y80" i="1"/>
  <c r="R80" i="1"/>
  <c r="S84" i="1"/>
  <c r="S70" i="1"/>
  <c r="AC14" i="1"/>
  <c r="AD11" i="1"/>
  <c r="AD10" i="1"/>
  <c r="AD9" i="1"/>
  <c r="AD8" i="1"/>
  <c r="AD7" i="1"/>
  <c r="AD6" i="1"/>
  <c r="AD5" i="1"/>
  <c r="AD4" i="1"/>
  <c r="AD3" i="1"/>
  <c r="AD2" i="1"/>
  <c r="Y14" i="1"/>
  <c r="Z3" i="1"/>
  <c r="Z4" i="1"/>
  <c r="Z5" i="1"/>
  <c r="Z6" i="1"/>
  <c r="Z7" i="1"/>
  <c r="Z8" i="1"/>
  <c r="Z9" i="1"/>
  <c r="Z10" i="1"/>
  <c r="Z11" i="1"/>
  <c r="Z2" i="1"/>
  <c r="AB3" i="1" l="1"/>
  <c r="AB4" i="1"/>
  <c r="AB5" i="1"/>
  <c r="AB6" i="1"/>
  <c r="AB7" i="1"/>
  <c r="AB8" i="1"/>
  <c r="AB9" i="1"/>
  <c r="AB10" i="1"/>
  <c r="AB11" i="1"/>
  <c r="AB2" i="1"/>
  <c r="X3" i="1"/>
  <c r="X4" i="1"/>
  <c r="X5" i="1"/>
  <c r="X6" i="1"/>
  <c r="X7" i="1"/>
  <c r="X8" i="1"/>
  <c r="X9" i="1"/>
  <c r="X10" i="1"/>
  <c r="X11" i="1"/>
  <c r="X2" i="1"/>
  <c r="AC9" i="1" l="1"/>
  <c r="AC3" i="1"/>
  <c r="AB12" i="1"/>
  <c r="X12" i="1"/>
  <c r="AC10" i="1" s="1"/>
  <c r="K16" i="2"/>
  <c r="K4" i="2"/>
  <c r="K5" i="2"/>
  <c r="K29" i="2"/>
  <c r="K20" i="2"/>
  <c r="K30" i="2"/>
  <c r="K21" i="2"/>
  <c r="K10" i="2"/>
  <c r="K3" i="2"/>
  <c r="K25" i="2"/>
  <c r="K7" i="2"/>
  <c r="K26" i="2"/>
  <c r="K22" i="2"/>
  <c r="K23" i="2"/>
  <c r="K49" i="2"/>
  <c r="K45" i="2"/>
  <c r="K33" i="2"/>
  <c r="K51" i="2"/>
  <c r="K36" i="2"/>
  <c r="K59" i="2"/>
  <c r="K52" i="2"/>
  <c r="K34" i="2"/>
  <c r="K35" i="2"/>
  <c r="K42" i="2"/>
  <c r="K43" i="2"/>
  <c r="K47" i="2"/>
  <c r="K57" i="2"/>
  <c r="K53" i="2"/>
  <c r="K54" i="2"/>
  <c r="K41" i="2"/>
  <c r="K55" i="2"/>
  <c r="K13" i="2"/>
  <c r="K6" i="2"/>
  <c r="K24" i="2"/>
  <c r="K11" i="2"/>
  <c r="K9" i="2"/>
  <c r="K27" i="2"/>
  <c r="K37" i="2"/>
  <c r="K31" i="2"/>
  <c r="K19" i="2"/>
  <c r="K8" i="2"/>
  <c r="K17" i="2"/>
  <c r="K58" i="2"/>
  <c r="K38" i="2"/>
  <c r="K14" i="2"/>
  <c r="K44" i="2"/>
  <c r="K28" i="2"/>
  <c r="K56" i="2"/>
  <c r="K12" i="2"/>
  <c r="K18" i="2"/>
  <c r="K2" i="2"/>
  <c r="K60" i="2"/>
  <c r="K50" i="2"/>
  <c r="K48" i="2"/>
  <c r="K39" i="2"/>
  <c r="K40" i="2"/>
  <c r="K46" i="2"/>
  <c r="K32" i="2"/>
  <c r="K61" i="2"/>
  <c r="K15" i="2"/>
  <c r="L95" i="1"/>
  <c r="J16" i="2"/>
  <c r="J4" i="2"/>
  <c r="J5" i="2"/>
  <c r="J29" i="2"/>
  <c r="J20" i="2"/>
  <c r="J30" i="2"/>
  <c r="J21" i="2"/>
  <c r="J10" i="2"/>
  <c r="J3" i="2"/>
  <c r="J25" i="2"/>
  <c r="J7" i="2"/>
  <c r="J26" i="2"/>
  <c r="J22" i="2"/>
  <c r="J23" i="2"/>
  <c r="J49" i="2"/>
  <c r="J45" i="2"/>
  <c r="J33" i="2"/>
  <c r="J51" i="2"/>
  <c r="J36" i="2"/>
  <c r="J59" i="2"/>
  <c r="J52" i="2"/>
  <c r="J34" i="2"/>
  <c r="J35" i="2"/>
  <c r="J42" i="2"/>
  <c r="J43" i="2"/>
  <c r="J47" i="2"/>
  <c r="J57" i="2"/>
  <c r="J53" i="2"/>
  <c r="J54" i="2"/>
  <c r="J41" i="2"/>
  <c r="J55" i="2"/>
  <c r="J13" i="2"/>
  <c r="J6" i="2"/>
  <c r="J24" i="2"/>
  <c r="J11" i="2"/>
  <c r="J9" i="2"/>
  <c r="J27" i="2"/>
  <c r="J37" i="2"/>
  <c r="J31" i="2"/>
  <c r="J19" i="2"/>
  <c r="J8" i="2"/>
  <c r="J17" i="2"/>
  <c r="J58" i="2"/>
  <c r="J38" i="2"/>
  <c r="J14" i="2"/>
  <c r="J44" i="2"/>
  <c r="J28" i="2"/>
  <c r="J56" i="2"/>
  <c r="J12" i="2"/>
  <c r="J18" i="2"/>
  <c r="J2" i="2"/>
  <c r="J60" i="2"/>
  <c r="J50" i="2"/>
  <c r="J48" i="2"/>
  <c r="J39" i="2"/>
  <c r="J40" i="2"/>
  <c r="J46" i="2"/>
  <c r="J32" i="2"/>
  <c r="J61" i="2"/>
  <c r="J15" i="2"/>
  <c r="K95" i="1"/>
  <c r="I16" i="2"/>
  <c r="I4" i="2"/>
  <c r="I5" i="2"/>
  <c r="I29" i="2"/>
  <c r="I20" i="2"/>
  <c r="I30" i="2"/>
  <c r="I21" i="2"/>
  <c r="I10" i="2"/>
  <c r="I3" i="2"/>
  <c r="I25" i="2"/>
  <c r="I7" i="2"/>
  <c r="I26" i="2"/>
  <c r="I22" i="2"/>
  <c r="I23" i="2"/>
  <c r="I49" i="2"/>
  <c r="I45" i="2"/>
  <c r="I33" i="2"/>
  <c r="I51" i="2"/>
  <c r="I36" i="2"/>
  <c r="I59" i="2"/>
  <c r="I52" i="2"/>
  <c r="I34" i="2"/>
  <c r="I35" i="2"/>
  <c r="I42" i="2"/>
  <c r="I43" i="2"/>
  <c r="I47" i="2"/>
  <c r="I57" i="2"/>
  <c r="I53" i="2"/>
  <c r="I54" i="2"/>
  <c r="I41" i="2"/>
  <c r="I55" i="2"/>
  <c r="I13" i="2"/>
  <c r="I6" i="2"/>
  <c r="I24" i="2"/>
  <c r="I11" i="2"/>
  <c r="I9" i="2"/>
  <c r="I27" i="2"/>
  <c r="I37" i="2"/>
  <c r="I31" i="2"/>
  <c r="I19" i="2"/>
  <c r="I8" i="2"/>
  <c r="I17" i="2"/>
  <c r="I58" i="2"/>
  <c r="I38" i="2"/>
  <c r="I14" i="2"/>
  <c r="I44" i="2"/>
  <c r="I28" i="2"/>
  <c r="I56" i="2"/>
  <c r="I12" i="2"/>
  <c r="I18" i="2"/>
  <c r="I2" i="2"/>
  <c r="I60" i="2"/>
  <c r="I50" i="2"/>
  <c r="I48" i="2"/>
  <c r="I39" i="2"/>
  <c r="I40" i="2"/>
  <c r="I46" i="2"/>
  <c r="I32" i="2"/>
  <c r="I61" i="2"/>
  <c r="I15" i="2"/>
  <c r="J95" i="1"/>
  <c r="H16" i="2"/>
  <c r="H4" i="2"/>
  <c r="H5" i="2"/>
  <c r="H29" i="2"/>
  <c r="H20" i="2"/>
  <c r="L20" i="2" s="1"/>
  <c r="H30" i="2"/>
  <c r="H21" i="2"/>
  <c r="H10" i="2"/>
  <c r="H3" i="2"/>
  <c r="H25" i="2"/>
  <c r="H7" i="2"/>
  <c r="H26" i="2"/>
  <c r="H22" i="2"/>
  <c r="L22" i="2" s="1"/>
  <c r="H23" i="2"/>
  <c r="H49" i="2"/>
  <c r="H45" i="2"/>
  <c r="H33" i="2"/>
  <c r="H51" i="2"/>
  <c r="H36" i="2"/>
  <c r="H59" i="2"/>
  <c r="H52" i="2"/>
  <c r="L52" i="2" s="1"/>
  <c r="H34" i="2"/>
  <c r="H35" i="2"/>
  <c r="H42" i="2"/>
  <c r="H43" i="2"/>
  <c r="H47" i="2"/>
  <c r="H57" i="2"/>
  <c r="H53" i="2"/>
  <c r="H54" i="2"/>
  <c r="L54" i="2" s="1"/>
  <c r="H41" i="2"/>
  <c r="H55" i="2"/>
  <c r="H13" i="2"/>
  <c r="H6" i="2"/>
  <c r="H24" i="2"/>
  <c r="H11" i="2"/>
  <c r="H9" i="2"/>
  <c r="H27" i="2"/>
  <c r="L27" i="2" s="1"/>
  <c r="H37" i="2"/>
  <c r="H31" i="2"/>
  <c r="H19" i="2"/>
  <c r="H8" i="2"/>
  <c r="H17" i="2"/>
  <c r="H58" i="2"/>
  <c r="H38" i="2"/>
  <c r="H14" i="2"/>
  <c r="L14" i="2" s="1"/>
  <c r="H44" i="2"/>
  <c r="H28" i="2"/>
  <c r="H56" i="2"/>
  <c r="H12" i="2"/>
  <c r="H18" i="2"/>
  <c r="H2" i="2"/>
  <c r="H60" i="2"/>
  <c r="H50" i="2"/>
  <c r="L50" i="2" s="1"/>
  <c r="H48" i="2"/>
  <c r="H39" i="2"/>
  <c r="H40" i="2"/>
  <c r="H46" i="2"/>
  <c r="H32" i="2"/>
  <c r="H61" i="2"/>
  <c r="H15" i="2"/>
  <c r="I95" i="1"/>
  <c r="L96" i="1"/>
  <c r="L89" i="1"/>
  <c r="L92" i="1"/>
  <c r="L52" i="1"/>
  <c r="L94" i="1"/>
  <c r="L30" i="1"/>
  <c r="L3" i="1"/>
  <c r="L75" i="1"/>
  <c r="L141" i="1"/>
  <c r="L115" i="1"/>
  <c r="L133" i="1"/>
  <c r="L53" i="1"/>
  <c r="L149" i="1"/>
  <c r="L72" i="1"/>
  <c r="L40" i="1"/>
  <c r="L59" i="1"/>
  <c r="L167" i="1"/>
  <c r="L29" i="1"/>
  <c r="L82" i="1"/>
  <c r="L41" i="1"/>
  <c r="L98" i="1"/>
  <c r="L6" i="1"/>
  <c r="L9" i="1"/>
  <c r="L136" i="1"/>
  <c r="L68" i="1"/>
  <c r="L42" i="1"/>
  <c r="L137" i="1"/>
  <c r="L20" i="1"/>
  <c r="L173" i="1"/>
  <c r="L123" i="1"/>
  <c r="L151" i="1"/>
  <c r="L51" i="1"/>
  <c r="L156" i="1"/>
  <c r="L109" i="1"/>
  <c r="L100" i="1"/>
  <c r="L56" i="1"/>
  <c r="L107" i="1"/>
  <c r="L99" i="1"/>
  <c r="L5" i="1"/>
  <c r="L113" i="1"/>
  <c r="L70" i="1"/>
  <c r="L57" i="1"/>
  <c r="L43" i="1"/>
  <c r="L44" i="1"/>
  <c r="L127" i="1"/>
  <c r="L171" i="1"/>
  <c r="L134" i="1"/>
  <c r="L71" i="1"/>
  <c r="L61" i="1"/>
  <c r="L146" i="1"/>
  <c r="L7" i="1"/>
  <c r="L120" i="1"/>
  <c r="L4" i="1"/>
  <c r="L18" i="1"/>
  <c r="L121" i="1"/>
  <c r="L15" i="1"/>
  <c r="L16" i="1"/>
  <c r="L26" i="1"/>
  <c r="L111" i="1"/>
  <c r="L130" i="1"/>
  <c r="L2" i="1"/>
  <c r="L161" i="1"/>
  <c r="L142" i="1"/>
  <c r="L45" i="1"/>
  <c r="L152" i="1"/>
  <c r="L19" i="1"/>
  <c r="L21" i="1"/>
  <c r="L124" i="1"/>
  <c r="L118" i="1"/>
  <c r="L87" i="1"/>
  <c r="L84" i="1"/>
  <c r="L46" i="1"/>
  <c r="L10" i="1"/>
  <c r="L60" i="1"/>
  <c r="L36" i="1"/>
  <c r="L91" i="1"/>
  <c r="L62" i="1"/>
  <c r="L139" i="1"/>
  <c r="L24" i="1"/>
  <c r="L47" i="1"/>
  <c r="L13" i="1"/>
  <c r="L54" i="1"/>
  <c r="L33" i="1"/>
  <c r="L83" i="1"/>
  <c r="L159" i="1"/>
  <c r="L65" i="1"/>
  <c r="L103" i="1"/>
  <c r="L79" i="1"/>
  <c r="L154" i="1"/>
  <c r="L27" i="1"/>
  <c r="L81" i="1"/>
  <c r="L22" i="1"/>
  <c r="L162" i="1"/>
  <c r="L76" i="1"/>
  <c r="L172" i="1"/>
  <c r="L126" i="1"/>
  <c r="L160" i="1"/>
  <c r="L170" i="1"/>
  <c r="L148" i="1"/>
  <c r="L112" i="1"/>
  <c r="L31" i="1"/>
  <c r="L85" i="1"/>
  <c r="L37" i="1"/>
  <c r="L11" i="1"/>
  <c r="L105" i="1"/>
  <c r="L143" i="1"/>
  <c r="L164" i="1"/>
  <c r="L138" i="1"/>
  <c r="L102" i="1"/>
  <c r="L17" i="1"/>
  <c r="L78" i="1"/>
  <c r="L67" i="1"/>
  <c r="L93" i="1"/>
  <c r="L8" i="1"/>
  <c r="L48" i="1"/>
  <c r="L12" i="1"/>
  <c r="L49" i="1"/>
  <c r="L32" i="1"/>
  <c r="L34" i="1"/>
  <c r="L80" i="1"/>
  <c r="L73" i="1"/>
  <c r="L90" i="1"/>
  <c r="L38" i="1"/>
  <c r="L58" i="1"/>
  <c r="L14" i="1"/>
  <c r="L157" i="1"/>
  <c r="L110" i="1"/>
  <c r="L114" i="1"/>
  <c r="L147" i="1"/>
  <c r="L108" i="1"/>
  <c r="L128" i="1"/>
  <c r="L117" i="1"/>
  <c r="L155" i="1"/>
  <c r="L165" i="1"/>
  <c r="L169" i="1"/>
  <c r="L150" i="1"/>
  <c r="L132" i="1"/>
  <c r="L145" i="1"/>
  <c r="L140" i="1"/>
  <c r="L135" i="1"/>
  <c r="L104" i="1"/>
  <c r="L125" i="1"/>
  <c r="L25" i="1"/>
  <c r="L23" i="1"/>
  <c r="L77" i="1"/>
  <c r="L66" i="1"/>
  <c r="L74" i="1"/>
  <c r="L55" i="1"/>
  <c r="L106" i="1"/>
  <c r="L50" i="1"/>
  <c r="L28" i="1"/>
  <c r="L69" i="1"/>
  <c r="L63" i="1"/>
  <c r="L122" i="1"/>
  <c r="L158" i="1"/>
  <c r="L35" i="1"/>
  <c r="L116" i="1"/>
  <c r="L39" i="1"/>
  <c r="L97" i="1"/>
  <c r="L86" i="1"/>
  <c r="L64" i="1"/>
  <c r="L88" i="1"/>
  <c r="L129" i="1"/>
  <c r="L131" i="1"/>
  <c r="L119" i="1"/>
  <c r="L166" i="1"/>
  <c r="L101" i="1"/>
  <c r="L163" i="1"/>
  <c r="L168" i="1"/>
  <c r="L153" i="1"/>
  <c r="L144" i="1"/>
  <c r="K96" i="1"/>
  <c r="K89" i="1"/>
  <c r="K92" i="1"/>
  <c r="K52" i="1"/>
  <c r="K94" i="1"/>
  <c r="K30" i="1"/>
  <c r="K3" i="1"/>
  <c r="K75" i="1"/>
  <c r="K141" i="1"/>
  <c r="K115" i="1"/>
  <c r="K133" i="1"/>
  <c r="K53" i="1"/>
  <c r="K149" i="1"/>
  <c r="K72" i="1"/>
  <c r="K40" i="1"/>
  <c r="K59" i="1"/>
  <c r="K167" i="1"/>
  <c r="K29" i="1"/>
  <c r="K82" i="1"/>
  <c r="K41" i="1"/>
  <c r="K98" i="1"/>
  <c r="K6" i="1"/>
  <c r="K9" i="1"/>
  <c r="K136" i="1"/>
  <c r="K68" i="1"/>
  <c r="K42" i="1"/>
  <c r="K137" i="1"/>
  <c r="K20" i="1"/>
  <c r="K173" i="1"/>
  <c r="K123" i="1"/>
  <c r="K151" i="1"/>
  <c r="K51" i="1"/>
  <c r="K156" i="1"/>
  <c r="K109" i="1"/>
  <c r="K100" i="1"/>
  <c r="K56" i="1"/>
  <c r="K107" i="1"/>
  <c r="K99" i="1"/>
  <c r="K5" i="1"/>
  <c r="K113" i="1"/>
  <c r="K70" i="1"/>
  <c r="K57" i="1"/>
  <c r="K43" i="1"/>
  <c r="K44" i="1"/>
  <c r="K127" i="1"/>
  <c r="K171" i="1"/>
  <c r="K134" i="1"/>
  <c r="K71" i="1"/>
  <c r="K61" i="1"/>
  <c r="K146" i="1"/>
  <c r="K7" i="1"/>
  <c r="K120" i="1"/>
  <c r="K4" i="1"/>
  <c r="K18" i="1"/>
  <c r="K121" i="1"/>
  <c r="K15" i="1"/>
  <c r="K16" i="1"/>
  <c r="K26" i="1"/>
  <c r="K111" i="1"/>
  <c r="K130" i="1"/>
  <c r="K2" i="1"/>
  <c r="K161" i="1"/>
  <c r="K142" i="1"/>
  <c r="K45" i="1"/>
  <c r="K152" i="1"/>
  <c r="K19" i="1"/>
  <c r="K21" i="1"/>
  <c r="K124" i="1"/>
  <c r="K118" i="1"/>
  <c r="K87" i="1"/>
  <c r="K84" i="1"/>
  <c r="K46" i="1"/>
  <c r="K10" i="1"/>
  <c r="K60" i="1"/>
  <c r="K36" i="1"/>
  <c r="K91" i="1"/>
  <c r="K62" i="1"/>
  <c r="K139" i="1"/>
  <c r="K24" i="1"/>
  <c r="K47" i="1"/>
  <c r="K13" i="1"/>
  <c r="K54" i="1"/>
  <c r="K33" i="1"/>
  <c r="K83" i="1"/>
  <c r="K159" i="1"/>
  <c r="K65" i="1"/>
  <c r="K103" i="1"/>
  <c r="K79" i="1"/>
  <c r="K154" i="1"/>
  <c r="K27" i="1"/>
  <c r="K81" i="1"/>
  <c r="K22" i="1"/>
  <c r="K162" i="1"/>
  <c r="K76" i="1"/>
  <c r="K172" i="1"/>
  <c r="K126" i="1"/>
  <c r="K160" i="1"/>
  <c r="K170" i="1"/>
  <c r="K148" i="1"/>
  <c r="K112" i="1"/>
  <c r="K31" i="1"/>
  <c r="K85" i="1"/>
  <c r="K37" i="1"/>
  <c r="K11" i="1"/>
  <c r="K105" i="1"/>
  <c r="K143" i="1"/>
  <c r="K164" i="1"/>
  <c r="K138" i="1"/>
  <c r="K102" i="1"/>
  <c r="K17" i="1"/>
  <c r="K78" i="1"/>
  <c r="K67" i="1"/>
  <c r="K93" i="1"/>
  <c r="K8" i="1"/>
  <c r="K48" i="1"/>
  <c r="K12" i="1"/>
  <c r="K49" i="1"/>
  <c r="K32" i="1"/>
  <c r="K34" i="1"/>
  <c r="K80" i="1"/>
  <c r="K73" i="1"/>
  <c r="K90" i="1"/>
  <c r="K38" i="1"/>
  <c r="K58" i="1"/>
  <c r="K14" i="1"/>
  <c r="K157" i="1"/>
  <c r="K110" i="1"/>
  <c r="K114" i="1"/>
  <c r="K147" i="1"/>
  <c r="K108" i="1"/>
  <c r="K128" i="1"/>
  <c r="K117" i="1"/>
  <c r="K155" i="1"/>
  <c r="K165" i="1"/>
  <c r="K169" i="1"/>
  <c r="K150" i="1"/>
  <c r="K132" i="1"/>
  <c r="K145" i="1"/>
  <c r="K140" i="1"/>
  <c r="K135" i="1"/>
  <c r="K104" i="1"/>
  <c r="K125" i="1"/>
  <c r="K25" i="1"/>
  <c r="K23" i="1"/>
  <c r="K77" i="1"/>
  <c r="K66" i="1"/>
  <c r="K74" i="1"/>
  <c r="K55" i="1"/>
  <c r="K106" i="1"/>
  <c r="K50" i="1"/>
  <c r="K28" i="1"/>
  <c r="K69" i="1"/>
  <c r="K63" i="1"/>
  <c r="K122" i="1"/>
  <c r="K158" i="1"/>
  <c r="K35" i="1"/>
  <c r="K116" i="1"/>
  <c r="K39" i="1"/>
  <c r="K97" i="1"/>
  <c r="K86" i="1"/>
  <c r="K64" i="1"/>
  <c r="K88" i="1"/>
  <c r="K129" i="1"/>
  <c r="K131" i="1"/>
  <c r="K119" i="1"/>
  <c r="K166" i="1"/>
  <c r="K101" i="1"/>
  <c r="K163" i="1"/>
  <c r="K168" i="1"/>
  <c r="K153" i="1"/>
  <c r="K144" i="1"/>
  <c r="J96" i="1"/>
  <c r="J89" i="1"/>
  <c r="J92" i="1"/>
  <c r="J52" i="1"/>
  <c r="J94" i="1"/>
  <c r="J30" i="1"/>
  <c r="J3" i="1"/>
  <c r="J75" i="1"/>
  <c r="J141" i="1"/>
  <c r="J115" i="1"/>
  <c r="J133" i="1"/>
  <c r="J53" i="1"/>
  <c r="J149" i="1"/>
  <c r="J72" i="1"/>
  <c r="J40" i="1"/>
  <c r="J59" i="1"/>
  <c r="J167" i="1"/>
  <c r="J29" i="1"/>
  <c r="J82" i="1"/>
  <c r="J41" i="1"/>
  <c r="J98" i="1"/>
  <c r="J6" i="1"/>
  <c r="J9" i="1"/>
  <c r="J136" i="1"/>
  <c r="J68" i="1"/>
  <c r="J42" i="1"/>
  <c r="J137" i="1"/>
  <c r="J20" i="1"/>
  <c r="J173" i="1"/>
  <c r="J123" i="1"/>
  <c r="J151" i="1"/>
  <c r="J51" i="1"/>
  <c r="J156" i="1"/>
  <c r="J109" i="1"/>
  <c r="J100" i="1"/>
  <c r="J56" i="1"/>
  <c r="J107" i="1"/>
  <c r="J99" i="1"/>
  <c r="J5" i="1"/>
  <c r="J113" i="1"/>
  <c r="J70" i="1"/>
  <c r="J57" i="1"/>
  <c r="J43" i="1"/>
  <c r="J44" i="1"/>
  <c r="J127" i="1"/>
  <c r="J171" i="1"/>
  <c r="J134" i="1"/>
  <c r="J71" i="1"/>
  <c r="J61" i="1"/>
  <c r="J146" i="1"/>
  <c r="J7" i="1"/>
  <c r="J120" i="1"/>
  <c r="J4" i="1"/>
  <c r="J18" i="1"/>
  <c r="J121" i="1"/>
  <c r="J15" i="1"/>
  <c r="J16" i="1"/>
  <c r="J26" i="1"/>
  <c r="J111" i="1"/>
  <c r="J130" i="1"/>
  <c r="J2" i="1"/>
  <c r="J161" i="1"/>
  <c r="J142" i="1"/>
  <c r="J45" i="1"/>
  <c r="J152" i="1"/>
  <c r="J19" i="1"/>
  <c r="J21" i="1"/>
  <c r="J124" i="1"/>
  <c r="J118" i="1"/>
  <c r="J87" i="1"/>
  <c r="J84" i="1"/>
  <c r="J46" i="1"/>
  <c r="J10" i="1"/>
  <c r="J60" i="1"/>
  <c r="J36" i="1"/>
  <c r="J91" i="1"/>
  <c r="J62" i="1"/>
  <c r="J139" i="1"/>
  <c r="J24" i="1"/>
  <c r="J47" i="1"/>
  <c r="J13" i="1"/>
  <c r="J54" i="1"/>
  <c r="J33" i="1"/>
  <c r="J83" i="1"/>
  <c r="J159" i="1"/>
  <c r="J65" i="1"/>
  <c r="J103" i="1"/>
  <c r="J79" i="1"/>
  <c r="J154" i="1"/>
  <c r="J27" i="1"/>
  <c r="J81" i="1"/>
  <c r="J22" i="1"/>
  <c r="J162" i="1"/>
  <c r="J76" i="1"/>
  <c r="J172" i="1"/>
  <c r="J126" i="1"/>
  <c r="J160" i="1"/>
  <c r="J170" i="1"/>
  <c r="J148" i="1"/>
  <c r="J112" i="1"/>
  <c r="J31" i="1"/>
  <c r="J85" i="1"/>
  <c r="J37" i="1"/>
  <c r="J11" i="1"/>
  <c r="J105" i="1"/>
  <c r="J143" i="1"/>
  <c r="J164" i="1"/>
  <c r="J138" i="1"/>
  <c r="J102" i="1"/>
  <c r="J17" i="1"/>
  <c r="J78" i="1"/>
  <c r="J67" i="1"/>
  <c r="J93" i="1"/>
  <c r="J8" i="1"/>
  <c r="J48" i="1"/>
  <c r="J12" i="1"/>
  <c r="J49" i="1"/>
  <c r="J32" i="1"/>
  <c r="J34" i="1"/>
  <c r="J80" i="1"/>
  <c r="J73" i="1"/>
  <c r="J90" i="1"/>
  <c r="J38" i="1"/>
  <c r="J58" i="1"/>
  <c r="J14" i="1"/>
  <c r="J157" i="1"/>
  <c r="J110" i="1"/>
  <c r="J114" i="1"/>
  <c r="J147" i="1"/>
  <c r="J108" i="1"/>
  <c r="J128" i="1"/>
  <c r="J117" i="1"/>
  <c r="J155" i="1"/>
  <c r="J165" i="1"/>
  <c r="J169" i="1"/>
  <c r="J150" i="1"/>
  <c r="J132" i="1"/>
  <c r="J145" i="1"/>
  <c r="J140" i="1"/>
  <c r="J135" i="1"/>
  <c r="J104" i="1"/>
  <c r="J125" i="1"/>
  <c r="J25" i="1"/>
  <c r="J23" i="1"/>
  <c r="J77" i="1"/>
  <c r="J66" i="1"/>
  <c r="J74" i="1"/>
  <c r="J55" i="1"/>
  <c r="J106" i="1"/>
  <c r="J50" i="1"/>
  <c r="J28" i="1"/>
  <c r="J69" i="1"/>
  <c r="J63" i="1"/>
  <c r="J122" i="1"/>
  <c r="J158" i="1"/>
  <c r="J35" i="1"/>
  <c r="J116" i="1"/>
  <c r="J39" i="1"/>
  <c r="J97" i="1"/>
  <c r="J86" i="1"/>
  <c r="J64" i="1"/>
  <c r="J88" i="1"/>
  <c r="J129" i="1"/>
  <c r="J131" i="1"/>
  <c r="J119" i="1"/>
  <c r="J166" i="1"/>
  <c r="J101" i="1"/>
  <c r="J163" i="1"/>
  <c r="J168" i="1"/>
  <c r="J153" i="1"/>
  <c r="J144" i="1"/>
  <c r="I144" i="1"/>
  <c r="I96" i="1"/>
  <c r="I89" i="1"/>
  <c r="I92" i="1"/>
  <c r="I52" i="1"/>
  <c r="I94" i="1"/>
  <c r="I30" i="1"/>
  <c r="I3" i="1"/>
  <c r="I75" i="1"/>
  <c r="I141" i="1"/>
  <c r="I115" i="1"/>
  <c r="I133" i="1"/>
  <c r="I53" i="1"/>
  <c r="I149" i="1"/>
  <c r="I72" i="1"/>
  <c r="I40" i="1"/>
  <c r="I59" i="1"/>
  <c r="I167" i="1"/>
  <c r="I29" i="1"/>
  <c r="I82" i="1"/>
  <c r="I41" i="1"/>
  <c r="I98" i="1"/>
  <c r="I6" i="1"/>
  <c r="I9" i="1"/>
  <c r="I136" i="1"/>
  <c r="I68" i="1"/>
  <c r="I42" i="1"/>
  <c r="I137" i="1"/>
  <c r="I20" i="1"/>
  <c r="I173" i="1"/>
  <c r="I123" i="1"/>
  <c r="I151" i="1"/>
  <c r="I51" i="1"/>
  <c r="I156" i="1"/>
  <c r="I109" i="1"/>
  <c r="I100" i="1"/>
  <c r="I56" i="1"/>
  <c r="I107" i="1"/>
  <c r="I99" i="1"/>
  <c r="I5" i="1"/>
  <c r="I113" i="1"/>
  <c r="I70" i="1"/>
  <c r="I57" i="1"/>
  <c r="I43" i="1"/>
  <c r="I44" i="1"/>
  <c r="I127" i="1"/>
  <c r="I171" i="1"/>
  <c r="I134" i="1"/>
  <c r="I71" i="1"/>
  <c r="I61" i="1"/>
  <c r="I146" i="1"/>
  <c r="I7" i="1"/>
  <c r="I120" i="1"/>
  <c r="I4" i="1"/>
  <c r="I18" i="1"/>
  <c r="I121" i="1"/>
  <c r="I15" i="1"/>
  <c r="I16" i="1"/>
  <c r="I26" i="1"/>
  <c r="I111" i="1"/>
  <c r="I130" i="1"/>
  <c r="I2" i="1"/>
  <c r="I161" i="1"/>
  <c r="I142" i="1"/>
  <c r="I45" i="1"/>
  <c r="I152" i="1"/>
  <c r="I19" i="1"/>
  <c r="I21" i="1"/>
  <c r="I124" i="1"/>
  <c r="I118" i="1"/>
  <c r="I87" i="1"/>
  <c r="I84" i="1"/>
  <c r="I46" i="1"/>
  <c r="I10" i="1"/>
  <c r="I60" i="1"/>
  <c r="I36" i="1"/>
  <c r="I91" i="1"/>
  <c r="I62" i="1"/>
  <c r="I139" i="1"/>
  <c r="I24" i="1"/>
  <c r="I47" i="1"/>
  <c r="I13" i="1"/>
  <c r="I54" i="1"/>
  <c r="I33" i="1"/>
  <c r="I83" i="1"/>
  <c r="I159" i="1"/>
  <c r="I65" i="1"/>
  <c r="I103" i="1"/>
  <c r="I79" i="1"/>
  <c r="I154" i="1"/>
  <c r="I27" i="1"/>
  <c r="I81" i="1"/>
  <c r="I22" i="1"/>
  <c r="I162" i="1"/>
  <c r="I76" i="1"/>
  <c r="I172" i="1"/>
  <c r="I126" i="1"/>
  <c r="I160" i="1"/>
  <c r="I170" i="1"/>
  <c r="I148" i="1"/>
  <c r="I112" i="1"/>
  <c r="I31" i="1"/>
  <c r="I85" i="1"/>
  <c r="I37" i="1"/>
  <c r="I11" i="1"/>
  <c r="I105" i="1"/>
  <c r="I143" i="1"/>
  <c r="I164" i="1"/>
  <c r="I138" i="1"/>
  <c r="I102" i="1"/>
  <c r="I17" i="1"/>
  <c r="I78" i="1"/>
  <c r="I67" i="1"/>
  <c r="I93" i="1"/>
  <c r="I8" i="1"/>
  <c r="I48" i="1"/>
  <c r="I12" i="1"/>
  <c r="I49" i="1"/>
  <c r="I32" i="1"/>
  <c r="I34" i="1"/>
  <c r="I80" i="1"/>
  <c r="I73" i="1"/>
  <c r="I90" i="1"/>
  <c r="I38" i="1"/>
  <c r="I58" i="1"/>
  <c r="I14" i="1"/>
  <c r="I157" i="1"/>
  <c r="I110" i="1"/>
  <c r="I114" i="1"/>
  <c r="I147" i="1"/>
  <c r="I108" i="1"/>
  <c r="I128" i="1"/>
  <c r="I117" i="1"/>
  <c r="I155" i="1"/>
  <c r="I165" i="1"/>
  <c r="I169" i="1"/>
  <c r="I150" i="1"/>
  <c r="I132" i="1"/>
  <c r="I145" i="1"/>
  <c r="I140" i="1"/>
  <c r="I135" i="1"/>
  <c r="I104" i="1"/>
  <c r="I125" i="1"/>
  <c r="I25" i="1"/>
  <c r="I23" i="1"/>
  <c r="I77" i="1"/>
  <c r="I66" i="1"/>
  <c r="I74" i="1"/>
  <c r="I55" i="1"/>
  <c r="I106" i="1"/>
  <c r="I50" i="1"/>
  <c r="I28" i="1"/>
  <c r="I69" i="1"/>
  <c r="I63" i="1"/>
  <c r="I122" i="1"/>
  <c r="I158" i="1"/>
  <c r="I35" i="1"/>
  <c r="I116" i="1"/>
  <c r="I39" i="1"/>
  <c r="I97" i="1"/>
  <c r="I86" i="1"/>
  <c r="I64" i="1"/>
  <c r="I88" i="1"/>
  <c r="I129" i="1"/>
  <c r="I131" i="1"/>
  <c r="I119" i="1"/>
  <c r="I166" i="1"/>
  <c r="I101" i="1"/>
  <c r="I163" i="1"/>
  <c r="I168" i="1"/>
  <c r="I153" i="1"/>
  <c r="G96" i="1"/>
  <c r="G89" i="1"/>
  <c r="G92" i="1"/>
  <c r="G52" i="1"/>
  <c r="G94" i="1"/>
  <c r="G30" i="1"/>
  <c r="G3" i="1"/>
  <c r="G75" i="1"/>
  <c r="G141" i="1"/>
  <c r="G115" i="1"/>
  <c r="G133" i="1"/>
  <c r="G53" i="1"/>
  <c r="G149" i="1"/>
  <c r="G72" i="1"/>
  <c r="G40" i="1"/>
  <c r="G59" i="1"/>
  <c r="G167" i="1"/>
  <c r="G29" i="1"/>
  <c r="G82" i="1"/>
  <c r="G41" i="1"/>
  <c r="G98" i="1"/>
  <c r="G6" i="1"/>
  <c r="G9" i="1"/>
  <c r="G136" i="1"/>
  <c r="G68" i="1"/>
  <c r="G42" i="1"/>
  <c r="G137" i="1"/>
  <c r="G20" i="1"/>
  <c r="G173" i="1"/>
  <c r="G123" i="1"/>
  <c r="G151" i="1"/>
  <c r="G51" i="1"/>
  <c r="G156" i="1"/>
  <c r="G109" i="1"/>
  <c r="G100" i="1"/>
  <c r="G56" i="1"/>
  <c r="G107" i="1"/>
  <c r="G99" i="1"/>
  <c r="G5" i="1"/>
  <c r="G113" i="1"/>
  <c r="G70" i="1"/>
  <c r="G57" i="1"/>
  <c r="G43" i="1"/>
  <c r="G44" i="1"/>
  <c r="G127" i="1"/>
  <c r="G171" i="1"/>
  <c r="G134" i="1"/>
  <c r="G71" i="1"/>
  <c r="G61" i="1"/>
  <c r="G146" i="1"/>
  <c r="G7" i="1"/>
  <c r="G120" i="1"/>
  <c r="G4" i="1"/>
  <c r="G18" i="1"/>
  <c r="G121" i="1"/>
  <c r="G15" i="1"/>
  <c r="G16" i="1"/>
  <c r="G26" i="1"/>
  <c r="G111" i="1"/>
  <c r="G130" i="1"/>
  <c r="G2" i="1"/>
  <c r="G95" i="1"/>
  <c r="G161" i="1"/>
  <c r="G142" i="1"/>
  <c r="G45" i="1"/>
  <c r="G152" i="1"/>
  <c r="G19" i="1"/>
  <c r="G21" i="1"/>
  <c r="G124" i="1"/>
  <c r="G118" i="1"/>
  <c r="G87" i="1"/>
  <c r="G84" i="1"/>
  <c r="G46" i="1"/>
  <c r="G10" i="1"/>
  <c r="G60" i="1"/>
  <c r="G36" i="1"/>
  <c r="G91" i="1"/>
  <c r="G62" i="1"/>
  <c r="G139" i="1"/>
  <c r="G24" i="1"/>
  <c r="G47" i="1"/>
  <c r="G13" i="1"/>
  <c r="G54" i="1"/>
  <c r="G33" i="1"/>
  <c r="G83" i="1"/>
  <c r="G159" i="1"/>
  <c r="G65" i="1"/>
  <c r="G103" i="1"/>
  <c r="G79" i="1"/>
  <c r="G154" i="1"/>
  <c r="G27" i="1"/>
  <c r="G81" i="1"/>
  <c r="G22" i="1"/>
  <c r="G162" i="1"/>
  <c r="G76" i="1"/>
  <c r="G172" i="1"/>
  <c r="G126" i="1"/>
  <c r="G160" i="1"/>
  <c r="G170" i="1"/>
  <c r="G148" i="1"/>
  <c r="G112" i="1"/>
  <c r="G31" i="1"/>
  <c r="G85" i="1"/>
  <c r="G37" i="1"/>
  <c r="G11" i="1"/>
  <c r="G105" i="1"/>
  <c r="G143" i="1"/>
  <c r="G164" i="1"/>
  <c r="G138" i="1"/>
  <c r="G102" i="1"/>
  <c r="G17" i="1"/>
  <c r="G78" i="1"/>
  <c r="G67" i="1"/>
  <c r="G93" i="1"/>
  <c r="G8" i="1"/>
  <c r="G48" i="1"/>
  <c r="G12" i="1"/>
  <c r="G49" i="1"/>
  <c r="G32" i="1"/>
  <c r="G34" i="1"/>
  <c r="G80" i="1"/>
  <c r="G73" i="1"/>
  <c r="G90" i="1"/>
  <c r="G38" i="1"/>
  <c r="G58" i="1"/>
  <c r="G14" i="1"/>
  <c r="G157" i="1"/>
  <c r="G110" i="1"/>
  <c r="G114" i="1"/>
  <c r="G147" i="1"/>
  <c r="G108" i="1"/>
  <c r="G128" i="1"/>
  <c r="G117" i="1"/>
  <c r="G155" i="1"/>
  <c r="G165" i="1"/>
  <c r="G169" i="1"/>
  <c r="G150" i="1"/>
  <c r="G132" i="1"/>
  <c r="G145" i="1"/>
  <c r="G140" i="1"/>
  <c r="G135" i="1"/>
  <c r="G104" i="1"/>
  <c r="G125" i="1"/>
  <c r="G25" i="1"/>
  <c r="G23" i="1"/>
  <c r="G77" i="1"/>
  <c r="G66" i="1"/>
  <c r="G74" i="1"/>
  <c r="G55" i="1"/>
  <c r="G106" i="1"/>
  <c r="G50" i="1"/>
  <c r="G28" i="1"/>
  <c r="G69" i="1"/>
  <c r="G63" i="1"/>
  <c r="G122" i="1"/>
  <c r="G158" i="1"/>
  <c r="G35" i="1"/>
  <c r="G116" i="1"/>
  <c r="G39" i="1"/>
  <c r="G97" i="1"/>
  <c r="G86" i="1"/>
  <c r="G64" i="1"/>
  <c r="G88" i="1"/>
  <c r="G129" i="1"/>
  <c r="G131" i="1"/>
  <c r="G119" i="1"/>
  <c r="G166" i="1"/>
  <c r="G101" i="1"/>
  <c r="G163" i="1"/>
  <c r="G168" i="1"/>
  <c r="G153" i="1"/>
  <c r="G144" i="1"/>
  <c r="AC11" i="1" l="1"/>
  <c r="AC8" i="1"/>
  <c r="L61" i="2"/>
  <c r="L2" i="2"/>
  <c r="L58" i="2"/>
  <c r="L11" i="2"/>
  <c r="L57" i="2"/>
  <c r="L36" i="2"/>
  <c r="M36" i="2" s="1"/>
  <c r="N36" i="2" s="1"/>
  <c r="L7" i="2"/>
  <c r="L5" i="2"/>
  <c r="Y2" i="1"/>
  <c r="AC7" i="1"/>
  <c r="AC5" i="1"/>
  <c r="AC4" i="1"/>
  <c r="L40" i="2"/>
  <c r="L56" i="2"/>
  <c r="M56" i="2" s="1"/>
  <c r="N56" i="2" s="1"/>
  <c r="L19" i="2"/>
  <c r="L13" i="2"/>
  <c r="L42" i="2"/>
  <c r="L45" i="2"/>
  <c r="L10" i="2"/>
  <c r="AC2" i="1"/>
  <c r="AC6" i="1"/>
  <c r="Y6" i="1"/>
  <c r="Y8" i="1"/>
  <c r="Y9" i="1"/>
  <c r="Y10" i="1"/>
  <c r="Y3" i="1"/>
  <c r="Y11" i="1"/>
  <c r="Y4" i="1"/>
  <c r="Y5" i="1"/>
  <c r="Y7" i="1"/>
  <c r="M132" i="1"/>
  <c r="N132" i="1" s="1"/>
  <c r="O132" i="1" s="1"/>
  <c r="P132" i="1"/>
  <c r="M13" i="1"/>
  <c r="P13" i="1"/>
  <c r="M68" i="1"/>
  <c r="P68" i="1"/>
  <c r="M166" i="1"/>
  <c r="N166" i="1" s="1"/>
  <c r="O166" i="1" s="1"/>
  <c r="P166" i="1"/>
  <c r="M157" i="1"/>
  <c r="P157" i="1"/>
  <c r="M65" i="1"/>
  <c r="P65" i="1"/>
  <c r="M18" i="1"/>
  <c r="P18" i="1"/>
  <c r="M72" i="1"/>
  <c r="N72" i="1" s="1"/>
  <c r="O72" i="1" s="1"/>
  <c r="P72" i="1"/>
  <c r="M158" i="1"/>
  <c r="P158" i="1"/>
  <c r="M153" i="1"/>
  <c r="P153" i="1"/>
  <c r="M88" i="1"/>
  <c r="N88" i="1" s="1"/>
  <c r="O88" i="1" s="1"/>
  <c r="P88" i="1"/>
  <c r="M122" i="1"/>
  <c r="N122" i="1" s="1"/>
  <c r="O122" i="1" s="1"/>
  <c r="P122" i="1"/>
  <c r="M66" i="1"/>
  <c r="P66" i="1"/>
  <c r="M145" i="1"/>
  <c r="P145" i="1"/>
  <c r="M108" i="1"/>
  <c r="P108" i="1"/>
  <c r="M90" i="1"/>
  <c r="N90" i="1" s="1"/>
  <c r="O90" i="1" s="1"/>
  <c r="P90" i="1"/>
  <c r="M8" i="1"/>
  <c r="P8" i="1"/>
  <c r="M143" i="1"/>
  <c r="P143" i="1"/>
  <c r="M170" i="1"/>
  <c r="P170" i="1"/>
  <c r="M27" i="1"/>
  <c r="N27" i="1" s="1"/>
  <c r="O27" i="1" s="1"/>
  <c r="P27" i="1"/>
  <c r="M54" i="1"/>
  <c r="P54" i="1"/>
  <c r="M60" i="1"/>
  <c r="P60" i="1"/>
  <c r="M19" i="1"/>
  <c r="N19" i="1" s="1"/>
  <c r="O19" i="1" s="1"/>
  <c r="P19" i="1"/>
  <c r="M26" i="1"/>
  <c r="N26" i="1" s="1"/>
  <c r="O26" i="1" s="1"/>
  <c r="P26" i="1"/>
  <c r="M146" i="1"/>
  <c r="P146" i="1"/>
  <c r="M57" i="1"/>
  <c r="P57" i="1"/>
  <c r="M109" i="1"/>
  <c r="P109" i="1"/>
  <c r="M42" i="1"/>
  <c r="N42" i="1" s="1"/>
  <c r="O42" i="1" s="1"/>
  <c r="P42" i="1"/>
  <c r="M29" i="1"/>
  <c r="P29" i="1"/>
  <c r="M115" i="1"/>
  <c r="P115" i="1"/>
  <c r="M89" i="1"/>
  <c r="P89" i="1"/>
  <c r="M77" i="1"/>
  <c r="N77" i="1" s="1"/>
  <c r="O77" i="1" s="1"/>
  <c r="P77" i="1"/>
  <c r="M154" i="1"/>
  <c r="P154" i="1"/>
  <c r="M156" i="1"/>
  <c r="P156" i="1"/>
  <c r="M163" i="1"/>
  <c r="P163" i="1"/>
  <c r="M86" i="1"/>
  <c r="N86" i="1" s="1"/>
  <c r="O86" i="1" s="1"/>
  <c r="P86" i="1"/>
  <c r="M69" i="1"/>
  <c r="P69" i="1"/>
  <c r="M23" i="1"/>
  <c r="P23" i="1"/>
  <c r="M150" i="1"/>
  <c r="N150" i="1" s="1"/>
  <c r="O150" i="1" s="1"/>
  <c r="P150" i="1"/>
  <c r="M114" i="1"/>
  <c r="N114" i="1" s="1"/>
  <c r="O114" i="1" s="1"/>
  <c r="P114" i="1"/>
  <c r="M80" i="1"/>
  <c r="N80" i="1" s="1"/>
  <c r="O80" i="1" s="1"/>
  <c r="P80" i="1"/>
  <c r="M67" i="1"/>
  <c r="P67" i="1"/>
  <c r="M11" i="1"/>
  <c r="N11" i="1" s="1"/>
  <c r="O11" i="1" s="1"/>
  <c r="P11" i="1"/>
  <c r="M126" i="1"/>
  <c r="N126" i="1" s="1"/>
  <c r="O126" i="1" s="1"/>
  <c r="P126" i="1"/>
  <c r="M79" i="1"/>
  <c r="N79" i="1" s="1"/>
  <c r="O79" i="1" s="1"/>
  <c r="P79" i="1"/>
  <c r="M47" i="1"/>
  <c r="P47" i="1"/>
  <c r="M46" i="1"/>
  <c r="P46" i="1"/>
  <c r="M45" i="1"/>
  <c r="N45" i="1" s="1"/>
  <c r="O45" i="1" s="1"/>
  <c r="P45" i="1"/>
  <c r="M15" i="1"/>
  <c r="P15" i="1"/>
  <c r="M71" i="1"/>
  <c r="P71" i="1"/>
  <c r="M113" i="1"/>
  <c r="P113" i="1"/>
  <c r="M51" i="1"/>
  <c r="N51" i="1" s="1"/>
  <c r="O51" i="1" s="1"/>
  <c r="P51" i="1"/>
  <c r="M136" i="1"/>
  <c r="P136" i="1"/>
  <c r="M59" i="1"/>
  <c r="P59" i="1"/>
  <c r="M75" i="1"/>
  <c r="N75" i="1" s="1"/>
  <c r="O75" i="1" s="1"/>
  <c r="P75" i="1"/>
  <c r="M144" i="1"/>
  <c r="N144" i="1" s="1"/>
  <c r="O144" i="1" s="1"/>
  <c r="P144" i="1"/>
  <c r="M147" i="1"/>
  <c r="P147" i="1"/>
  <c r="M10" i="1"/>
  <c r="P10" i="1"/>
  <c r="M167" i="1"/>
  <c r="P167" i="1"/>
  <c r="M101" i="1"/>
  <c r="N101" i="1" s="1"/>
  <c r="O101" i="1" s="1"/>
  <c r="P101" i="1"/>
  <c r="M97" i="1"/>
  <c r="P97" i="1"/>
  <c r="M28" i="1"/>
  <c r="P28" i="1"/>
  <c r="M25" i="1"/>
  <c r="P25" i="1"/>
  <c r="M169" i="1"/>
  <c r="N169" i="1" s="1"/>
  <c r="O169" i="1" s="1"/>
  <c r="P169" i="1"/>
  <c r="M110" i="1"/>
  <c r="P110" i="1"/>
  <c r="M34" i="1"/>
  <c r="P34" i="1"/>
  <c r="M78" i="1"/>
  <c r="P78" i="1"/>
  <c r="M37" i="1"/>
  <c r="N37" i="1" s="1"/>
  <c r="O37" i="1" s="1"/>
  <c r="P37" i="1"/>
  <c r="M172" i="1"/>
  <c r="N172" i="1" s="1"/>
  <c r="O172" i="1" s="1"/>
  <c r="P172" i="1"/>
  <c r="M103" i="1"/>
  <c r="P103" i="1"/>
  <c r="M24" i="1"/>
  <c r="P24" i="1"/>
  <c r="M84" i="1"/>
  <c r="N84" i="1" s="1"/>
  <c r="O84" i="1" s="1"/>
  <c r="P84" i="1"/>
  <c r="M142" i="1"/>
  <c r="P142" i="1"/>
  <c r="M121" i="1"/>
  <c r="P121" i="1"/>
  <c r="M134" i="1"/>
  <c r="N134" i="1" s="1"/>
  <c r="O134" i="1" s="1"/>
  <c r="P134" i="1"/>
  <c r="M5" i="1"/>
  <c r="N5" i="1" s="1"/>
  <c r="O5" i="1" s="1"/>
  <c r="P5" i="1"/>
  <c r="M151" i="1"/>
  <c r="P151" i="1"/>
  <c r="M9" i="1"/>
  <c r="P9" i="1"/>
  <c r="M40" i="1"/>
  <c r="P40" i="1"/>
  <c r="M3" i="1"/>
  <c r="N3" i="1" s="1"/>
  <c r="O3" i="1" s="1"/>
  <c r="P3" i="1"/>
  <c r="M73" i="1"/>
  <c r="P73" i="1"/>
  <c r="M61" i="1"/>
  <c r="P61" i="1"/>
  <c r="M39" i="1"/>
  <c r="P39" i="1"/>
  <c r="M32" i="1"/>
  <c r="N32" i="1" s="1"/>
  <c r="O32" i="1" s="1"/>
  <c r="P32" i="1"/>
  <c r="M171" i="1"/>
  <c r="P171" i="1"/>
  <c r="M30" i="1"/>
  <c r="P30" i="1"/>
  <c r="P95" i="1"/>
  <c r="M95" i="1"/>
  <c r="M168" i="1"/>
  <c r="N168" i="1" s="1"/>
  <c r="O168" i="1" s="1"/>
  <c r="P168" i="1"/>
  <c r="M93" i="1"/>
  <c r="P93" i="1"/>
  <c r="M152" i="1"/>
  <c r="P152" i="1"/>
  <c r="M96" i="1"/>
  <c r="P96" i="1"/>
  <c r="M165" i="1"/>
  <c r="N165" i="1" s="1"/>
  <c r="O165" i="1" s="1"/>
  <c r="P165" i="1"/>
  <c r="M76" i="1"/>
  <c r="P76" i="1"/>
  <c r="M87" i="1"/>
  <c r="P87" i="1"/>
  <c r="M123" i="1"/>
  <c r="P123" i="1"/>
  <c r="M119" i="1"/>
  <c r="N119" i="1" s="1"/>
  <c r="O119" i="1" s="1"/>
  <c r="P119" i="1"/>
  <c r="M116" i="1"/>
  <c r="P116" i="1"/>
  <c r="M106" i="1"/>
  <c r="P106" i="1"/>
  <c r="M104" i="1"/>
  <c r="P104" i="1"/>
  <c r="M155" i="1"/>
  <c r="N155" i="1" s="1"/>
  <c r="O155" i="1" s="1"/>
  <c r="P155" i="1"/>
  <c r="M14" i="1"/>
  <c r="P14" i="1"/>
  <c r="M49" i="1"/>
  <c r="P49" i="1"/>
  <c r="M102" i="1"/>
  <c r="P102" i="1"/>
  <c r="M31" i="1"/>
  <c r="N31" i="1" s="1"/>
  <c r="O31" i="1" s="1"/>
  <c r="P31" i="1"/>
  <c r="M162" i="1"/>
  <c r="P162" i="1"/>
  <c r="M159" i="1"/>
  <c r="P159" i="1"/>
  <c r="M62" i="1"/>
  <c r="P62" i="1"/>
  <c r="M118" i="1"/>
  <c r="N118" i="1" s="1"/>
  <c r="O118" i="1" s="1"/>
  <c r="P118" i="1"/>
  <c r="M2" i="1"/>
  <c r="P2" i="1"/>
  <c r="M4" i="1"/>
  <c r="P4" i="1"/>
  <c r="M127" i="1"/>
  <c r="N127" i="1" s="1"/>
  <c r="O127" i="1" s="1"/>
  <c r="P127" i="1"/>
  <c r="M107" i="1"/>
  <c r="N107" i="1" s="1"/>
  <c r="O107" i="1" s="1"/>
  <c r="P107" i="1"/>
  <c r="M173" i="1"/>
  <c r="N173" i="1" s="1"/>
  <c r="O173" i="1" s="1"/>
  <c r="P173" i="1"/>
  <c r="M98" i="1"/>
  <c r="P98" i="1"/>
  <c r="M149" i="1"/>
  <c r="P149" i="1"/>
  <c r="M94" i="1"/>
  <c r="N94" i="1" s="1"/>
  <c r="O94" i="1" s="1"/>
  <c r="P94" i="1"/>
  <c r="M64" i="1"/>
  <c r="P64" i="1"/>
  <c r="M105" i="1"/>
  <c r="P105" i="1"/>
  <c r="M16" i="1"/>
  <c r="P16" i="1"/>
  <c r="M141" i="1"/>
  <c r="N141" i="1" s="1"/>
  <c r="O141" i="1" s="1"/>
  <c r="P141" i="1"/>
  <c r="M125" i="1"/>
  <c r="N125" i="1" s="1"/>
  <c r="O125" i="1" s="1"/>
  <c r="P125" i="1"/>
  <c r="M17" i="1"/>
  <c r="P17" i="1"/>
  <c r="M139" i="1"/>
  <c r="N139" i="1" s="1"/>
  <c r="O139" i="1" s="1"/>
  <c r="P139" i="1"/>
  <c r="M99" i="1"/>
  <c r="N99" i="1" s="1"/>
  <c r="O99" i="1" s="1"/>
  <c r="P99" i="1"/>
  <c r="M131" i="1"/>
  <c r="P131" i="1"/>
  <c r="M35" i="1"/>
  <c r="P35" i="1"/>
  <c r="M55" i="1"/>
  <c r="P55" i="1"/>
  <c r="M135" i="1"/>
  <c r="N135" i="1" s="1"/>
  <c r="O135" i="1" s="1"/>
  <c r="P135" i="1"/>
  <c r="M117" i="1"/>
  <c r="N117" i="1" s="1"/>
  <c r="O117" i="1" s="1"/>
  <c r="P117" i="1"/>
  <c r="M58" i="1"/>
  <c r="P58" i="1"/>
  <c r="M12" i="1"/>
  <c r="P12" i="1"/>
  <c r="M138" i="1"/>
  <c r="N138" i="1" s="1"/>
  <c r="O138" i="1" s="1"/>
  <c r="P138" i="1"/>
  <c r="M112" i="1"/>
  <c r="N112" i="1" s="1"/>
  <c r="O112" i="1" s="1"/>
  <c r="P112" i="1"/>
  <c r="M22" i="1"/>
  <c r="P22" i="1"/>
  <c r="M83" i="1"/>
  <c r="P83" i="1"/>
  <c r="M91" i="1"/>
  <c r="N91" i="1" s="1"/>
  <c r="O91" i="1" s="1"/>
  <c r="P91" i="1"/>
  <c r="M124" i="1"/>
  <c r="N124" i="1" s="1"/>
  <c r="O124" i="1" s="1"/>
  <c r="P124" i="1"/>
  <c r="M130" i="1"/>
  <c r="P130" i="1"/>
  <c r="M120" i="1"/>
  <c r="P120" i="1"/>
  <c r="M44" i="1"/>
  <c r="N44" i="1" s="1"/>
  <c r="O44" i="1" s="1"/>
  <c r="P44" i="1"/>
  <c r="M56" i="1"/>
  <c r="N56" i="1" s="1"/>
  <c r="O56" i="1" s="1"/>
  <c r="P56" i="1"/>
  <c r="M20" i="1"/>
  <c r="P20" i="1"/>
  <c r="M41" i="1"/>
  <c r="P41" i="1"/>
  <c r="M53" i="1"/>
  <c r="N53" i="1" s="1"/>
  <c r="O53" i="1" s="1"/>
  <c r="P53" i="1"/>
  <c r="M52" i="1"/>
  <c r="N52" i="1" s="1"/>
  <c r="O52" i="1" s="1"/>
  <c r="P52" i="1"/>
  <c r="M63" i="1"/>
  <c r="P63" i="1"/>
  <c r="M160" i="1"/>
  <c r="P160" i="1"/>
  <c r="M70" i="1"/>
  <c r="N70" i="1" s="1"/>
  <c r="O70" i="1" s="1"/>
  <c r="P70" i="1"/>
  <c r="M50" i="1"/>
  <c r="N50" i="1" s="1"/>
  <c r="O50" i="1" s="1"/>
  <c r="P50" i="1"/>
  <c r="M85" i="1"/>
  <c r="P85" i="1"/>
  <c r="M161" i="1"/>
  <c r="N161" i="1" s="1"/>
  <c r="O161" i="1" s="1"/>
  <c r="P161" i="1"/>
  <c r="M6" i="1"/>
  <c r="N6" i="1" s="1"/>
  <c r="O6" i="1" s="1"/>
  <c r="P6" i="1"/>
  <c r="M129" i="1"/>
  <c r="N129" i="1" s="1"/>
  <c r="O129" i="1" s="1"/>
  <c r="P129" i="1"/>
  <c r="M74" i="1"/>
  <c r="P74" i="1"/>
  <c r="M140" i="1"/>
  <c r="N140" i="1" s="1"/>
  <c r="O140" i="1" s="1"/>
  <c r="P140" i="1"/>
  <c r="M128" i="1"/>
  <c r="N128" i="1" s="1"/>
  <c r="O128" i="1" s="1"/>
  <c r="P128" i="1"/>
  <c r="M38" i="1"/>
  <c r="N38" i="1" s="1"/>
  <c r="O38" i="1" s="1"/>
  <c r="P38" i="1"/>
  <c r="M48" i="1"/>
  <c r="P48" i="1"/>
  <c r="M164" i="1"/>
  <c r="P164" i="1"/>
  <c r="M148" i="1"/>
  <c r="N148" i="1" s="1"/>
  <c r="O148" i="1" s="1"/>
  <c r="P148" i="1"/>
  <c r="M81" i="1"/>
  <c r="N81" i="1" s="1"/>
  <c r="O81" i="1" s="1"/>
  <c r="P81" i="1"/>
  <c r="M33" i="1"/>
  <c r="P33" i="1"/>
  <c r="M36" i="1"/>
  <c r="P36" i="1"/>
  <c r="M21" i="1"/>
  <c r="N21" i="1" s="1"/>
  <c r="O21" i="1" s="1"/>
  <c r="P21" i="1"/>
  <c r="M111" i="1"/>
  <c r="N111" i="1" s="1"/>
  <c r="O111" i="1" s="1"/>
  <c r="P111" i="1"/>
  <c r="M7" i="1"/>
  <c r="P7" i="1"/>
  <c r="M43" i="1"/>
  <c r="N43" i="1" s="1"/>
  <c r="O43" i="1" s="1"/>
  <c r="P43" i="1"/>
  <c r="M100" i="1"/>
  <c r="N100" i="1" s="1"/>
  <c r="O100" i="1" s="1"/>
  <c r="P100" i="1"/>
  <c r="M137" i="1"/>
  <c r="N137" i="1" s="1"/>
  <c r="O137" i="1" s="1"/>
  <c r="P137" i="1"/>
  <c r="M82" i="1"/>
  <c r="P82" i="1"/>
  <c r="M133" i="1"/>
  <c r="N133" i="1" s="1"/>
  <c r="O133" i="1" s="1"/>
  <c r="P133" i="1"/>
  <c r="M92" i="1"/>
  <c r="N92" i="1" s="1"/>
  <c r="O92" i="1" s="1"/>
  <c r="P92" i="1"/>
  <c r="L39" i="2"/>
  <c r="M39" i="2" s="1"/>
  <c r="N39" i="2" s="1"/>
  <c r="L31" i="2"/>
  <c r="L49" i="2"/>
  <c r="L28" i="2"/>
  <c r="L55" i="2"/>
  <c r="M55" i="2" s="1"/>
  <c r="N55" i="2" s="1"/>
  <c r="L35" i="2"/>
  <c r="L21" i="2"/>
  <c r="M21" i="2" s="1"/>
  <c r="N21" i="2" s="1"/>
  <c r="L32" i="2"/>
  <c r="M32" i="2" s="1"/>
  <c r="N32" i="2" s="1"/>
  <c r="L18" i="2"/>
  <c r="M18" i="2" s="1"/>
  <c r="N18" i="2" s="1"/>
  <c r="L17" i="2"/>
  <c r="L24" i="2"/>
  <c r="L47" i="2"/>
  <c r="M47" i="2" s="1"/>
  <c r="N47" i="2" s="1"/>
  <c r="L51" i="2"/>
  <c r="L25" i="2"/>
  <c r="L4" i="2"/>
  <c r="M4" i="2" s="1"/>
  <c r="N4" i="2" s="1"/>
  <c r="L48" i="2"/>
  <c r="M48" i="2" s="1"/>
  <c r="N48" i="2" s="1"/>
  <c r="L44" i="2"/>
  <c r="M44" i="2" s="1"/>
  <c r="N44" i="2" s="1"/>
  <c r="L37" i="2"/>
  <c r="L41" i="2"/>
  <c r="L34" i="2"/>
  <c r="L23" i="2"/>
  <c r="M23" i="2" s="1"/>
  <c r="N23" i="2" s="1"/>
  <c r="L30" i="2"/>
  <c r="L15" i="2"/>
  <c r="M15" i="2" s="1"/>
  <c r="N15" i="2" s="1"/>
  <c r="L60" i="2"/>
  <c r="M60" i="2" s="1"/>
  <c r="N60" i="2" s="1"/>
  <c r="L38" i="2"/>
  <c r="M38" i="2" s="1"/>
  <c r="N38" i="2" s="1"/>
  <c r="L9" i="2"/>
  <c r="L53" i="2"/>
  <c r="M53" i="2" s="1"/>
  <c r="N53" i="2" s="1"/>
  <c r="L59" i="2"/>
  <c r="M59" i="2" s="1"/>
  <c r="N59" i="2" s="1"/>
  <c r="L26" i="2"/>
  <c r="M26" i="2" s="1"/>
  <c r="N26" i="2" s="1"/>
  <c r="L29" i="2"/>
  <c r="L12" i="2"/>
  <c r="M12" i="2" s="1"/>
  <c r="N12" i="2" s="1"/>
  <c r="L8" i="2"/>
  <c r="M8" i="2" s="1"/>
  <c r="N8" i="2" s="1"/>
  <c r="L6" i="2"/>
  <c r="M6" i="2" s="1"/>
  <c r="N6" i="2" s="1"/>
  <c r="L43" i="2"/>
  <c r="M43" i="2" s="1"/>
  <c r="N43" i="2" s="1"/>
  <c r="L33" i="2"/>
  <c r="M33" i="2" s="1"/>
  <c r="N33" i="2" s="1"/>
  <c r="L3" i="2"/>
  <c r="L16" i="2"/>
  <c r="M16" i="2" s="1"/>
  <c r="N16" i="2" s="1"/>
  <c r="L46" i="2"/>
  <c r="M46" i="2" s="1"/>
  <c r="N46" i="2" s="1"/>
  <c r="M9" i="2"/>
  <c r="N9" i="2" s="1"/>
  <c r="M29" i="2"/>
  <c r="N29" i="2" s="1"/>
  <c r="M61" i="2"/>
  <c r="N61" i="2" s="1"/>
  <c r="M2" i="2"/>
  <c r="N2" i="2" s="1"/>
  <c r="M58" i="2"/>
  <c r="N58" i="2" s="1"/>
  <c r="M11" i="2"/>
  <c r="N11" i="2" s="1"/>
  <c r="M57" i="2"/>
  <c r="N57" i="2" s="1"/>
  <c r="M7" i="2"/>
  <c r="N7" i="2" s="1"/>
  <c r="M5" i="2"/>
  <c r="N5" i="2" s="1"/>
  <c r="M17" i="2"/>
  <c r="N17" i="2" s="1"/>
  <c r="M24" i="2"/>
  <c r="N24" i="2" s="1"/>
  <c r="M51" i="2"/>
  <c r="N51" i="2" s="1"/>
  <c r="M25" i="2"/>
  <c r="N25" i="2" s="1"/>
  <c r="M3" i="2"/>
  <c r="N3" i="2" s="1"/>
  <c r="M40" i="2"/>
  <c r="N40" i="2" s="1"/>
  <c r="M19" i="2"/>
  <c r="N19" i="2" s="1"/>
  <c r="M13" i="2"/>
  <c r="N13" i="2" s="1"/>
  <c r="M42" i="2"/>
  <c r="N42" i="2" s="1"/>
  <c r="M45" i="2"/>
  <c r="N45" i="2" s="1"/>
  <c r="M10" i="2"/>
  <c r="N10" i="2" s="1"/>
  <c r="M28" i="2"/>
  <c r="N28" i="2" s="1"/>
  <c r="M31" i="2"/>
  <c r="N31" i="2" s="1"/>
  <c r="M35" i="2"/>
  <c r="N35" i="2" s="1"/>
  <c r="M49" i="2"/>
  <c r="N49" i="2" s="1"/>
  <c r="M37" i="2"/>
  <c r="N37" i="2" s="1"/>
  <c r="M41" i="2"/>
  <c r="N41" i="2" s="1"/>
  <c r="M34" i="2"/>
  <c r="N34" i="2" s="1"/>
  <c r="M30" i="2"/>
  <c r="N30" i="2" s="1"/>
  <c r="M50" i="2"/>
  <c r="N50" i="2" s="1"/>
  <c r="M14" i="2"/>
  <c r="N14" i="2" s="1"/>
  <c r="M27" i="2"/>
  <c r="N27" i="2" s="1"/>
  <c r="M54" i="2"/>
  <c r="N54" i="2" s="1"/>
  <c r="M52" i="2"/>
  <c r="N52" i="2" s="1"/>
  <c r="M22" i="2"/>
  <c r="N22" i="2" s="1"/>
  <c r="M20" i="2"/>
  <c r="N20" i="2" s="1"/>
  <c r="N63" i="1"/>
  <c r="O63" i="1" s="1"/>
  <c r="N105" i="1"/>
  <c r="O105" i="1" s="1"/>
  <c r="N154" i="1"/>
  <c r="O154" i="1" s="1"/>
  <c r="N10" i="1"/>
  <c r="O10" i="1" s="1"/>
  <c r="N57" i="1"/>
  <c r="O57" i="1" s="1"/>
  <c r="N115" i="1"/>
  <c r="O115" i="1" s="1"/>
  <c r="N34" i="1"/>
  <c r="O34" i="1" s="1"/>
  <c r="N15" i="1"/>
  <c r="O15" i="1" s="1"/>
  <c r="N113" i="1"/>
  <c r="O113" i="1" s="1"/>
  <c r="N62" i="1"/>
  <c r="O62" i="1" s="1"/>
  <c r="N36" i="1"/>
  <c r="O36" i="1" s="1"/>
  <c r="N156" i="1"/>
  <c r="O156" i="1" s="1"/>
  <c r="N54" i="1"/>
  <c r="O54" i="1" s="1"/>
  <c r="N87" i="1"/>
  <c r="O87" i="1" s="1"/>
  <c r="N65" i="1"/>
  <c r="O65" i="1" s="1"/>
  <c r="N7" i="1"/>
  <c r="O7" i="1" s="1"/>
  <c r="N82" i="1"/>
  <c r="O82" i="1" s="1"/>
  <c r="N76" i="1"/>
  <c r="O76" i="1" s="1"/>
  <c r="N4" i="1"/>
  <c r="O4" i="1" s="1"/>
  <c r="N108" i="1"/>
  <c r="O108" i="1" s="1"/>
  <c r="N22" i="1"/>
  <c r="O22" i="1" s="1"/>
  <c r="N39" i="1"/>
  <c r="O39" i="1" s="1"/>
  <c r="N68" i="1"/>
  <c r="O68" i="1" s="1"/>
  <c r="N167" i="1"/>
  <c r="O167" i="1" s="1"/>
  <c r="N163" i="1"/>
  <c r="O163" i="1" s="1"/>
  <c r="N35" i="1"/>
  <c r="O35" i="1" s="1"/>
  <c r="N47" i="1"/>
  <c r="O47" i="1" s="1"/>
  <c r="N40" i="1"/>
  <c r="O40" i="1" s="1"/>
  <c r="N58" i="1"/>
  <c r="O58" i="1" s="1"/>
  <c r="N60" i="1"/>
  <c r="O60" i="1" s="1"/>
  <c r="N9" i="1"/>
  <c r="O9" i="1" s="1"/>
  <c r="N151" i="1"/>
  <c r="O151" i="1" s="1"/>
  <c r="N98" i="1"/>
  <c r="O98" i="1" s="1"/>
  <c r="N46" i="1"/>
  <c r="O46" i="1" s="1"/>
  <c r="N55" i="1"/>
  <c r="O55" i="1" s="1"/>
  <c r="N8" i="1"/>
  <c r="O8" i="1" s="1"/>
  <c r="N69" i="1"/>
  <c r="O69" i="1" s="1"/>
  <c r="N66" i="1"/>
  <c r="O66" i="1" s="1"/>
  <c r="N170" i="1"/>
  <c r="O170" i="1" s="1"/>
  <c r="N145" i="1"/>
  <c r="O145" i="1" s="1"/>
  <c r="N149" i="1"/>
  <c r="O149" i="1" s="1"/>
  <c r="N23" i="1"/>
  <c r="O23" i="1" s="1"/>
  <c r="N2" i="1"/>
  <c r="O2" i="1" s="1"/>
  <c r="N83" i="1"/>
  <c r="O83" i="1" s="1"/>
  <c r="N143" i="1"/>
  <c r="O143" i="1" s="1"/>
  <c r="N121" i="1"/>
  <c r="O121" i="1" s="1"/>
  <c r="N153" i="1"/>
  <c r="O153" i="1" s="1"/>
  <c r="N61" i="1"/>
  <c r="O61" i="1" s="1"/>
  <c r="N131" i="1"/>
  <c r="O131" i="1" s="1"/>
  <c r="N157" i="1"/>
  <c r="O157" i="1" s="1"/>
  <c r="N12" i="1"/>
  <c r="O12" i="1" s="1"/>
  <c r="N16" i="1"/>
  <c r="O16" i="1" s="1"/>
  <c r="N96" i="1"/>
  <c r="O96" i="1" s="1"/>
  <c r="N17" i="1"/>
  <c r="O17" i="1" s="1"/>
  <c r="N67" i="1"/>
  <c r="O67" i="1" s="1"/>
  <c r="N85" i="1"/>
  <c r="O85" i="1" s="1"/>
  <c r="N64" i="1"/>
  <c r="O64" i="1" s="1"/>
  <c r="N147" i="1"/>
  <c r="O147" i="1" s="1"/>
  <c r="N73" i="1"/>
  <c r="O73" i="1" s="1"/>
  <c r="N93" i="1"/>
  <c r="O93" i="1" s="1"/>
  <c r="N160" i="1"/>
  <c r="O160" i="1" s="1"/>
  <c r="N13" i="1"/>
  <c r="O13" i="1" s="1"/>
  <c r="N152" i="1"/>
  <c r="O152" i="1" s="1"/>
  <c r="N146" i="1"/>
  <c r="O146" i="1" s="1"/>
  <c r="N109" i="1"/>
  <c r="O109" i="1" s="1"/>
  <c r="N29" i="1"/>
  <c r="O29" i="1" s="1"/>
  <c r="N89" i="1"/>
  <c r="O89" i="1" s="1"/>
  <c r="N116" i="1"/>
  <c r="O116" i="1" s="1"/>
  <c r="N106" i="1"/>
  <c r="O106" i="1" s="1"/>
  <c r="N104" i="1"/>
  <c r="O104" i="1" s="1"/>
  <c r="N14" i="1"/>
  <c r="O14" i="1" s="1"/>
  <c r="N97" i="1"/>
  <c r="O97" i="1" s="1"/>
  <c r="N28" i="1"/>
  <c r="O28" i="1" s="1"/>
  <c r="N25" i="1"/>
  <c r="O25" i="1" s="1"/>
  <c r="N110" i="1"/>
  <c r="O110" i="1" s="1"/>
  <c r="N78" i="1"/>
  <c r="O78" i="1" s="1"/>
  <c r="N103" i="1"/>
  <c r="O103" i="1" s="1"/>
  <c r="N24" i="1"/>
  <c r="O24" i="1" s="1"/>
  <c r="N142" i="1"/>
  <c r="O142" i="1" s="1"/>
  <c r="N71" i="1"/>
  <c r="O71" i="1" s="1"/>
  <c r="N136" i="1"/>
  <c r="O136" i="1" s="1"/>
  <c r="N59" i="1"/>
  <c r="O59" i="1" s="1"/>
  <c r="N49" i="1"/>
  <c r="O49" i="1" s="1"/>
  <c r="N102" i="1"/>
  <c r="O102" i="1" s="1"/>
  <c r="N162" i="1"/>
  <c r="O162" i="1" s="1"/>
  <c r="N159" i="1"/>
  <c r="O159" i="1" s="1"/>
  <c r="N18" i="1"/>
  <c r="O18" i="1" s="1"/>
  <c r="N171" i="1"/>
  <c r="O171" i="1" s="1"/>
  <c r="N123" i="1"/>
  <c r="O123" i="1" s="1"/>
  <c r="N30" i="1"/>
  <c r="O30" i="1" s="1"/>
  <c r="N158" i="1"/>
  <c r="O158" i="1" s="1"/>
  <c r="N74" i="1"/>
  <c r="O74" i="1" s="1"/>
  <c r="N48" i="1"/>
  <c r="O48" i="1" s="1"/>
  <c r="N164" i="1"/>
  <c r="O164" i="1" s="1"/>
  <c r="N33" i="1"/>
  <c r="O33" i="1" s="1"/>
  <c r="N130" i="1"/>
  <c r="O130" i="1" s="1"/>
  <c r="N120" i="1"/>
  <c r="O120" i="1" s="1"/>
  <c r="N20" i="1"/>
  <c r="O20" i="1" s="1"/>
  <c r="N41" i="1"/>
  <c r="O41" i="1" s="1"/>
  <c r="U7" i="1" l="1"/>
  <c r="U6" i="1"/>
  <c r="U5" i="1"/>
  <c r="U2" i="1"/>
  <c r="U4" i="1"/>
  <c r="U3" i="1"/>
  <c r="R4" i="1"/>
  <c r="R2" i="1"/>
  <c r="R7" i="1"/>
  <c r="R6" i="1"/>
  <c r="R3" i="1"/>
  <c r="R5" i="1"/>
  <c r="N95" i="1"/>
  <c r="O95" i="1" l="1"/>
</calcChain>
</file>

<file path=xl/sharedStrings.xml><?xml version="1.0" encoding="utf-8"?>
<sst xmlns="http://schemas.openxmlformats.org/spreadsheetml/2006/main" count="119" uniqueCount="67">
  <si>
    <t>Pin</t>
  </si>
  <si>
    <t>0000</t>
  </si>
  <si>
    <t>0388</t>
  </si>
  <si>
    <t>0005</t>
  </si>
  <si>
    <t>0002</t>
  </si>
  <si>
    <t>24/20/2018</t>
  </si>
  <si>
    <t>0512</t>
  </si>
  <si>
    <t>//Michał B.</t>
  </si>
  <si>
    <t>4/10</t>
  </si>
  <si>
    <t>9/10</t>
  </si>
  <si>
    <t>10/10</t>
  </si>
  <si>
    <t>11/10</t>
  </si>
  <si>
    <t>12/10</t>
  </si>
  <si>
    <t>16/10</t>
  </si>
  <si>
    <t>19/10</t>
  </si>
  <si>
    <t>26/10</t>
  </si>
  <si>
    <t>28/10</t>
  </si>
  <si>
    <t>____________</t>
  </si>
  <si>
    <t>20/10</t>
  </si>
  <si>
    <t>23/10</t>
  </si>
  <si>
    <t>24/10</t>
  </si>
  <si>
    <t>27/10</t>
  </si>
  <si>
    <t>Gabriel Tański</t>
  </si>
  <si>
    <t>0460</t>
  </si>
  <si>
    <t>Column1</t>
  </si>
  <si>
    <t>Column2</t>
  </si>
  <si>
    <t>Column3</t>
  </si>
  <si>
    <t>Column4</t>
  </si>
  <si>
    <t>Column5</t>
  </si>
  <si>
    <t>Column6</t>
  </si>
  <si>
    <t>Var</t>
  </si>
  <si>
    <t>Dev</t>
  </si>
  <si>
    <t>Avg</t>
  </si>
  <si>
    <t>1st Digit</t>
  </si>
  <si>
    <t>2nd Digit</t>
  </si>
  <si>
    <t>3rd Digit</t>
  </si>
  <si>
    <t>4th Digit</t>
  </si>
  <si>
    <t>Data</t>
  </si>
  <si>
    <t>Nr roweru</t>
  </si>
  <si>
    <t>Pin zostawiony</t>
  </si>
  <si>
    <t>Na lince</t>
  </si>
  <si>
    <t>Różnica całkowita</t>
  </si>
  <si>
    <t>Różnica znaku 1</t>
  </si>
  <si>
    <t>Różnica znaku 2</t>
  </si>
  <si>
    <t>Różnica znaku 3</t>
  </si>
  <si>
    <t>Różnica znaku 4</t>
  </si>
  <si>
    <t>Średnia różnica znaku</t>
  </si>
  <si>
    <t>Wariancja</t>
  </si>
  <si>
    <t>Dewiacja</t>
  </si>
  <si>
    <t>_</t>
  </si>
  <si>
    <t>Zaokrąglona bezwzględna średnia różnica znaku</t>
  </si>
  <si>
    <t>Różnica znaków dla rowerów elektronicznie zabezpieczonych</t>
  </si>
  <si>
    <t>Ilość wystąpień</t>
  </si>
  <si>
    <t>Różnica znaków dla rowerów mechanicznie zabezpieczonych</t>
  </si>
  <si>
    <t>Znak</t>
  </si>
  <si>
    <t>Suma</t>
  </si>
  <si>
    <t>Prawdopodobieństwo</t>
  </si>
  <si>
    <t>Dla elektornicznie zabezpieczonych</t>
  </si>
  <si>
    <t>Dla mechanicznie zabezpieczonych</t>
  </si>
  <si>
    <t>Entropia:</t>
  </si>
  <si>
    <t>Elektronicznie zabezpieczone:</t>
  </si>
  <si>
    <t>Zbiór X (faktyczny PIN):</t>
  </si>
  <si>
    <t>Zbiór Y (zostawiony PIN):</t>
  </si>
  <si>
    <t>Suma:</t>
  </si>
  <si>
    <t>Część wewnętrzna entropii</t>
  </si>
  <si>
    <t>Entropia znaku:</t>
  </si>
  <si>
    <t>Mechanicznie zabezpieczone: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</si>
</sst>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1"/>
      <name val="Arial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5" fillId="0" borderId="0" xfId="0" applyFont="1" applyAlignment="1"/>
    <xf numFmtId="0" fontId="3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16" fontId="3" fillId="0" borderId="2" xfId="0" applyNumberFormat="1" applyFont="1" applyBorder="1" applyAlignment="1">
      <alignment horizontal="center" wrapText="1"/>
    </xf>
    <xf numFmtId="14" fontId="5" fillId="0" borderId="2" xfId="0" applyNumberFormat="1" applyFont="1" applyBorder="1" applyAlignment="1">
      <alignment horizontal="right" wrapText="1"/>
    </xf>
    <xf numFmtId="0" fontId="3" fillId="0" borderId="3" xfId="0" applyFont="1" applyBorder="1" applyAlignment="1">
      <alignment horizontal="center" wrapText="1"/>
    </xf>
    <xf numFmtId="16" fontId="3" fillId="0" borderId="4" xfId="0" applyNumberFormat="1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14" fontId="5" fillId="0" borderId="7" xfId="0" applyNumberFormat="1" applyFont="1" applyBorder="1" applyAlignment="1">
      <alignment horizontal="right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9" fontId="3" fillId="2" borderId="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9">
    <dxf>
      <fill>
        <patternFill patternType="solid">
          <fgColor rgb="FFB7E1CD"/>
          <bgColor rgb="FFB7E1CD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B7E1CD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9" formatCode="yy/mm/dd"/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różnica znaków dla rowerów elektronicznie zabezpieczonych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Arkusz1!$R$1</c:f>
              <c:strCache>
                <c:ptCount val="1"/>
                <c:pt idx="0">
                  <c:v>Ilość wystąpień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28-4FC5-9696-5F8975B489D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A28-4FC5-9696-5F8975B489D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28-4FC5-9696-5F8975B489D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A28-4FC5-9696-5F8975B489D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28-4FC5-9696-5F8975B489D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A28-4FC5-9696-5F8975B489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Arkusz1!$Q$2:$Q$7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cat>
          <c:val>
            <c:numRef>
              <c:f>Arkusz1!$R$2:$R$7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9</c:v>
                </c:pt>
                <c:pt idx="3">
                  <c:v>18</c:v>
                </c:pt>
                <c:pt idx="4">
                  <c:v>41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8-4FC5-9696-5F8975B489D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różnica znaków dla rowerów mechanicznie zabezpieczonych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70-4E47-AE95-EE257A03BC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70-4E47-AE95-EE257A03BC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70-4E47-AE95-EE257A03BC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70-4E47-AE95-EE257A03BC9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70-4E47-AE95-EE257A03BC9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70-4E47-AE95-EE257A03B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Arkusz1!$T$2:$T$7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cat>
          <c:val>
            <c:numRef>
              <c:f>Arkusz1!$U$2:$U$7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20</c:v>
                </c:pt>
                <c:pt idx="4">
                  <c:v>35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F-4A3D-8A67-9377E0FB0D3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Deviation for electrically locked bike</a:t>
            </a:r>
            <a:endParaRPr lang="en-US">
              <a:effectLst/>
            </a:endParaRPr>
          </a:p>
        </cx:rich>
      </cx:tx>
    </cx:title>
    <cx:plotArea>
      <cx:plotAreaRegion>
        <cx:series layoutId="clusteredColumn" uniqueId="{1BF3DF8F-5828-40C4-B815-3905CE8386B2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Deviation for </a:t>
            </a: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mechanically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locked bike</a:t>
            </a:r>
          </a:p>
        </cx:rich>
      </cx:tx>
    </cx:title>
    <cx:plotArea>
      <cx:plotAreaRegion>
        <cx:series layoutId="clusteredColumn" uniqueId="{8B846E4D-BE85-4DE3-9D5E-A78A7099FECF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Rozkład różnicy całkowitej </a:t>
            </a:r>
            <a:r>
              <a:rPr lang="en-US" sz="1400" b="0">
                <a:solidFill>
                  <a:schemeClr val="bg1">
                    <a:lumMod val="50000"/>
                  </a:schemeClr>
                </a:solidFill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dla rowerów elektronicznie zabezpieczonych</a:t>
            </a:r>
            <a:endParaRPr lang="en-US" sz="1400" b="0" i="0" u="none" strike="noStrike" baseline="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clusteredColumn" uniqueId="{13239936-2BDA-4C7D-A19E-E5D70EDA72A6}">
          <cx:dataId val="0"/>
          <cx:layoutPr>
            <cx:binning intervalClosed="r" underflow="-6500" overflow="6500">
              <cx:binSize val="1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Rozkład różnicy całkowitej dla rowerów mechanicznie zabezpieczonych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Rozkład różnicy całkowitej dla rowerów mechanicznie zabezpieczonych</a:t>
          </a:r>
        </a:p>
      </cx:txPr>
    </cx:title>
    <cx:plotArea>
      <cx:plotAreaRegion>
        <cx:series layoutId="clusteredColumn" uniqueId="{6F75ED08-325F-44FF-BA94-A9EE37684272}">
          <cx:dataId val="0"/>
          <cx:layoutPr>
            <cx:binning intervalClosed="r" underflow="-6500" overflow="6500">
              <cx:binSize val="1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Var for electically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 for electically</a:t>
          </a:r>
        </a:p>
      </cx:txPr>
    </cx:title>
    <cx:plotArea>
      <cx:plotAreaRegion>
        <cx:series layoutId="clusteredColumn" uniqueId="{F37236D1-8C2B-40FD-9DC4-A96DD2C06473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Var for mechanically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 for mechanically</a:t>
          </a:r>
        </a:p>
      </cx:txPr>
    </cx:title>
    <cx:plotArea>
      <cx:plotAreaRegion>
        <cx:series layoutId="clusteredColumn" uniqueId="{AE086F4F-3975-42E3-B10F-43EFED233598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1635812</xdr:colOff>
      <xdr:row>19</xdr:row>
      <xdr:rowOff>40583</xdr:rowOff>
    </xdr:from>
    <xdr:to>
      <xdr:col>24</xdr:col>
      <xdr:colOff>107674</xdr:colOff>
      <xdr:row>34</xdr:row>
      <xdr:rowOff>8281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91B3181-9D88-4D9B-BA09-FBB9F49BD5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051572" y="4033463"/>
              <a:ext cx="4476422" cy="27870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1528137</xdr:colOff>
      <xdr:row>36</xdr:row>
      <xdr:rowOff>139973</xdr:rowOff>
    </xdr:from>
    <xdr:to>
      <xdr:col>24</xdr:col>
      <xdr:colOff>115955</xdr:colOff>
      <xdr:row>54</xdr:row>
      <xdr:rowOff>132522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99BF8CD-6477-4E01-BE92-C1E3FFADEB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43897" y="7287533"/>
              <a:ext cx="4592378" cy="30100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832400</xdr:colOff>
      <xdr:row>19</xdr:row>
      <xdr:rowOff>40583</xdr:rowOff>
    </xdr:from>
    <xdr:to>
      <xdr:col>19</xdr:col>
      <xdr:colOff>1627531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35D7E9-69FB-4557-8CA5-F64B625DD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724728</xdr:colOff>
      <xdr:row>36</xdr:row>
      <xdr:rowOff>139976</xdr:rowOff>
    </xdr:from>
    <xdr:to>
      <xdr:col>19</xdr:col>
      <xdr:colOff>1519859</xdr:colOff>
      <xdr:row>54</xdr:row>
      <xdr:rowOff>124238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773DF2-4945-4E19-942B-578287395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103533</xdr:colOff>
      <xdr:row>19</xdr:row>
      <xdr:rowOff>40584</xdr:rowOff>
    </xdr:from>
    <xdr:to>
      <xdr:col>29</xdr:col>
      <xdr:colOff>8282</xdr:colOff>
      <xdr:row>34</xdr:row>
      <xdr:rowOff>24847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8BD49A06-9D23-42CE-8EA9-DE3AEDAD3D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23853" y="4033464"/>
              <a:ext cx="5215889" cy="28036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107674</xdr:colOff>
      <xdr:row>36</xdr:row>
      <xdr:rowOff>139977</xdr:rowOff>
    </xdr:from>
    <xdr:to>
      <xdr:col>28</xdr:col>
      <xdr:colOff>977348</xdr:colOff>
      <xdr:row>54</xdr:row>
      <xdr:rowOff>57978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DC6741DE-F18C-4E82-A07D-A509D5AD41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27994" y="7287537"/>
              <a:ext cx="5190214" cy="29355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23</xdr:col>
      <xdr:colOff>304800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34A24E-F1A6-4EDC-BAF0-8E51E9660E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304800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F4E425-5608-4605-9EA0-E78FCF40AA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0" y="31089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34E9A-BC58-471C-87F4-0BC5769975B1}" name="Table1" displayName="Table1" ref="B1:P173" totalsRowShown="0" headerRowDxfId="28" dataDxfId="27">
  <autoFilter ref="B1:P173" xr:uid="{70370E76-A5EA-4799-BF7A-3C2817E2F24A}"/>
  <sortState ref="B2:P173">
    <sortCondition ref="F1:F173"/>
  </sortState>
  <tableColumns count="15">
    <tableColumn id="1" xr3:uid="{4B58CD22-EE53-492D-BB13-3EDE53A5E3BE}" name="Data" dataDxfId="26"/>
    <tableColumn id="2" xr3:uid="{89A02287-C7E6-4898-8138-BACE5570654E}" name="Nr roweru" dataDxfId="25"/>
    <tableColumn id="3" xr3:uid="{DD93E966-AA34-4E66-B8A0-8E8462520278}" name="Pin" dataDxfId="24"/>
    <tableColumn id="4" xr3:uid="{2A87EAF5-94B6-4AC8-A397-74D2DBDA8FBD}" name="Pin zostawiony" dataDxfId="23"/>
    <tableColumn id="5" xr3:uid="{B91E571F-87D0-4159-91DA-0291E13B6963}" name="Na lince" dataDxfId="22"/>
    <tableColumn id="6" xr3:uid="{2E6A1B19-D4F9-4ABB-8D81-4168DDEA00BC}" name="Różnica całkowita" dataDxfId="21">
      <calculatedColumnFormula>D2-E2</calculatedColumnFormula>
    </tableColumn>
    <tableColumn id="7" xr3:uid="{38677F09-2871-4C86-8B18-30B065985334}" name="_" dataDxfId="20"/>
    <tableColumn id="8" xr3:uid="{DCF228E7-E70E-46A3-8D0D-39D93E3A322A}" name="Różnica znaku 1" dataDxfId="19">
      <calculatedColumnFormula>IF(AND(-5&lt;(MID(D2,1,1)-MID(E2,1,1)),(MID(D2,1,1)-MID(E2,1,1))&lt;6),MID(D2,1,1)-MID(E2,1,1),IF(MID(D2,1,1)-MID(E2,1,1)&lt;-4,MID(D2,1,1)-MID(E2,1,1)+10,MID(D2,1,1)-MID(E2,1,1)-10))</calculatedColumnFormula>
    </tableColumn>
    <tableColumn id="9" xr3:uid="{3A216058-CC7C-44A1-A0D6-A8DCA07392A5}" name="Różnica znaku 2" dataDxfId="18">
      <calculatedColumnFormula>IF(AND(-5&lt;(MID(D2,2,1)-MID(E2,2,1)),(MID(D2,2,1)-MID(E2,2,1))&lt;6),MID(D2,2,1)-MID(E2,2,1),IF(MID(D2,2,1)-MID(E2,2,1)&lt;-4,MID(D2,2,1)-MID(E2,2,1)+10,MID(D2,2,1)-MID(E2,2,1)-10))</calculatedColumnFormula>
    </tableColumn>
    <tableColumn id="10" xr3:uid="{AAF12E6E-4490-4133-859A-F72EA022C6F3}" name="Różnica znaku 3" dataDxfId="17">
      <calculatedColumnFormula>IF(AND(-5&lt;(MID(D2,3,1)-MID(E2,3,1)),(MID(D2,3,1)-MID(E2,3,1))&lt;6),MID(D2,3,1)-MID(E2,3,1),IF(MID(D2,3,1)-MID(E2,3,1)&lt;-4,MID(D2,3,1)-MID(E2,3,1)+10,MID(D2,3,1)-MID(E2,3,1)-10))</calculatedColumnFormula>
    </tableColumn>
    <tableColumn id="11" xr3:uid="{19B6ACC9-5DB6-41CE-9C91-ACE7C1B5769D}" name="Różnica znaku 4" dataDxfId="16">
      <calculatedColumnFormula>IF(AND(-5&lt;(MID(D2,4,1)-MID(E2,4,1)),(MID(D2,4,1)-MID(E2,4,1))&lt;6),MID(D2,4,1)-MID(E2,4,1),IF(MID(D2,4,1)-MID(E2,4,1)&lt;-4,MID(D2,4,1)-MID(E2,4,1)+10,MID(D2,4,1)-MID(E2,4,1)-10))</calculatedColumnFormula>
    </tableColumn>
    <tableColumn id="12" xr3:uid="{95F4D4FD-0DE2-4C32-9401-906931B61F42}" name="Średnia różnica znaku" dataDxfId="15">
      <calculatedColumnFormula>AVERAGE(I2:L2)</calculatedColumnFormula>
    </tableColumn>
    <tableColumn id="13" xr3:uid="{2EB08770-4BFA-4B2E-9AA0-CA62A6F64673}" name="Wariancja" dataDxfId="14">
      <calculatedColumnFormula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calculatedColumnFormula>
    </tableColumn>
    <tableColumn id="14" xr3:uid="{2856FBCB-51D7-4E12-BD23-FC591EF91150}" name="Dewiacja" dataDxfId="13"/>
    <tableColumn id="15" xr3:uid="{32D6631A-1F82-496D-AE26-A06E304F7C55}" name="Zaokrąglona bezwzględna średnia różnica znaku" dataDxfId="12">
      <calculatedColumnFormula>ABS(ROUND(AVERAGE(I2:L2),0))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C781F2-910B-4707-A256-277669DE262F}" name="Table2" displayName="Table2" ref="B1:N61" totalsRowShown="0" headerRowDxfId="11" headerRowBorderDxfId="10" tableBorderDxfId="9" totalsRowBorderDxfId="8">
  <autoFilter ref="B1:N61" xr:uid="{AC3313B6-A901-4BAD-9F7F-862F0A45280A}"/>
  <sortState ref="B2:N61">
    <sortCondition ref="F1:F61"/>
  </sortState>
  <tableColumns count="13">
    <tableColumn id="1" xr3:uid="{F05D8F68-15AA-4651-87D3-5AAD80448103}" name="Column1" dataDxfId="7"/>
    <tableColumn id="2" xr3:uid="{516EB071-2270-4F21-B24D-1A204CF26162}" name="Column2" dataDxfId="6"/>
    <tableColumn id="3" xr3:uid="{DE432252-C3B5-446B-B407-9164B7AFC926}" name="Column3" dataDxfId="5"/>
    <tableColumn id="4" xr3:uid="{A5CEE651-C5E6-450D-B791-19847539D5EA}" name="Column4" dataDxfId="4"/>
    <tableColumn id="5" xr3:uid="{31DA3D0F-7C99-4C20-91DB-2BD7BFEB0394}" name="Column5" dataDxfId="3"/>
    <tableColumn id="6" xr3:uid="{DAD6AD85-3217-416B-A0DE-0061FB705C9D}" name="Column6"/>
    <tableColumn id="7" xr3:uid="{FF52AFE2-FFC2-4503-B7AA-3DCA8FEE0A6B}" name="1st Digit">
      <calculatedColumnFormula>IF(AND(-5&lt;(MID(D2,1,1)-MID(E2,1,1)),(MID(D2,1,1)-MID(E2,1,1))&lt;6),MID(D2,1,1)-MID(E2,1,1),IF(MID(D2,1,1)-MID(E2,1,1)&lt;-4,MID(D2,1,1)-MID(E2,1,1)+10,MID(D2,1,1)-MID(E2,1,1)-10))</calculatedColumnFormula>
    </tableColumn>
    <tableColumn id="8" xr3:uid="{B12F0726-8C0B-4EF7-8F96-0BF032AF6518}" name="2nd Digit">
      <calculatedColumnFormula>IF(AND(-5&lt;(MID(D2,2,1)-MID(E2,2,1)),(MID(D2,2,1)-MID(E2,2,1))&lt;6),MID(D2,2,1)-MID(E2,2,1),IF(MID(D2,2,1)-MID(E2,2,1)&lt;-4,MID(D2,2,1)-MID(E2,2,1)+10,MID(D2,2,1)-MID(E2,2,1)-10))</calculatedColumnFormula>
    </tableColumn>
    <tableColumn id="9" xr3:uid="{42627ACB-A026-4C77-819B-BE92AD8FE63A}" name="3rd Digit">
      <calculatedColumnFormula>IF(AND(-5&lt;(MID(D2,3,1)-MID(E2,3,1)),(MID(D2,3,1)-MID(E2,3,1))&lt;6),MID(D2,3,1)-MID(E2,3,1),IF(MID(D2,3,1)-MID(E2,3,1)&lt;-4,MID(D2,3,1)-MID(E2,3,1)+10,MID(D2,3,1)-MID(E2,3,1)-10))</calculatedColumnFormula>
    </tableColumn>
    <tableColumn id="10" xr3:uid="{CAECB19A-055C-4A17-A870-95A437262149}" name="4th Digit">
      <calculatedColumnFormula>IF(AND(-5&lt;(MID(D2,4,1)-MID(E2,4,1)),(MID(D2,4,1)-MID(E2,4,1))&lt;6),MID(D2,4,1)-MID(E2,4,1),IF(MID(D2,4,1)-MID(E2,4,1)&lt;-4,MID(D2,4,1)-MID(E2,4,1)+10,MID(D2,4,1)-MID(E2,4,1)-10))</calculatedColumnFormula>
    </tableColumn>
    <tableColumn id="11" xr3:uid="{3520669E-9047-479F-A502-494753700B47}" name="Avg">
      <calculatedColumnFormula>AVERAGE(H2:K2)</calculatedColumnFormula>
    </tableColumn>
    <tableColumn id="12" xr3:uid="{3C2871C9-2585-4A15-816C-1CD08EC38A63}" name="Var" dataDxfId="2">
      <calculatedColumnFormula>SUM((Table2[[#This Row],[1st Digit]]-Table2[[#This Row],[Avg]])^2, (Table2[[#This Row],[2nd Digit]]-Table2[[#This Row],[Avg]])^2, (Table2[[#This Row],[3rd Digit]]-Table2[[#This Row],[Avg]])^2, (Table2[[#This Row],[4th Digit]]-Table2[[#This Row],[Avg]])^2)/4</calculatedColumnFormula>
    </tableColumn>
    <tableColumn id="13" xr3:uid="{45558973-03B8-4F0E-9FF2-D9531602FFF9}" name="Dev" dataDxfId="1">
      <calculatedColumnFormula>SQRT(Table2[[#This Row],[Var]])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K55" zoomScaleNormal="100" workbookViewId="0">
      <selection activeCell="R96" sqref="R96"/>
    </sheetView>
  </sheetViews>
  <sheetFormatPr defaultColWidth="14.44140625" defaultRowHeight="15.75" customHeight="1" x14ac:dyDescent="0.25"/>
  <cols>
    <col min="2" max="2" width="11" bestFit="1" customWidth="1"/>
    <col min="3" max="3" width="15.5546875" bestFit="1" customWidth="1"/>
    <col min="4" max="4" width="8.88671875" bestFit="1" customWidth="1"/>
    <col min="5" max="5" width="20.44140625" bestFit="1" customWidth="1"/>
    <col min="6" max="6" width="13.44140625" bestFit="1" customWidth="1"/>
    <col min="7" max="7" width="13.5546875" bestFit="1" customWidth="1"/>
    <col min="8" max="8" width="4.21875" bestFit="1" customWidth="1"/>
    <col min="9" max="9" width="12.5546875" customWidth="1"/>
    <col min="10" max="10" width="12.5546875" bestFit="1" customWidth="1"/>
    <col min="11" max="11" width="12.5546875" customWidth="1"/>
    <col min="12" max="12" width="12.5546875" bestFit="1" customWidth="1"/>
    <col min="13" max="13" width="19.21875" bestFit="1" customWidth="1"/>
    <col min="14" max="14" width="14.109375" bestFit="1" customWidth="1"/>
    <col min="15" max="15" width="13.21875" bestFit="1" customWidth="1"/>
    <col min="16" max="16" width="28.33203125" bestFit="1" customWidth="1"/>
    <col min="17" max="17" width="27.21875" bestFit="1" customWidth="1"/>
    <col min="18" max="18" width="17.44140625" bestFit="1" customWidth="1"/>
    <col min="19" max="19" width="19" customWidth="1"/>
    <col min="20" max="20" width="27.33203125" bestFit="1" customWidth="1"/>
    <col min="22" max="22" width="18.109375" bestFit="1" customWidth="1"/>
    <col min="25" max="25" width="19.6640625" customWidth="1"/>
  </cols>
  <sheetData>
    <row r="1" spans="1:30" ht="33.6" customHeight="1" x14ac:dyDescent="0.25">
      <c r="A1" s="1"/>
      <c r="B1" s="21" t="s">
        <v>37</v>
      </c>
      <c r="C1" s="21" t="s">
        <v>38</v>
      </c>
      <c r="D1" s="21" t="s">
        <v>0</v>
      </c>
      <c r="E1" s="21" t="s">
        <v>39</v>
      </c>
      <c r="F1" s="21" t="s">
        <v>40</v>
      </c>
      <c r="G1" s="22" t="s">
        <v>41</v>
      </c>
      <c r="H1" s="22" t="s">
        <v>49</v>
      </c>
      <c r="I1" s="22" t="s">
        <v>42</v>
      </c>
      <c r="J1" s="22" t="s">
        <v>43</v>
      </c>
      <c r="K1" s="22" t="s">
        <v>44</v>
      </c>
      <c r="L1" s="22" t="s">
        <v>45</v>
      </c>
      <c r="M1" s="22" t="s">
        <v>46</v>
      </c>
      <c r="N1" s="23" t="s">
        <v>47</v>
      </c>
      <c r="O1" s="23" t="s">
        <v>48</v>
      </c>
      <c r="P1" s="23" t="s">
        <v>50</v>
      </c>
      <c r="Q1" s="24" t="s">
        <v>51</v>
      </c>
      <c r="R1" s="24" t="s">
        <v>52</v>
      </c>
      <c r="T1" s="24" t="s">
        <v>53</v>
      </c>
      <c r="U1" s="24" t="s">
        <v>52</v>
      </c>
      <c r="W1" s="24" t="s">
        <v>54</v>
      </c>
      <c r="X1" s="24" t="s">
        <v>52</v>
      </c>
      <c r="Y1" s="24" t="s">
        <v>56</v>
      </c>
      <c r="AA1" s="24" t="s">
        <v>54</v>
      </c>
      <c r="AB1" s="24" t="s">
        <v>52</v>
      </c>
      <c r="AC1" s="24" t="s">
        <v>56</v>
      </c>
    </row>
    <row r="2" spans="1:30" ht="15.75" customHeight="1" x14ac:dyDescent="0.25">
      <c r="A2" s="1"/>
      <c r="B2" s="19">
        <v>43384</v>
      </c>
      <c r="C2" s="19">
        <v>57100</v>
      </c>
      <c r="D2" s="19">
        <v>1322</v>
      </c>
      <c r="E2" s="19">
        <v>9479</v>
      </c>
      <c r="F2" s="19">
        <v>0</v>
      </c>
      <c r="G2" s="19">
        <f t="shared" ref="G2:G33" si="0">D2-E2</f>
        <v>-8157</v>
      </c>
      <c r="H2" s="19"/>
      <c r="I2" s="19">
        <f t="shared" ref="I2:I33" si="1">IF(AND(-5&lt;(MID(D2,1,1)-MID(E2,1,1)),(MID(D2,1,1)-MID(E2,1,1))&lt;6),MID(D2,1,1)-MID(E2,1,1),IF(MID(D2,1,1)-MID(E2,1,1)&lt;-4,MID(D2,1,1)-MID(E2,1,1)+10,MID(D2,1,1)-MID(E2,1,1)-10))</f>
        <v>2</v>
      </c>
      <c r="J2" s="19">
        <f t="shared" ref="J2:J33" si="2">IF(AND(-5&lt;(MID(D2,2,1)-MID(E2,2,1)),(MID(D2,2,1)-MID(E2,2,1))&lt;6),MID(D2,2,1)-MID(E2,2,1),IF(MID(D2,2,1)-MID(E2,2,1)&lt;-4,MID(D2,2,1)-MID(E2,2,1)+10,MID(D2,2,1)-MID(E2,2,1)-10))</f>
        <v>-1</v>
      </c>
      <c r="K2" s="19">
        <f t="shared" ref="K2:K33" si="3">IF(AND(-5&lt;(MID(D2,3,1)-MID(E2,3,1)),(MID(D2,3,1)-MID(E2,3,1))&lt;6),MID(D2,3,1)-MID(E2,3,1),IF(MID(D2,3,1)-MID(E2,3,1)&lt;-4,MID(D2,3,1)-MID(E2,3,1)+10,MID(D2,3,1)-MID(E2,3,1)-10))</f>
        <v>5</v>
      </c>
      <c r="L2" s="19">
        <f t="shared" ref="L2:L33" si="4">IF(AND(-5&lt;(MID(D2,4,1)-MID(E2,4,1)),(MID(D2,4,1)-MID(E2,4,1))&lt;6),MID(D2,4,1)-MID(E2,4,1),IF(MID(D2,4,1)-MID(E2,4,1)&lt;-4,MID(D2,4,1)-MID(E2,4,1)+10,MID(D2,4,1)-MID(E2,4,1)-10))</f>
        <v>3</v>
      </c>
      <c r="M2" s="19">
        <f t="shared" ref="M2:M33" si="5">AVERAGE(I2:L2)</f>
        <v>2.25</v>
      </c>
      <c r="N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4.6875</v>
      </c>
      <c r="O2" s="19">
        <f>SQRT(Table1[[#This Row],[Wariancja]])</f>
        <v>2.1650635094610968</v>
      </c>
      <c r="P2" s="20">
        <f t="shared" ref="P2:P33" si="6">ABS(ROUND(AVERAGE(I2:L2),0))</f>
        <v>2</v>
      </c>
      <c r="Q2" s="25">
        <v>5</v>
      </c>
      <c r="R2" s="25">
        <f>COUNTIF(P2:P96, 5)</f>
        <v>2</v>
      </c>
      <c r="T2" s="25">
        <v>5</v>
      </c>
      <c r="U2" s="25">
        <f>COUNTIF(P97:P173, 5)</f>
        <v>0</v>
      </c>
      <c r="W2">
        <v>9</v>
      </c>
      <c r="X2">
        <f>SUMPRODUCT(LEN($E$2:$E$96)-LEN(SUBSTITUTE($E$2:$E$96, W2,"")))</f>
        <v>25</v>
      </c>
      <c r="Y2">
        <f>X2/$X$12</f>
        <v>6.5789473684210523E-2</v>
      </c>
      <c r="Z2">
        <f>Y2*LOG10(Y2)</f>
        <v>-7.775286762794556E-2</v>
      </c>
      <c r="AA2">
        <v>9</v>
      </c>
      <c r="AB2">
        <f>SUMPRODUCT(LEN($E$97:$E$173)-LEN(SUBSTITUTE($E$97:$E$173, AA2,"")))</f>
        <v>30</v>
      </c>
      <c r="AC2">
        <f>AB2/$X$12</f>
        <v>7.8947368421052627E-2</v>
      </c>
      <c r="AD2">
        <f>AC2*LOG10(AC2)</f>
        <v>-8.7052290149774822E-2</v>
      </c>
    </row>
    <row r="3" spans="1:30" ht="15.75" customHeight="1" x14ac:dyDescent="0.25">
      <c r="A3" s="1"/>
      <c r="B3" s="19">
        <v>43392</v>
      </c>
      <c r="C3" s="19">
        <v>60903</v>
      </c>
      <c r="D3" s="19">
        <v>3717</v>
      </c>
      <c r="E3" s="19">
        <v>8462</v>
      </c>
      <c r="F3" s="19">
        <v>0</v>
      </c>
      <c r="G3" s="19">
        <f t="shared" si="0"/>
        <v>-4745</v>
      </c>
      <c r="H3" s="19"/>
      <c r="I3" s="19">
        <f t="shared" si="1"/>
        <v>5</v>
      </c>
      <c r="J3" s="19">
        <f t="shared" si="2"/>
        <v>3</v>
      </c>
      <c r="K3" s="19">
        <f t="shared" si="3"/>
        <v>5</v>
      </c>
      <c r="L3" s="19">
        <f t="shared" si="4"/>
        <v>5</v>
      </c>
      <c r="M3" s="19">
        <f t="shared" si="5"/>
        <v>4.5</v>
      </c>
      <c r="N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0.75</v>
      </c>
      <c r="O3" s="19">
        <f>SQRT(Table1[[#This Row],[Wariancja]])</f>
        <v>0.8660254037844386</v>
      </c>
      <c r="P3" s="20">
        <f t="shared" si="6"/>
        <v>5</v>
      </c>
      <c r="Q3" s="25">
        <v>4</v>
      </c>
      <c r="R3" s="25">
        <f>COUNTIF(P2:P96, 4)</f>
        <v>0</v>
      </c>
      <c r="T3" s="25">
        <v>4</v>
      </c>
      <c r="U3" s="25">
        <f>COUNTIF(P97:P173, 4)</f>
        <v>4</v>
      </c>
      <c r="W3">
        <v>8</v>
      </c>
      <c r="X3">
        <f t="shared" ref="X3:X11" si="7">SUMPRODUCT(LEN($E$2:$E$96)-LEN(SUBSTITUTE($E$2:$E$96, W3,"")))</f>
        <v>46</v>
      </c>
      <c r="Y3">
        <f t="shared" ref="Y3:Y11" si="8">X3/$X$12</f>
        <v>0.12105263157894737</v>
      </c>
      <c r="Z3">
        <f t="shared" ref="Z3:Z11" si="9">Y3*LOG10(Y3)</f>
        <v>-0.11100838207110754</v>
      </c>
      <c r="AA3">
        <v>8</v>
      </c>
      <c r="AB3">
        <f t="shared" ref="AB3:AB11" si="10">SUMPRODUCT(LEN($E$97:$E$173)-LEN(SUBSTITUTE($E$97:$E$173, AA3,"")))</f>
        <v>24</v>
      </c>
      <c r="AC3">
        <f t="shared" ref="AC3:AC11" si="11">AB3/$X$12</f>
        <v>6.3157894736842107E-2</v>
      </c>
      <c r="AD3">
        <f t="shared" ref="AD3:AD11" si="12">AC3*LOG10(AC3)</f>
        <v>-7.5762464520328685E-2</v>
      </c>
    </row>
    <row r="4" spans="1:30" ht="15.75" customHeight="1" x14ac:dyDescent="0.25">
      <c r="B4" s="19">
        <v>43384</v>
      </c>
      <c r="C4" s="19">
        <v>57265</v>
      </c>
      <c r="D4" s="19">
        <v>6407</v>
      </c>
      <c r="E4" s="19">
        <v>9986</v>
      </c>
      <c r="F4" s="19">
        <v>0</v>
      </c>
      <c r="G4" s="19">
        <f t="shared" si="0"/>
        <v>-3579</v>
      </c>
      <c r="H4" s="19"/>
      <c r="I4" s="19">
        <f t="shared" si="1"/>
        <v>-3</v>
      </c>
      <c r="J4" s="19">
        <f t="shared" si="2"/>
        <v>5</v>
      </c>
      <c r="K4" s="19">
        <f t="shared" si="3"/>
        <v>2</v>
      </c>
      <c r="L4" s="19">
        <f t="shared" si="4"/>
        <v>1</v>
      </c>
      <c r="M4" s="19">
        <f t="shared" si="5"/>
        <v>1.25</v>
      </c>
      <c r="N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8.1875</v>
      </c>
      <c r="O4" s="19">
        <f>SQRT(Table1[[#This Row],[Wariancja]])</f>
        <v>2.8613807855648994</v>
      </c>
      <c r="P4" s="20">
        <f t="shared" si="6"/>
        <v>1</v>
      </c>
      <c r="Q4" s="25">
        <v>3</v>
      </c>
      <c r="R4" s="25">
        <f>COUNTIF(P2:P96, 3)</f>
        <v>9</v>
      </c>
      <c r="T4" s="25">
        <v>3</v>
      </c>
      <c r="U4" s="25">
        <f>COUNTIF(P97:P173, 3)</f>
        <v>11</v>
      </c>
      <c r="W4">
        <v>7</v>
      </c>
      <c r="X4">
        <f t="shared" si="7"/>
        <v>49</v>
      </c>
      <c r="Y4">
        <f t="shared" si="8"/>
        <v>0.12894736842105264</v>
      </c>
      <c r="Z4">
        <f t="shared" si="9"/>
        <v>-0.11470996924428034</v>
      </c>
      <c r="AA4">
        <v>7</v>
      </c>
      <c r="AB4">
        <f t="shared" si="10"/>
        <v>25</v>
      </c>
      <c r="AC4">
        <f t="shared" si="11"/>
        <v>6.5789473684210523E-2</v>
      </c>
      <c r="AD4">
        <f t="shared" si="12"/>
        <v>-7.775286762794556E-2</v>
      </c>
    </row>
    <row r="5" spans="1:30" ht="15.75" customHeight="1" x14ac:dyDescent="0.25">
      <c r="B5" s="19">
        <v>43384</v>
      </c>
      <c r="C5" s="19">
        <v>57519</v>
      </c>
      <c r="D5" s="19">
        <v>1409</v>
      </c>
      <c r="E5" s="19">
        <v>3831</v>
      </c>
      <c r="F5" s="19">
        <v>0</v>
      </c>
      <c r="G5" s="19">
        <f t="shared" si="0"/>
        <v>-2422</v>
      </c>
      <c r="H5" s="19"/>
      <c r="I5" s="19">
        <f t="shared" si="1"/>
        <v>-2</v>
      </c>
      <c r="J5" s="19">
        <f t="shared" si="2"/>
        <v>-4</v>
      </c>
      <c r="K5" s="19">
        <f t="shared" si="3"/>
        <v>-3</v>
      </c>
      <c r="L5" s="19">
        <f t="shared" si="4"/>
        <v>-2</v>
      </c>
      <c r="M5" s="19">
        <f t="shared" si="5"/>
        <v>-2.75</v>
      </c>
      <c r="N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5" s="19">
        <f>SQRT(Table1[[#This Row],[Wariancja]])</f>
        <v>0.82915619758884995</v>
      </c>
      <c r="P5" s="20">
        <f t="shared" si="6"/>
        <v>3</v>
      </c>
      <c r="Q5" s="25">
        <v>2</v>
      </c>
      <c r="R5" s="25">
        <f>COUNTIF(P2:P96, 2)</f>
        <v>18</v>
      </c>
      <c r="T5" s="25">
        <v>2</v>
      </c>
      <c r="U5" s="25">
        <f>COUNTIF(P97:P173, 2)</f>
        <v>20</v>
      </c>
      <c r="W5">
        <v>6</v>
      </c>
      <c r="X5">
        <f t="shared" si="7"/>
        <v>37</v>
      </c>
      <c r="Y5">
        <f t="shared" si="8"/>
        <v>9.7368421052631576E-2</v>
      </c>
      <c r="Z5">
        <f t="shared" si="9"/>
        <v>-9.8496129695639895E-2</v>
      </c>
      <c r="AA5">
        <v>6</v>
      </c>
      <c r="AB5">
        <f t="shared" si="10"/>
        <v>31</v>
      </c>
      <c r="AC5">
        <f t="shared" si="11"/>
        <v>8.1578947368421056E-2</v>
      </c>
      <c r="AD5">
        <f t="shared" si="12"/>
        <v>-8.8792313121733329E-2</v>
      </c>
    </row>
    <row r="6" spans="1:30" ht="15.75" customHeight="1" x14ac:dyDescent="0.25">
      <c r="B6" s="19">
        <v>43395</v>
      </c>
      <c r="C6" s="19">
        <v>57686</v>
      </c>
      <c r="D6" s="19">
        <v>7560</v>
      </c>
      <c r="E6" s="19">
        <v>9890</v>
      </c>
      <c r="F6" s="19">
        <v>0</v>
      </c>
      <c r="G6" s="19">
        <f t="shared" si="0"/>
        <v>-2330</v>
      </c>
      <c r="H6" s="19"/>
      <c r="I6" s="19">
        <f t="shared" si="1"/>
        <v>-2</v>
      </c>
      <c r="J6" s="19">
        <f t="shared" si="2"/>
        <v>-3</v>
      </c>
      <c r="K6" s="19">
        <f t="shared" si="3"/>
        <v>-3</v>
      </c>
      <c r="L6" s="19">
        <f t="shared" si="4"/>
        <v>0</v>
      </c>
      <c r="M6" s="19">
        <f t="shared" si="5"/>
        <v>-2</v>
      </c>
      <c r="N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1.5</v>
      </c>
      <c r="O6" s="19">
        <f>SQRT(Table1[[#This Row],[Wariancja]])</f>
        <v>1.2247448713915889</v>
      </c>
      <c r="P6" s="20">
        <f t="shared" si="6"/>
        <v>2</v>
      </c>
      <c r="Q6" s="25">
        <v>1</v>
      </c>
      <c r="R6" s="25">
        <f>COUNTIF(P2:P96, 1)</f>
        <v>41</v>
      </c>
      <c r="T6" s="25">
        <v>1</v>
      </c>
      <c r="U6" s="25">
        <f>COUNTIF(P97:P173, 1)</f>
        <v>35</v>
      </c>
      <c r="W6">
        <v>5</v>
      </c>
      <c r="X6">
        <f t="shared" si="7"/>
        <v>35</v>
      </c>
      <c r="Y6">
        <f t="shared" si="8"/>
        <v>9.2105263157894732E-2</v>
      </c>
      <c r="Z6">
        <f t="shared" si="9"/>
        <v>-9.5394853498233428E-2</v>
      </c>
      <c r="AA6">
        <v>5</v>
      </c>
      <c r="AB6">
        <f t="shared" si="10"/>
        <v>25</v>
      </c>
      <c r="AC6">
        <f t="shared" si="11"/>
        <v>6.5789473684210523E-2</v>
      </c>
      <c r="AD6">
        <f t="shared" si="12"/>
        <v>-7.775286762794556E-2</v>
      </c>
    </row>
    <row r="7" spans="1:30" ht="15.75" customHeight="1" x14ac:dyDescent="0.25">
      <c r="A7" s="1"/>
      <c r="B7" s="19">
        <v>43384</v>
      </c>
      <c r="C7" s="19">
        <v>57306</v>
      </c>
      <c r="D7" s="19">
        <v>2208</v>
      </c>
      <c r="E7" s="19">
        <v>4518</v>
      </c>
      <c r="F7" s="19">
        <v>0</v>
      </c>
      <c r="G7" s="19">
        <f t="shared" si="0"/>
        <v>-2310</v>
      </c>
      <c r="H7" s="19"/>
      <c r="I7" s="19">
        <f t="shared" si="1"/>
        <v>-2</v>
      </c>
      <c r="J7" s="19">
        <f t="shared" si="2"/>
        <v>-3</v>
      </c>
      <c r="K7" s="19">
        <f t="shared" si="3"/>
        <v>-1</v>
      </c>
      <c r="L7" s="19">
        <f t="shared" si="4"/>
        <v>0</v>
      </c>
      <c r="M7" s="19">
        <f t="shared" si="5"/>
        <v>-1.5</v>
      </c>
      <c r="N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1.25</v>
      </c>
      <c r="O7" s="19">
        <f>SQRT(Table1[[#This Row],[Wariancja]])</f>
        <v>1.1180339887498949</v>
      </c>
      <c r="P7" s="20">
        <f t="shared" si="6"/>
        <v>2</v>
      </c>
      <c r="Q7" s="25">
        <v>0</v>
      </c>
      <c r="R7" s="25">
        <f>COUNTIF(P2:P96, 0)</f>
        <v>25</v>
      </c>
      <c r="T7" s="25">
        <v>0</v>
      </c>
      <c r="U7" s="25">
        <f>COUNTIF(P97:P173, 0)</f>
        <v>7</v>
      </c>
      <c r="W7">
        <v>4</v>
      </c>
      <c r="X7">
        <f t="shared" si="7"/>
        <v>33</v>
      </c>
      <c r="Y7">
        <f t="shared" si="8"/>
        <v>8.6842105263157901E-2</v>
      </c>
      <c r="Z7">
        <f t="shared" si="9"/>
        <v>-9.2162891243116968E-2</v>
      </c>
      <c r="AA7">
        <v>4</v>
      </c>
      <c r="AB7">
        <f t="shared" si="10"/>
        <v>28</v>
      </c>
      <c r="AC7">
        <f t="shared" si="11"/>
        <v>7.3684210526315783E-2</v>
      </c>
      <c r="AD7">
        <f t="shared" si="12"/>
        <v>-8.3456620599180381E-2</v>
      </c>
    </row>
    <row r="8" spans="1:30" ht="15.75" customHeight="1" x14ac:dyDescent="0.25">
      <c r="B8" s="19" t="s">
        <v>10</v>
      </c>
      <c r="C8" s="19">
        <v>57666</v>
      </c>
      <c r="D8" s="19">
        <v>6186</v>
      </c>
      <c r="E8" s="19">
        <v>8038</v>
      </c>
      <c r="F8" s="19">
        <v>0</v>
      </c>
      <c r="G8" s="19">
        <f t="shared" si="0"/>
        <v>-1852</v>
      </c>
      <c r="H8" s="19"/>
      <c r="I8" s="19">
        <f t="shared" si="1"/>
        <v>-2</v>
      </c>
      <c r="J8" s="19">
        <f t="shared" si="2"/>
        <v>1</v>
      </c>
      <c r="K8" s="19">
        <f t="shared" si="3"/>
        <v>5</v>
      </c>
      <c r="L8" s="19">
        <f t="shared" si="4"/>
        <v>-2</v>
      </c>
      <c r="M8" s="19">
        <f t="shared" si="5"/>
        <v>0.5</v>
      </c>
      <c r="N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8.25</v>
      </c>
      <c r="O8" s="19">
        <f>SQRT(Table1[[#This Row],[Wariancja]])</f>
        <v>2.8722813232690143</v>
      </c>
      <c r="P8" s="20">
        <f t="shared" si="6"/>
        <v>1</v>
      </c>
      <c r="W8">
        <v>3</v>
      </c>
      <c r="X8">
        <f t="shared" si="7"/>
        <v>34</v>
      </c>
      <c r="Y8">
        <f t="shared" si="8"/>
        <v>8.9473684210526316E-2</v>
      </c>
      <c r="Z8">
        <f t="shared" si="9"/>
        <v>-9.3795681856670712E-2</v>
      </c>
      <c r="AA8">
        <v>3</v>
      </c>
      <c r="AB8">
        <f t="shared" si="10"/>
        <v>41</v>
      </c>
      <c r="AC8">
        <f t="shared" si="11"/>
        <v>0.10789473684210527</v>
      </c>
      <c r="AD8">
        <f t="shared" si="12"/>
        <v>-0.10433418246257911</v>
      </c>
    </row>
    <row r="9" spans="1:30" ht="15.75" customHeight="1" x14ac:dyDescent="0.25">
      <c r="B9" s="19">
        <v>43389</v>
      </c>
      <c r="C9" s="19">
        <v>57679</v>
      </c>
      <c r="D9" s="19">
        <v>7873</v>
      </c>
      <c r="E9" s="19">
        <v>9722</v>
      </c>
      <c r="F9" s="19">
        <v>0</v>
      </c>
      <c r="G9" s="19">
        <f t="shared" si="0"/>
        <v>-1849</v>
      </c>
      <c r="H9" s="19"/>
      <c r="I9" s="19">
        <f t="shared" si="1"/>
        <v>-2</v>
      </c>
      <c r="J9" s="19">
        <f t="shared" si="2"/>
        <v>1</v>
      </c>
      <c r="K9" s="19">
        <f t="shared" si="3"/>
        <v>5</v>
      </c>
      <c r="L9" s="19">
        <f t="shared" si="4"/>
        <v>1</v>
      </c>
      <c r="M9" s="19">
        <f t="shared" si="5"/>
        <v>1.25</v>
      </c>
      <c r="N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6.1875</v>
      </c>
      <c r="O9" s="19">
        <f>SQRT(Table1[[#This Row],[Wariancja]])</f>
        <v>2.4874685927665499</v>
      </c>
      <c r="P9" s="20">
        <f t="shared" si="6"/>
        <v>1</v>
      </c>
      <c r="Q9" s="24"/>
      <c r="R9" s="24"/>
      <c r="W9">
        <v>2</v>
      </c>
      <c r="X9">
        <f t="shared" si="7"/>
        <v>52</v>
      </c>
      <c r="Y9">
        <f t="shared" si="8"/>
        <v>0.1368421052631579</v>
      </c>
      <c r="Z9">
        <f t="shared" si="9"/>
        <v>-0.11820150830280152</v>
      </c>
      <c r="AA9">
        <v>2</v>
      </c>
      <c r="AB9">
        <f t="shared" si="10"/>
        <v>31</v>
      </c>
      <c r="AC9">
        <f t="shared" si="11"/>
        <v>8.1578947368421056E-2</v>
      </c>
      <c r="AD9">
        <f t="shared" si="12"/>
        <v>-8.8792313121733329E-2</v>
      </c>
    </row>
    <row r="10" spans="1:30" ht="15.75" customHeight="1" x14ac:dyDescent="0.25">
      <c r="A10" s="1"/>
      <c r="B10" s="19">
        <v>43397</v>
      </c>
      <c r="C10" s="19">
        <v>57551</v>
      </c>
      <c r="D10" s="19">
        <v>4437</v>
      </c>
      <c r="E10" s="19">
        <v>6092</v>
      </c>
      <c r="F10" s="19">
        <v>0</v>
      </c>
      <c r="G10" s="19">
        <f t="shared" si="0"/>
        <v>-1655</v>
      </c>
      <c r="H10" s="19"/>
      <c r="I10" s="19">
        <f t="shared" si="1"/>
        <v>-2</v>
      </c>
      <c r="J10" s="19">
        <f t="shared" si="2"/>
        <v>4</v>
      </c>
      <c r="K10" s="19">
        <f t="shared" si="3"/>
        <v>4</v>
      </c>
      <c r="L10" s="19">
        <f t="shared" si="4"/>
        <v>5</v>
      </c>
      <c r="M10" s="19">
        <f t="shared" si="5"/>
        <v>2.75</v>
      </c>
      <c r="N1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7.6875</v>
      </c>
      <c r="O10" s="19">
        <f>SQRT(Table1[[#This Row],[Wariancja]])</f>
        <v>2.7726341266023544</v>
      </c>
      <c r="P10" s="20">
        <f t="shared" si="6"/>
        <v>3</v>
      </c>
      <c r="Q10" s="25"/>
      <c r="R10" s="25"/>
      <c r="W10">
        <v>1</v>
      </c>
      <c r="X10">
        <f t="shared" si="7"/>
        <v>33</v>
      </c>
      <c r="Y10">
        <f t="shared" si="8"/>
        <v>8.6842105263157901E-2</v>
      </c>
      <c r="Z10">
        <f t="shared" si="9"/>
        <v>-9.2162891243116968E-2</v>
      </c>
      <c r="AA10">
        <v>1</v>
      </c>
      <c r="AB10">
        <f t="shared" si="10"/>
        <v>36</v>
      </c>
      <c r="AC10">
        <f t="shared" si="11"/>
        <v>9.4736842105263161E-2</v>
      </c>
      <c r="AD10">
        <f t="shared" si="12"/>
        <v>-9.6961366975217955E-2</v>
      </c>
    </row>
    <row r="11" spans="1:30" ht="15.75" customHeight="1" x14ac:dyDescent="0.25">
      <c r="A11" s="1"/>
      <c r="B11" s="19">
        <v>43397</v>
      </c>
      <c r="C11" s="19">
        <v>57551</v>
      </c>
      <c r="D11" s="19">
        <v>4437</v>
      </c>
      <c r="E11" s="19">
        <v>6092</v>
      </c>
      <c r="F11" s="19">
        <v>0</v>
      </c>
      <c r="G11" s="19">
        <f t="shared" si="0"/>
        <v>-1655</v>
      </c>
      <c r="H11" s="19"/>
      <c r="I11" s="19">
        <f t="shared" si="1"/>
        <v>-2</v>
      </c>
      <c r="J11" s="19">
        <f t="shared" si="2"/>
        <v>4</v>
      </c>
      <c r="K11" s="19">
        <f t="shared" si="3"/>
        <v>4</v>
      </c>
      <c r="L11" s="19">
        <f t="shared" si="4"/>
        <v>5</v>
      </c>
      <c r="M11" s="19">
        <f t="shared" si="5"/>
        <v>2.75</v>
      </c>
      <c r="N1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7.6875</v>
      </c>
      <c r="O11" s="19">
        <f>SQRT(Table1[[#This Row],[Wariancja]])</f>
        <v>2.7726341266023544</v>
      </c>
      <c r="P11" s="20">
        <f t="shared" si="6"/>
        <v>3</v>
      </c>
      <c r="Q11" s="25"/>
      <c r="R11" s="25"/>
      <c r="W11">
        <v>0</v>
      </c>
      <c r="X11">
        <f t="shared" si="7"/>
        <v>36</v>
      </c>
      <c r="Y11">
        <f t="shared" si="8"/>
        <v>9.4736842105263161E-2</v>
      </c>
      <c r="Z11">
        <f t="shared" si="9"/>
        <v>-9.6961366975217955E-2</v>
      </c>
      <c r="AA11">
        <v>0</v>
      </c>
      <c r="AB11">
        <f t="shared" si="10"/>
        <v>37</v>
      </c>
      <c r="AC11">
        <f t="shared" si="11"/>
        <v>9.7368421052631576E-2</v>
      </c>
      <c r="AD11">
        <f t="shared" si="12"/>
        <v>-9.8496129695639895E-2</v>
      </c>
    </row>
    <row r="12" spans="1:30" ht="15.75" customHeight="1" x14ac:dyDescent="0.25">
      <c r="B12" s="19" t="s">
        <v>11</v>
      </c>
      <c r="C12" s="19">
        <v>57599</v>
      </c>
      <c r="D12" s="19">
        <v>5560</v>
      </c>
      <c r="E12" s="19">
        <v>6781</v>
      </c>
      <c r="F12" s="19">
        <v>0</v>
      </c>
      <c r="G12" s="19">
        <f t="shared" si="0"/>
        <v>-1221</v>
      </c>
      <c r="H12" s="19"/>
      <c r="I12" s="19">
        <f t="shared" si="1"/>
        <v>-1</v>
      </c>
      <c r="J12" s="19">
        <f t="shared" si="2"/>
        <v>-2</v>
      </c>
      <c r="K12" s="19">
        <f t="shared" si="3"/>
        <v>-2</v>
      </c>
      <c r="L12" s="19">
        <f t="shared" si="4"/>
        <v>-1</v>
      </c>
      <c r="M12" s="19">
        <f t="shared" si="5"/>
        <v>-1.5</v>
      </c>
      <c r="N1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12" s="19">
        <f>SQRT(Table1[[#This Row],[Wariancja]])</f>
        <v>0.5</v>
      </c>
      <c r="P12" s="20">
        <f t="shared" si="6"/>
        <v>2</v>
      </c>
      <c r="Q12" s="25"/>
      <c r="R12" s="25"/>
      <c r="W12" t="s">
        <v>55</v>
      </c>
      <c r="X12">
        <f>SUM(X2:X11)</f>
        <v>380</v>
      </c>
      <c r="AA12" t="s">
        <v>55</v>
      </c>
      <c r="AB12">
        <f>SUM(AB2:AB11)</f>
        <v>308</v>
      </c>
    </row>
    <row r="13" spans="1:30" ht="15.75" customHeight="1" x14ac:dyDescent="0.25">
      <c r="B13" s="19">
        <v>43388</v>
      </c>
      <c r="C13" s="19">
        <v>57650</v>
      </c>
      <c r="D13" s="19">
        <v>7528</v>
      </c>
      <c r="E13" s="19">
        <v>8748</v>
      </c>
      <c r="F13" s="19">
        <v>0</v>
      </c>
      <c r="G13" s="19">
        <f t="shared" si="0"/>
        <v>-1220</v>
      </c>
      <c r="H13" s="19"/>
      <c r="I13" s="19">
        <f t="shared" si="1"/>
        <v>-1</v>
      </c>
      <c r="J13" s="19">
        <f t="shared" si="2"/>
        <v>-2</v>
      </c>
      <c r="K13" s="19">
        <f t="shared" si="3"/>
        <v>-2</v>
      </c>
      <c r="L13" s="19">
        <f t="shared" si="4"/>
        <v>0</v>
      </c>
      <c r="M13" s="19">
        <f t="shared" si="5"/>
        <v>-1.25</v>
      </c>
      <c r="N1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3" s="19">
        <f>SQRT(Table1[[#This Row],[Wariancja]])</f>
        <v>0.82915619758884995</v>
      </c>
      <c r="P13" s="20">
        <f t="shared" si="6"/>
        <v>1</v>
      </c>
      <c r="Q13" s="25"/>
      <c r="R13" s="25"/>
      <c r="W13" s="26" t="s">
        <v>57</v>
      </c>
      <c r="X13" s="26"/>
      <c r="Y13" s="26"/>
      <c r="AA13" s="26" t="s">
        <v>58</v>
      </c>
      <c r="AB13" s="26"/>
      <c r="AC13" s="26"/>
    </row>
    <row r="14" spans="1:30" ht="15.75" customHeight="1" x14ac:dyDescent="0.25">
      <c r="B14" s="19" t="s">
        <v>16</v>
      </c>
      <c r="C14" s="19">
        <v>57987</v>
      </c>
      <c r="D14" s="19">
        <v>6194</v>
      </c>
      <c r="E14" s="19">
        <v>7315</v>
      </c>
      <c r="F14" s="19">
        <v>0</v>
      </c>
      <c r="G14" s="19">
        <f t="shared" si="0"/>
        <v>-1121</v>
      </c>
      <c r="H14" s="19"/>
      <c r="I14" s="19">
        <f t="shared" si="1"/>
        <v>-1</v>
      </c>
      <c r="J14" s="19">
        <f t="shared" si="2"/>
        <v>-2</v>
      </c>
      <c r="K14" s="19">
        <f t="shared" si="3"/>
        <v>-2</v>
      </c>
      <c r="L14" s="19">
        <f t="shared" si="4"/>
        <v>-1</v>
      </c>
      <c r="M14" s="19">
        <f t="shared" si="5"/>
        <v>-1.5</v>
      </c>
      <c r="N1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14" s="19">
        <f>SQRT(Table1[[#This Row],[Wariancja]])</f>
        <v>0.5</v>
      </c>
      <c r="P14" s="20">
        <f t="shared" si="6"/>
        <v>2</v>
      </c>
      <c r="Q14" s="25"/>
      <c r="R14" s="25"/>
      <c r="X14" t="s">
        <v>59</v>
      </c>
      <c r="Y14">
        <f>-1*SUM(Z2:Z11)</f>
        <v>0.99064654175813083</v>
      </c>
      <c r="AB14" t="s">
        <v>59</v>
      </c>
      <c r="AC14">
        <f>-1*SUM(AD2:AD11)</f>
        <v>0.87915341590207852</v>
      </c>
    </row>
    <row r="15" spans="1:30" ht="15.75" customHeight="1" x14ac:dyDescent="0.25">
      <c r="A15" s="1"/>
      <c r="B15" s="19">
        <v>43384</v>
      </c>
      <c r="C15" s="19">
        <v>57178</v>
      </c>
      <c r="D15" s="19">
        <v>6104</v>
      </c>
      <c r="E15" s="19">
        <v>7204</v>
      </c>
      <c r="F15" s="19">
        <v>0</v>
      </c>
      <c r="G15" s="19">
        <f t="shared" si="0"/>
        <v>-1100</v>
      </c>
      <c r="H15" s="19"/>
      <c r="I15" s="19">
        <f t="shared" si="1"/>
        <v>-1</v>
      </c>
      <c r="J15" s="19">
        <f t="shared" si="2"/>
        <v>-1</v>
      </c>
      <c r="K15" s="19">
        <f t="shared" si="3"/>
        <v>0</v>
      </c>
      <c r="L15" s="19">
        <f t="shared" si="4"/>
        <v>0</v>
      </c>
      <c r="M15" s="19">
        <f t="shared" si="5"/>
        <v>-0.5</v>
      </c>
      <c r="N1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15" s="19">
        <f>SQRT(Table1[[#This Row],[Wariancja]])</f>
        <v>0.5</v>
      </c>
      <c r="P15" s="20">
        <f t="shared" si="6"/>
        <v>1</v>
      </c>
      <c r="Q15" s="25"/>
      <c r="R15" s="25"/>
    </row>
    <row r="16" spans="1:30" ht="15.75" customHeight="1" x14ac:dyDescent="0.25">
      <c r="B16" s="19">
        <v>43384</v>
      </c>
      <c r="C16" s="19">
        <v>57178</v>
      </c>
      <c r="D16" s="19">
        <v>6104</v>
      </c>
      <c r="E16" s="19">
        <v>7204</v>
      </c>
      <c r="F16" s="19">
        <v>0</v>
      </c>
      <c r="G16" s="19">
        <f t="shared" si="0"/>
        <v>-1100</v>
      </c>
      <c r="H16" s="19"/>
      <c r="I16" s="19">
        <f t="shared" si="1"/>
        <v>-1</v>
      </c>
      <c r="J16" s="19">
        <f t="shared" si="2"/>
        <v>-1</v>
      </c>
      <c r="K16" s="19">
        <f t="shared" si="3"/>
        <v>0</v>
      </c>
      <c r="L16" s="19">
        <f t="shared" si="4"/>
        <v>0</v>
      </c>
      <c r="M16" s="19">
        <f t="shared" si="5"/>
        <v>-0.5</v>
      </c>
      <c r="N1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16" s="19">
        <f>SQRT(Table1[[#This Row],[Wariancja]])</f>
        <v>0.5</v>
      </c>
      <c r="P16" s="20">
        <f t="shared" si="6"/>
        <v>1</v>
      </c>
    </row>
    <row r="17" spans="1:16" ht="15.75" customHeight="1" x14ac:dyDescent="0.25">
      <c r="B17" s="19">
        <v>43398</v>
      </c>
      <c r="C17" s="19">
        <v>57164</v>
      </c>
      <c r="D17" s="19">
        <v>6534</v>
      </c>
      <c r="E17" s="19">
        <v>7613</v>
      </c>
      <c r="F17" s="19">
        <v>0</v>
      </c>
      <c r="G17" s="19">
        <f t="shared" si="0"/>
        <v>-1079</v>
      </c>
      <c r="H17" s="19"/>
      <c r="I17" s="19">
        <f t="shared" si="1"/>
        <v>-1</v>
      </c>
      <c r="J17" s="19">
        <f t="shared" si="2"/>
        <v>-1</v>
      </c>
      <c r="K17" s="19">
        <f t="shared" si="3"/>
        <v>2</v>
      </c>
      <c r="L17" s="19">
        <f t="shared" si="4"/>
        <v>1</v>
      </c>
      <c r="M17" s="19">
        <f t="shared" si="5"/>
        <v>0.25</v>
      </c>
      <c r="N1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1.6875</v>
      </c>
      <c r="O17" s="19">
        <f>SQRT(Table1[[#This Row],[Wariancja]])</f>
        <v>1.299038105676658</v>
      </c>
      <c r="P17" s="20">
        <f t="shared" si="6"/>
        <v>0</v>
      </c>
    </row>
    <row r="18" spans="1:16" ht="15.75" customHeight="1" x14ac:dyDescent="0.25">
      <c r="B18" s="19">
        <v>43382</v>
      </c>
      <c r="C18" s="19">
        <v>57211</v>
      </c>
      <c r="D18" s="19">
        <v>1230</v>
      </c>
      <c r="E18" s="19">
        <v>2267</v>
      </c>
      <c r="F18" s="19">
        <v>0</v>
      </c>
      <c r="G18" s="19">
        <f t="shared" si="0"/>
        <v>-1037</v>
      </c>
      <c r="H18" s="19"/>
      <c r="I18" s="19">
        <f t="shared" si="1"/>
        <v>-1</v>
      </c>
      <c r="J18" s="19">
        <f t="shared" si="2"/>
        <v>0</v>
      </c>
      <c r="K18" s="19">
        <f t="shared" si="3"/>
        <v>-3</v>
      </c>
      <c r="L18" s="19">
        <f t="shared" si="4"/>
        <v>3</v>
      </c>
      <c r="M18" s="19">
        <f t="shared" si="5"/>
        <v>-0.25</v>
      </c>
      <c r="N1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4.6875</v>
      </c>
      <c r="O18" s="19">
        <f>SQRT(Table1[[#This Row],[Wariancja]])</f>
        <v>2.1650635094610968</v>
      </c>
      <c r="P18" s="20">
        <f t="shared" si="6"/>
        <v>0</v>
      </c>
    </row>
    <row r="19" spans="1:16" ht="15.75" customHeight="1" x14ac:dyDescent="0.25">
      <c r="A19" s="1"/>
      <c r="B19" s="19">
        <v>43392</v>
      </c>
      <c r="C19" s="19">
        <v>57000</v>
      </c>
      <c r="D19" s="19">
        <v>2043</v>
      </c>
      <c r="E19" s="19">
        <v>2923</v>
      </c>
      <c r="F19" s="19">
        <v>0</v>
      </c>
      <c r="G19" s="19">
        <f t="shared" si="0"/>
        <v>-880</v>
      </c>
      <c r="H19" s="19"/>
      <c r="I19" s="19">
        <f t="shared" si="1"/>
        <v>0</v>
      </c>
      <c r="J19" s="19">
        <f t="shared" si="2"/>
        <v>1</v>
      </c>
      <c r="K19" s="19">
        <f t="shared" si="3"/>
        <v>2</v>
      </c>
      <c r="L19" s="19">
        <f t="shared" si="4"/>
        <v>0</v>
      </c>
      <c r="M19" s="19">
        <f t="shared" si="5"/>
        <v>0.75</v>
      </c>
      <c r="N1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9" s="19">
        <f>SQRT(Table1[[#This Row],[Wariancja]])</f>
        <v>0.82915619758884995</v>
      </c>
      <c r="P19" s="20">
        <f t="shared" si="6"/>
        <v>1</v>
      </c>
    </row>
    <row r="20" spans="1:16" ht="15.75" customHeight="1" x14ac:dyDescent="0.25">
      <c r="B20" s="19">
        <v>43384</v>
      </c>
      <c r="C20" s="19">
        <v>57637</v>
      </c>
      <c r="D20" s="19">
        <v>5006</v>
      </c>
      <c r="E20" s="19">
        <v>5861</v>
      </c>
      <c r="F20" s="19">
        <v>0</v>
      </c>
      <c r="G20" s="19">
        <f t="shared" si="0"/>
        <v>-855</v>
      </c>
      <c r="H20" s="19"/>
      <c r="I20" s="19">
        <f t="shared" si="1"/>
        <v>0</v>
      </c>
      <c r="J20" s="19">
        <f t="shared" si="2"/>
        <v>2</v>
      </c>
      <c r="K20" s="19">
        <f t="shared" si="3"/>
        <v>4</v>
      </c>
      <c r="L20" s="19">
        <f t="shared" si="4"/>
        <v>5</v>
      </c>
      <c r="M20" s="19">
        <f t="shared" si="5"/>
        <v>2.75</v>
      </c>
      <c r="N2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3.6875</v>
      </c>
      <c r="O20" s="19">
        <f>SQRT(Table1[[#This Row],[Wariancja]])</f>
        <v>1.920286436967152</v>
      </c>
      <c r="P20" s="20">
        <f t="shared" si="6"/>
        <v>3</v>
      </c>
    </row>
    <row r="21" spans="1:16" ht="15.75" customHeight="1" x14ac:dyDescent="0.25">
      <c r="B21" s="19">
        <v>43383</v>
      </c>
      <c r="C21" s="19">
        <v>57000</v>
      </c>
      <c r="D21" s="19">
        <v>2043</v>
      </c>
      <c r="E21" s="19">
        <v>2710</v>
      </c>
      <c r="F21" s="19">
        <v>0</v>
      </c>
      <c r="G21" s="19">
        <f t="shared" si="0"/>
        <v>-667</v>
      </c>
      <c r="H21" s="19"/>
      <c r="I21" s="19">
        <f t="shared" si="1"/>
        <v>0</v>
      </c>
      <c r="J21" s="19">
        <f t="shared" si="2"/>
        <v>3</v>
      </c>
      <c r="K21" s="19">
        <f t="shared" si="3"/>
        <v>3</v>
      </c>
      <c r="L21" s="19">
        <f t="shared" si="4"/>
        <v>3</v>
      </c>
      <c r="M21" s="19">
        <f t="shared" si="5"/>
        <v>2.25</v>
      </c>
      <c r="N2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1.6875</v>
      </c>
      <c r="O21" s="19">
        <f>SQRT(Table1[[#This Row],[Wariancja]])</f>
        <v>1.299038105676658</v>
      </c>
      <c r="P21" s="20">
        <f t="shared" si="6"/>
        <v>2</v>
      </c>
    </row>
    <row r="22" spans="1:16" ht="15.75" customHeight="1" x14ac:dyDescent="0.25">
      <c r="A22" s="1"/>
      <c r="B22" s="19">
        <v>43396</v>
      </c>
      <c r="C22" s="19">
        <v>57942</v>
      </c>
      <c r="D22" s="19">
        <v>8570</v>
      </c>
      <c r="E22" s="19">
        <v>8913</v>
      </c>
      <c r="F22" s="19">
        <v>0</v>
      </c>
      <c r="G22" s="19">
        <f t="shared" si="0"/>
        <v>-343</v>
      </c>
      <c r="H22" s="19"/>
      <c r="I22" s="19">
        <f t="shared" si="1"/>
        <v>0</v>
      </c>
      <c r="J22" s="19">
        <f t="shared" si="2"/>
        <v>-4</v>
      </c>
      <c r="K22" s="19">
        <f t="shared" si="3"/>
        <v>-4</v>
      </c>
      <c r="L22" s="19">
        <f t="shared" si="4"/>
        <v>-3</v>
      </c>
      <c r="M22" s="19">
        <f t="shared" si="5"/>
        <v>-2.75</v>
      </c>
      <c r="N2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2.6875</v>
      </c>
      <c r="O22" s="19">
        <f>SQRT(Table1[[#This Row],[Wariancja]])</f>
        <v>1.6393596310755001</v>
      </c>
      <c r="P22" s="20">
        <f t="shared" si="6"/>
        <v>3</v>
      </c>
    </row>
    <row r="23" spans="1:16" ht="15.75" customHeight="1" x14ac:dyDescent="0.25">
      <c r="B23" s="19">
        <v>43381</v>
      </c>
      <c r="C23" s="19">
        <v>57310</v>
      </c>
      <c r="D23" s="19">
        <v>9268</v>
      </c>
      <c r="E23" s="19">
        <v>9537</v>
      </c>
      <c r="F23" s="19">
        <v>0</v>
      </c>
      <c r="G23" s="19">
        <f t="shared" si="0"/>
        <v>-269</v>
      </c>
      <c r="H23" s="19"/>
      <c r="I23" s="19">
        <f t="shared" si="1"/>
        <v>0</v>
      </c>
      <c r="J23" s="19">
        <f t="shared" si="2"/>
        <v>-3</v>
      </c>
      <c r="K23" s="19">
        <f t="shared" si="3"/>
        <v>3</v>
      </c>
      <c r="L23" s="19">
        <f t="shared" si="4"/>
        <v>1</v>
      </c>
      <c r="M23" s="19">
        <f t="shared" si="5"/>
        <v>0.25</v>
      </c>
      <c r="N2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4.6875</v>
      </c>
      <c r="O23" s="19">
        <f>SQRT(Table1[[#This Row],[Wariancja]])</f>
        <v>2.1650635094610968</v>
      </c>
      <c r="P23" s="20">
        <f t="shared" si="6"/>
        <v>0</v>
      </c>
    </row>
    <row r="24" spans="1:16" ht="15.75" customHeight="1" x14ac:dyDescent="0.25">
      <c r="B24" s="19">
        <v>43384</v>
      </c>
      <c r="C24" s="19"/>
      <c r="D24" s="19">
        <v>4295</v>
      </c>
      <c r="E24" s="19">
        <v>4516</v>
      </c>
      <c r="F24" s="19">
        <v>0</v>
      </c>
      <c r="G24" s="19">
        <f t="shared" si="0"/>
        <v>-221</v>
      </c>
      <c r="H24" s="19"/>
      <c r="I24" s="19">
        <f t="shared" si="1"/>
        <v>0</v>
      </c>
      <c r="J24" s="19">
        <f t="shared" si="2"/>
        <v>-3</v>
      </c>
      <c r="K24" s="19">
        <f t="shared" si="3"/>
        <v>-2</v>
      </c>
      <c r="L24" s="19">
        <f t="shared" si="4"/>
        <v>-1</v>
      </c>
      <c r="M24" s="19">
        <f t="shared" si="5"/>
        <v>-1.5</v>
      </c>
      <c r="N2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1.25</v>
      </c>
      <c r="O24" s="19">
        <f>SQRT(Table1[[#This Row],[Wariancja]])</f>
        <v>1.1180339887498949</v>
      </c>
      <c r="P24" s="20">
        <f t="shared" si="6"/>
        <v>2</v>
      </c>
    </row>
    <row r="25" spans="1:16" ht="15.75" customHeight="1" x14ac:dyDescent="0.25">
      <c r="A25" s="1"/>
      <c r="B25" s="19">
        <v>43378</v>
      </c>
      <c r="C25" s="19">
        <v>57666</v>
      </c>
      <c r="D25" s="19">
        <v>8038</v>
      </c>
      <c r="E25" s="19">
        <v>8250</v>
      </c>
      <c r="F25" s="19">
        <v>0</v>
      </c>
      <c r="G25" s="19">
        <f t="shared" si="0"/>
        <v>-212</v>
      </c>
      <c r="H25" s="19"/>
      <c r="I25" s="19">
        <f t="shared" si="1"/>
        <v>0</v>
      </c>
      <c r="J25" s="19">
        <f t="shared" si="2"/>
        <v>-2</v>
      </c>
      <c r="K25" s="19">
        <f t="shared" si="3"/>
        <v>-2</v>
      </c>
      <c r="L25" s="19">
        <f t="shared" si="4"/>
        <v>-2</v>
      </c>
      <c r="M25" s="19">
        <f t="shared" si="5"/>
        <v>-1.5</v>
      </c>
      <c r="N2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0.75</v>
      </c>
      <c r="O25" s="19">
        <f>SQRT(Table1[[#This Row],[Wariancja]])</f>
        <v>0.8660254037844386</v>
      </c>
      <c r="P25" s="20">
        <f t="shared" si="6"/>
        <v>2</v>
      </c>
    </row>
    <row r="26" spans="1:16" ht="15.75" customHeight="1" x14ac:dyDescent="0.25">
      <c r="B26" s="19">
        <v>43384</v>
      </c>
      <c r="C26" s="19">
        <v>57162</v>
      </c>
      <c r="D26" s="19">
        <v>6842</v>
      </c>
      <c r="E26" s="19">
        <v>6953</v>
      </c>
      <c r="F26" s="19">
        <v>0</v>
      </c>
      <c r="G26" s="19">
        <f t="shared" si="0"/>
        <v>-111</v>
      </c>
      <c r="H26" s="19"/>
      <c r="I26" s="19">
        <f t="shared" si="1"/>
        <v>0</v>
      </c>
      <c r="J26" s="19">
        <f t="shared" si="2"/>
        <v>-1</v>
      </c>
      <c r="K26" s="19">
        <f t="shared" si="3"/>
        <v>-1</v>
      </c>
      <c r="L26" s="19">
        <f t="shared" si="4"/>
        <v>-1</v>
      </c>
      <c r="M26" s="19">
        <f t="shared" si="5"/>
        <v>-0.75</v>
      </c>
      <c r="N2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26" s="19">
        <f>SQRT(Table1[[#This Row],[Wariancja]])</f>
        <v>0.4330127018922193</v>
      </c>
      <c r="P26" s="20">
        <f t="shared" si="6"/>
        <v>1</v>
      </c>
    </row>
    <row r="27" spans="1:16" ht="15.75" customHeight="1" x14ac:dyDescent="0.25">
      <c r="B27" s="19">
        <v>43392</v>
      </c>
      <c r="C27" s="19">
        <v>57858</v>
      </c>
      <c r="D27" s="19">
        <v>8667</v>
      </c>
      <c r="E27" s="19">
        <v>8777</v>
      </c>
      <c r="F27" s="19">
        <v>0</v>
      </c>
      <c r="G27" s="19">
        <f t="shared" si="0"/>
        <v>-110</v>
      </c>
      <c r="H27" s="19"/>
      <c r="I27" s="19">
        <f t="shared" si="1"/>
        <v>0</v>
      </c>
      <c r="J27" s="19">
        <f t="shared" si="2"/>
        <v>-1</v>
      </c>
      <c r="K27" s="19">
        <f t="shared" si="3"/>
        <v>-1</v>
      </c>
      <c r="L27" s="19">
        <f t="shared" si="4"/>
        <v>0</v>
      </c>
      <c r="M27" s="19">
        <f t="shared" si="5"/>
        <v>-0.5</v>
      </c>
      <c r="N2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27" s="19">
        <f>SQRT(Table1[[#This Row],[Wariancja]])</f>
        <v>0.5</v>
      </c>
      <c r="P27" s="20">
        <f t="shared" si="6"/>
        <v>1</v>
      </c>
    </row>
    <row r="28" spans="1:16" ht="15.75" customHeight="1" x14ac:dyDescent="0.25">
      <c r="A28" s="1"/>
      <c r="B28" s="19">
        <v>43389</v>
      </c>
      <c r="C28" s="19">
        <v>57396</v>
      </c>
      <c r="D28" s="19">
        <v>1285</v>
      </c>
      <c r="E28" s="19">
        <v>1306</v>
      </c>
      <c r="F28" s="19">
        <v>0</v>
      </c>
      <c r="G28" s="19">
        <f t="shared" si="0"/>
        <v>-21</v>
      </c>
      <c r="H28" s="19"/>
      <c r="I28" s="19">
        <f t="shared" si="1"/>
        <v>0</v>
      </c>
      <c r="J28" s="19">
        <f t="shared" si="2"/>
        <v>-1</v>
      </c>
      <c r="K28" s="19">
        <f t="shared" si="3"/>
        <v>-2</v>
      </c>
      <c r="L28" s="19">
        <f t="shared" si="4"/>
        <v>-1</v>
      </c>
      <c r="M28" s="19">
        <f t="shared" si="5"/>
        <v>-1</v>
      </c>
      <c r="N2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0.5</v>
      </c>
      <c r="O28" s="19">
        <f>SQRT(Table1[[#This Row],[Wariancja]])</f>
        <v>0.70710678118654757</v>
      </c>
      <c r="P28" s="20">
        <f t="shared" si="6"/>
        <v>1</v>
      </c>
    </row>
    <row r="29" spans="1:16" ht="15.75" customHeight="1" x14ac:dyDescent="0.25">
      <c r="A29" s="1"/>
      <c r="B29" s="19">
        <v>43384</v>
      </c>
      <c r="C29" s="19">
        <v>57792</v>
      </c>
      <c r="D29" s="19">
        <v>5552</v>
      </c>
      <c r="E29" s="19">
        <v>5565</v>
      </c>
      <c r="F29" s="19">
        <v>0</v>
      </c>
      <c r="G29" s="19">
        <f t="shared" si="0"/>
        <v>-13</v>
      </c>
      <c r="H29" s="19"/>
      <c r="I29" s="19">
        <f t="shared" si="1"/>
        <v>0</v>
      </c>
      <c r="J29" s="19">
        <f t="shared" si="2"/>
        <v>0</v>
      </c>
      <c r="K29" s="19">
        <f t="shared" si="3"/>
        <v>-1</v>
      </c>
      <c r="L29" s="19">
        <f t="shared" si="4"/>
        <v>-3</v>
      </c>
      <c r="M29" s="19">
        <f t="shared" si="5"/>
        <v>-1</v>
      </c>
      <c r="N2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1.5</v>
      </c>
      <c r="O29" s="19">
        <f>SQRT(Table1[[#This Row],[Wariancja]])</f>
        <v>1.2247448713915889</v>
      </c>
      <c r="P29" s="20">
        <f t="shared" si="6"/>
        <v>1</v>
      </c>
    </row>
    <row r="30" spans="1:16" ht="13.2" x14ac:dyDescent="0.25">
      <c r="B30" s="19">
        <v>43395</v>
      </c>
      <c r="C30" s="19">
        <v>60904</v>
      </c>
      <c r="D30" s="19">
        <v>4810</v>
      </c>
      <c r="E30" s="19">
        <v>4821</v>
      </c>
      <c r="F30" s="19">
        <v>0</v>
      </c>
      <c r="G30" s="19">
        <f t="shared" si="0"/>
        <v>-11</v>
      </c>
      <c r="H30" s="19"/>
      <c r="I30" s="19">
        <f t="shared" si="1"/>
        <v>0</v>
      </c>
      <c r="J30" s="19">
        <f t="shared" si="2"/>
        <v>0</v>
      </c>
      <c r="K30" s="19">
        <f t="shared" si="3"/>
        <v>-1</v>
      </c>
      <c r="L30" s="19">
        <f t="shared" si="4"/>
        <v>-1</v>
      </c>
      <c r="M30" s="19">
        <f t="shared" si="5"/>
        <v>-0.5</v>
      </c>
      <c r="N3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30" s="19">
        <f>SQRT(Table1[[#This Row],[Wariancja]])</f>
        <v>0.5</v>
      </c>
      <c r="P30" s="20">
        <f t="shared" si="6"/>
        <v>1</v>
      </c>
    </row>
    <row r="31" spans="1:16" ht="13.2" x14ac:dyDescent="0.25">
      <c r="A31" s="1"/>
      <c r="B31" s="19">
        <v>43397</v>
      </c>
      <c r="C31" s="19">
        <v>63730</v>
      </c>
      <c r="D31" s="19">
        <v>7236</v>
      </c>
      <c r="E31" s="19">
        <v>7247</v>
      </c>
      <c r="F31" s="19">
        <v>0</v>
      </c>
      <c r="G31" s="19">
        <f t="shared" si="0"/>
        <v>-11</v>
      </c>
      <c r="H31" s="19"/>
      <c r="I31" s="19">
        <f t="shared" si="1"/>
        <v>0</v>
      </c>
      <c r="J31" s="19">
        <f t="shared" si="2"/>
        <v>0</v>
      </c>
      <c r="K31" s="19">
        <f t="shared" si="3"/>
        <v>-1</v>
      </c>
      <c r="L31" s="19">
        <f t="shared" si="4"/>
        <v>-1</v>
      </c>
      <c r="M31" s="19">
        <f t="shared" si="5"/>
        <v>-0.5</v>
      </c>
      <c r="N3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31" s="19">
        <f>SQRT(Table1[[#This Row],[Wariancja]])</f>
        <v>0.5</v>
      </c>
      <c r="P31" s="20">
        <f t="shared" si="6"/>
        <v>1</v>
      </c>
    </row>
    <row r="32" spans="1:16" ht="13.2" x14ac:dyDescent="0.25">
      <c r="B32" s="19" t="s">
        <v>12</v>
      </c>
      <c r="C32" s="19">
        <v>57489</v>
      </c>
      <c r="D32" s="19">
        <v>3003</v>
      </c>
      <c r="E32" s="19">
        <v>3014</v>
      </c>
      <c r="F32" s="19">
        <v>0</v>
      </c>
      <c r="G32" s="19">
        <f t="shared" si="0"/>
        <v>-11</v>
      </c>
      <c r="H32" s="19"/>
      <c r="I32" s="19">
        <f t="shared" si="1"/>
        <v>0</v>
      </c>
      <c r="J32" s="19">
        <f t="shared" si="2"/>
        <v>0</v>
      </c>
      <c r="K32" s="19">
        <f t="shared" si="3"/>
        <v>-1</v>
      </c>
      <c r="L32" s="19">
        <f t="shared" si="4"/>
        <v>-1</v>
      </c>
      <c r="M32" s="19">
        <f t="shared" si="5"/>
        <v>-0.5</v>
      </c>
      <c r="N3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32" s="19">
        <f>SQRT(Table1[[#This Row],[Wariancja]])</f>
        <v>0.5</v>
      </c>
      <c r="P32" s="20">
        <f t="shared" si="6"/>
        <v>1</v>
      </c>
    </row>
    <row r="33" spans="1:16" ht="13.2" x14ac:dyDescent="0.25">
      <c r="A33" s="1"/>
      <c r="B33" s="19">
        <v>43389</v>
      </c>
      <c r="C33" s="19">
        <v>57004</v>
      </c>
      <c r="D33" s="19">
        <v>6782</v>
      </c>
      <c r="E33" s="19">
        <v>6788</v>
      </c>
      <c r="F33" s="19">
        <v>0</v>
      </c>
      <c r="G33" s="19">
        <f t="shared" si="0"/>
        <v>-6</v>
      </c>
      <c r="H33" s="19"/>
      <c r="I33" s="19">
        <f t="shared" si="1"/>
        <v>0</v>
      </c>
      <c r="J33" s="19">
        <f t="shared" si="2"/>
        <v>0</v>
      </c>
      <c r="K33" s="19">
        <f t="shared" si="3"/>
        <v>0</v>
      </c>
      <c r="L33" s="19">
        <f t="shared" si="4"/>
        <v>4</v>
      </c>
      <c r="M33" s="19">
        <f t="shared" si="5"/>
        <v>1</v>
      </c>
      <c r="N3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3</v>
      </c>
      <c r="O33" s="19">
        <f>SQRT(Table1[[#This Row],[Wariancja]])</f>
        <v>1.7320508075688772</v>
      </c>
      <c r="P33" s="20">
        <f t="shared" si="6"/>
        <v>1</v>
      </c>
    </row>
    <row r="34" spans="1:16" ht="13.2" x14ac:dyDescent="0.25">
      <c r="A34" s="1"/>
      <c r="B34" s="19" t="s">
        <v>13</v>
      </c>
      <c r="C34" s="19">
        <v>57004</v>
      </c>
      <c r="D34" s="19">
        <v>6782</v>
      </c>
      <c r="E34" s="19">
        <v>6788</v>
      </c>
      <c r="F34" s="19">
        <v>0</v>
      </c>
      <c r="G34" s="19">
        <f t="shared" ref="G34:G65" si="13">D34-E34</f>
        <v>-6</v>
      </c>
      <c r="H34" s="19"/>
      <c r="I34" s="19">
        <f t="shared" ref="I34:I65" si="14">IF(AND(-5&lt;(MID(D34,1,1)-MID(E34,1,1)),(MID(D34,1,1)-MID(E34,1,1))&lt;6),MID(D34,1,1)-MID(E34,1,1),IF(MID(D34,1,1)-MID(E34,1,1)&lt;-4,MID(D34,1,1)-MID(E34,1,1)+10,MID(D34,1,1)-MID(E34,1,1)-10))</f>
        <v>0</v>
      </c>
      <c r="J34" s="19">
        <f t="shared" ref="J34:J65" si="15">IF(AND(-5&lt;(MID(D34,2,1)-MID(E34,2,1)),(MID(D34,2,1)-MID(E34,2,1))&lt;6),MID(D34,2,1)-MID(E34,2,1),IF(MID(D34,2,1)-MID(E34,2,1)&lt;-4,MID(D34,2,1)-MID(E34,2,1)+10,MID(D34,2,1)-MID(E34,2,1)-10))</f>
        <v>0</v>
      </c>
      <c r="K34" s="19">
        <f t="shared" ref="K34:K65" si="16">IF(AND(-5&lt;(MID(D34,3,1)-MID(E34,3,1)),(MID(D34,3,1)-MID(E34,3,1))&lt;6),MID(D34,3,1)-MID(E34,3,1),IF(MID(D34,3,1)-MID(E34,3,1)&lt;-4,MID(D34,3,1)-MID(E34,3,1)+10,MID(D34,3,1)-MID(E34,3,1)-10))</f>
        <v>0</v>
      </c>
      <c r="L34" s="19">
        <f t="shared" ref="L34:L65" si="17">IF(AND(-5&lt;(MID(D34,4,1)-MID(E34,4,1)),(MID(D34,4,1)-MID(E34,4,1))&lt;6),MID(D34,4,1)-MID(E34,4,1),IF(MID(D34,4,1)-MID(E34,4,1)&lt;-4,MID(D34,4,1)-MID(E34,4,1)+10,MID(D34,4,1)-MID(E34,4,1)-10))</f>
        <v>4</v>
      </c>
      <c r="M34" s="19">
        <f t="shared" ref="M34:M65" si="18">AVERAGE(I34:L34)</f>
        <v>1</v>
      </c>
      <c r="N3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3</v>
      </c>
      <c r="O34" s="19">
        <f>SQRT(Table1[[#This Row],[Wariancja]])</f>
        <v>1.7320508075688772</v>
      </c>
      <c r="P34" s="20">
        <f t="shared" ref="P34:P65" si="19">ABS(ROUND(AVERAGE(I34:L34),0))</f>
        <v>1</v>
      </c>
    </row>
    <row r="35" spans="1:16" ht="13.2" x14ac:dyDescent="0.25">
      <c r="B35" s="19">
        <v>43391</v>
      </c>
      <c r="C35" s="19">
        <v>57006</v>
      </c>
      <c r="D35" s="19">
        <v>6170</v>
      </c>
      <c r="E35" s="19">
        <v>6172</v>
      </c>
      <c r="F35" s="19">
        <v>0</v>
      </c>
      <c r="G35" s="19">
        <f t="shared" si="13"/>
        <v>-2</v>
      </c>
      <c r="H35" s="19"/>
      <c r="I35" s="19">
        <f t="shared" si="14"/>
        <v>0</v>
      </c>
      <c r="J35" s="19">
        <f t="shared" si="15"/>
        <v>0</v>
      </c>
      <c r="K35" s="19">
        <f t="shared" si="16"/>
        <v>0</v>
      </c>
      <c r="L35" s="19">
        <f t="shared" si="17"/>
        <v>-2</v>
      </c>
      <c r="M35" s="19">
        <f t="shared" si="18"/>
        <v>-0.5</v>
      </c>
      <c r="N3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0.75</v>
      </c>
      <c r="O35" s="19">
        <f>SQRT(Table1[[#This Row],[Wariancja]])</f>
        <v>0.8660254037844386</v>
      </c>
      <c r="P35" s="20">
        <f t="shared" si="19"/>
        <v>1</v>
      </c>
    </row>
    <row r="36" spans="1:16" ht="13.2" x14ac:dyDescent="0.25">
      <c r="B36" s="19">
        <v>43397</v>
      </c>
      <c r="C36" s="19">
        <v>57437</v>
      </c>
      <c r="D36" s="19">
        <v>2714</v>
      </c>
      <c r="E36" s="19">
        <v>2715</v>
      </c>
      <c r="F36" s="19">
        <v>0</v>
      </c>
      <c r="G36" s="19">
        <f t="shared" si="13"/>
        <v>-1</v>
      </c>
      <c r="H36" s="19"/>
      <c r="I36" s="19">
        <f t="shared" si="14"/>
        <v>0</v>
      </c>
      <c r="J36" s="19">
        <f t="shared" si="15"/>
        <v>0</v>
      </c>
      <c r="K36" s="19">
        <f t="shared" si="16"/>
        <v>0</v>
      </c>
      <c r="L36" s="19">
        <f t="shared" si="17"/>
        <v>-1</v>
      </c>
      <c r="M36" s="19">
        <f t="shared" si="18"/>
        <v>-0.25</v>
      </c>
      <c r="N3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36" s="19">
        <f>SQRT(Table1[[#This Row],[Wariancja]])</f>
        <v>0.4330127018922193</v>
      </c>
      <c r="P36" s="20">
        <f t="shared" si="19"/>
        <v>0</v>
      </c>
    </row>
    <row r="37" spans="1:16" ht="13.2" x14ac:dyDescent="0.25">
      <c r="A37" s="1"/>
      <c r="B37" s="19">
        <v>43397</v>
      </c>
      <c r="C37" s="19">
        <v>57487</v>
      </c>
      <c r="D37" s="19">
        <v>2682</v>
      </c>
      <c r="E37" s="19">
        <v>2683</v>
      </c>
      <c r="F37" s="19">
        <v>0</v>
      </c>
      <c r="G37" s="19">
        <f t="shared" si="13"/>
        <v>-1</v>
      </c>
      <c r="H37" s="19"/>
      <c r="I37" s="19">
        <f t="shared" si="14"/>
        <v>0</v>
      </c>
      <c r="J37" s="19">
        <f t="shared" si="15"/>
        <v>0</v>
      </c>
      <c r="K37" s="19">
        <f t="shared" si="16"/>
        <v>0</v>
      </c>
      <c r="L37" s="19">
        <f t="shared" si="17"/>
        <v>-1</v>
      </c>
      <c r="M37" s="19">
        <f t="shared" si="18"/>
        <v>-0.25</v>
      </c>
      <c r="N3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37" s="19">
        <f>SQRT(Table1[[#This Row],[Wariancja]])</f>
        <v>0.4330127018922193</v>
      </c>
      <c r="P37" s="20">
        <f t="shared" si="19"/>
        <v>0</v>
      </c>
    </row>
    <row r="38" spans="1:16" ht="13.2" x14ac:dyDescent="0.25">
      <c r="A38" s="1"/>
      <c r="B38" s="19" t="s">
        <v>15</v>
      </c>
      <c r="C38" s="19">
        <v>57253</v>
      </c>
      <c r="D38" s="19">
        <v>4822</v>
      </c>
      <c r="E38" s="19">
        <v>4823</v>
      </c>
      <c r="F38" s="19">
        <v>0</v>
      </c>
      <c r="G38" s="19">
        <f t="shared" si="13"/>
        <v>-1</v>
      </c>
      <c r="H38" s="19"/>
      <c r="I38" s="19">
        <f t="shared" si="14"/>
        <v>0</v>
      </c>
      <c r="J38" s="19">
        <f t="shared" si="15"/>
        <v>0</v>
      </c>
      <c r="K38" s="19">
        <f t="shared" si="16"/>
        <v>0</v>
      </c>
      <c r="L38" s="19">
        <f t="shared" si="17"/>
        <v>-1</v>
      </c>
      <c r="M38" s="19">
        <f t="shared" si="18"/>
        <v>-0.25</v>
      </c>
      <c r="N3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38" s="19">
        <f>SQRT(Table1[[#This Row],[Wariancja]])</f>
        <v>0.4330127018922193</v>
      </c>
      <c r="P38" s="20">
        <f t="shared" si="19"/>
        <v>0</v>
      </c>
    </row>
    <row r="39" spans="1:16" ht="13.2" x14ac:dyDescent="0.25">
      <c r="A39" s="1"/>
      <c r="B39" s="19">
        <v>43391</v>
      </c>
      <c r="C39" s="19">
        <v>57184</v>
      </c>
      <c r="D39" s="19">
        <v>3013</v>
      </c>
      <c r="E39" s="19">
        <v>3014</v>
      </c>
      <c r="F39" s="19">
        <v>0</v>
      </c>
      <c r="G39" s="19">
        <f t="shared" si="13"/>
        <v>-1</v>
      </c>
      <c r="H39" s="19"/>
      <c r="I39" s="19">
        <f t="shared" si="14"/>
        <v>0</v>
      </c>
      <c r="J39" s="19">
        <f t="shared" si="15"/>
        <v>0</v>
      </c>
      <c r="K39" s="19">
        <f t="shared" si="16"/>
        <v>0</v>
      </c>
      <c r="L39" s="19">
        <f t="shared" si="17"/>
        <v>-1</v>
      </c>
      <c r="M39" s="19">
        <f t="shared" si="18"/>
        <v>-0.25</v>
      </c>
      <c r="N3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39" s="19">
        <f>SQRT(Table1[[#This Row],[Wariancja]])</f>
        <v>0.4330127018922193</v>
      </c>
      <c r="P39" s="20">
        <f t="shared" si="19"/>
        <v>0</v>
      </c>
    </row>
    <row r="40" spans="1:16" ht="13.2" x14ac:dyDescent="0.25">
      <c r="A40" s="1"/>
      <c r="B40" s="19">
        <v>43388</v>
      </c>
      <c r="C40" s="19">
        <v>57876</v>
      </c>
      <c r="D40" s="19">
        <v>5007</v>
      </c>
      <c r="E40" s="19">
        <v>5007</v>
      </c>
      <c r="F40" s="19">
        <v>0</v>
      </c>
      <c r="G40" s="19">
        <f t="shared" si="13"/>
        <v>0</v>
      </c>
      <c r="H40" s="19"/>
      <c r="I40" s="19">
        <f t="shared" si="14"/>
        <v>0</v>
      </c>
      <c r="J40" s="19">
        <f t="shared" si="15"/>
        <v>0</v>
      </c>
      <c r="K40" s="19">
        <f t="shared" si="16"/>
        <v>0</v>
      </c>
      <c r="L40" s="19">
        <f t="shared" si="17"/>
        <v>0</v>
      </c>
      <c r="M40" s="19">
        <f t="shared" si="18"/>
        <v>0</v>
      </c>
      <c r="N4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40" s="19">
        <f>SQRT(Table1[[#This Row],[Wariancja]])</f>
        <v>0</v>
      </c>
      <c r="P40" s="20">
        <f t="shared" si="19"/>
        <v>0</v>
      </c>
    </row>
    <row r="41" spans="1:16" ht="13.2" x14ac:dyDescent="0.25">
      <c r="B41" s="19">
        <v>43384</v>
      </c>
      <c r="C41" s="19">
        <v>57732</v>
      </c>
      <c r="D41" s="19">
        <v>5117</v>
      </c>
      <c r="E41" s="19">
        <v>5117</v>
      </c>
      <c r="F41" s="19">
        <v>0</v>
      </c>
      <c r="G41" s="19">
        <f t="shared" si="13"/>
        <v>0</v>
      </c>
      <c r="H41" s="19"/>
      <c r="I41" s="19">
        <f t="shared" si="14"/>
        <v>0</v>
      </c>
      <c r="J41" s="19">
        <f t="shared" si="15"/>
        <v>0</v>
      </c>
      <c r="K41" s="19">
        <f t="shared" si="16"/>
        <v>0</v>
      </c>
      <c r="L41" s="19">
        <f t="shared" si="17"/>
        <v>0</v>
      </c>
      <c r="M41" s="19">
        <f t="shared" si="18"/>
        <v>0</v>
      </c>
      <c r="N4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41" s="19">
        <f>SQRT(Table1[[#This Row],[Wariancja]])</f>
        <v>0</v>
      </c>
      <c r="P41" s="20">
        <f t="shared" si="19"/>
        <v>0</v>
      </c>
    </row>
    <row r="42" spans="1:16" ht="13.2" x14ac:dyDescent="0.25">
      <c r="A42" s="1"/>
      <c r="B42" s="19">
        <v>43384</v>
      </c>
      <c r="C42" s="19">
        <v>57650</v>
      </c>
      <c r="D42" s="19">
        <v>7528</v>
      </c>
      <c r="E42" s="19">
        <v>7528</v>
      </c>
      <c r="F42" s="19">
        <v>0</v>
      </c>
      <c r="G42" s="19">
        <f t="shared" si="13"/>
        <v>0</v>
      </c>
      <c r="H42" s="19"/>
      <c r="I42" s="19">
        <f t="shared" si="14"/>
        <v>0</v>
      </c>
      <c r="J42" s="19">
        <f t="shared" si="15"/>
        <v>0</v>
      </c>
      <c r="K42" s="19">
        <f t="shared" si="16"/>
        <v>0</v>
      </c>
      <c r="L42" s="19">
        <f t="shared" si="17"/>
        <v>0</v>
      </c>
      <c r="M42" s="19">
        <f t="shared" si="18"/>
        <v>0</v>
      </c>
      <c r="N4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42" s="19">
        <f>SQRT(Table1[[#This Row],[Wariancja]])</f>
        <v>0</v>
      </c>
      <c r="P42" s="20">
        <f t="shared" si="19"/>
        <v>0</v>
      </c>
    </row>
    <row r="43" spans="1:16" ht="13.2" x14ac:dyDescent="0.25">
      <c r="B43" s="19">
        <v>43384</v>
      </c>
      <c r="C43" s="19">
        <v>57442</v>
      </c>
      <c r="D43" s="19">
        <v>4899</v>
      </c>
      <c r="E43" s="19">
        <v>4899</v>
      </c>
      <c r="F43" s="19">
        <v>0</v>
      </c>
      <c r="G43" s="19">
        <f t="shared" si="13"/>
        <v>0</v>
      </c>
      <c r="H43" s="19"/>
      <c r="I43" s="19">
        <f t="shared" si="14"/>
        <v>0</v>
      </c>
      <c r="J43" s="19">
        <f t="shared" si="15"/>
        <v>0</v>
      </c>
      <c r="K43" s="19">
        <f t="shared" si="16"/>
        <v>0</v>
      </c>
      <c r="L43" s="19">
        <f t="shared" si="17"/>
        <v>0</v>
      </c>
      <c r="M43" s="19">
        <f t="shared" si="18"/>
        <v>0</v>
      </c>
      <c r="N4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43" s="19">
        <f>SQRT(Table1[[#This Row],[Wariancja]])</f>
        <v>0</v>
      </c>
      <c r="P43" s="20">
        <f t="shared" si="19"/>
        <v>0</v>
      </c>
    </row>
    <row r="44" spans="1:16" ht="13.2" x14ac:dyDescent="0.25">
      <c r="A44" s="1"/>
      <c r="B44" s="19">
        <v>43377</v>
      </c>
      <c r="C44" s="19">
        <v>57428</v>
      </c>
      <c r="D44" s="19">
        <v>1086</v>
      </c>
      <c r="E44" s="19">
        <v>1086</v>
      </c>
      <c r="F44" s="19">
        <v>0</v>
      </c>
      <c r="G44" s="19">
        <f t="shared" si="13"/>
        <v>0</v>
      </c>
      <c r="H44" s="19"/>
      <c r="I44" s="19">
        <f t="shared" si="14"/>
        <v>0</v>
      </c>
      <c r="J44" s="19">
        <f t="shared" si="15"/>
        <v>0</v>
      </c>
      <c r="K44" s="19">
        <f t="shared" si="16"/>
        <v>0</v>
      </c>
      <c r="L44" s="19">
        <f t="shared" si="17"/>
        <v>0</v>
      </c>
      <c r="M44" s="19">
        <f t="shared" si="18"/>
        <v>0</v>
      </c>
      <c r="N4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44" s="19">
        <f>SQRT(Table1[[#This Row],[Wariancja]])</f>
        <v>0</v>
      </c>
      <c r="P44" s="20">
        <f t="shared" si="19"/>
        <v>0</v>
      </c>
    </row>
    <row r="45" spans="1:16" ht="13.2" x14ac:dyDescent="0.25">
      <c r="B45" s="19">
        <v>43384</v>
      </c>
      <c r="C45" s="19">
        <v>57036</v>
      </c>
      <c r="D45" s="19">
        <v>5274</v>
      </c>
      <c r="E45" s="19">
        <v>5274</v>
      </c>
      <c r="F45" s="19">
        <v>0</v>
      </c>
      <c r="G45" s="19">
        <f t="shared" si="13"/>
        <v>0</v>
      </c>
      <c r="H45" s="19"/>
      <c r="I45" s="19">
        <f t="shared" si="14"/>
        <v>0</v>
      </c>
      <c r="J45" s="19">
        <f t="shared" si="15"/>
        <v>0</v>
      </c>
      <c r="K45" s="19">
        <f t="shared" si="16"/>
        <v>0</v>
      </c>
      <c r="L45" s="19">
        <f t="shared" si="17"/>
        <v>0</v>
      </c>
      <c r="M45" s="19">
        <f t="shared" si="18"/>
        <v>0</v>
      </c>
      <c r="N4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45" s="19">
        <f>SQRT(Table1[[#This Row],[Wariancja]])</f>
        <v>0</v>
      </c>
      <c r="P45" s="20">
        <f t="shared" si="19"/>
        <v>0</v>
      </c>
    </row>
    <row r="46" spans="1:16" ht="13.2" x14ac:dyDescent="0.25">
      <c r="A46" s="1"/>
      <c r="B46" s="19">
        <v>43397</v>
      </c>
      <c r="C46" s="19">
        <v>57487</v>
      </c>
      <c r="D46" s="19">
        <v>2628</v>
      </c>
      <c r="E46" s="19">
        <v>2628</v>
      </c>
      <c r="F46" s="19">
        <v>0</v>
      </c>
      <c r="G46" s="19">
        <f t="shared" si="13"/>
        <v>0</v>
      </c>
      <c r="H46" s="19"/>
      <c r="I46" s="19">
        <f t="shared" si="14"/>
        <v>0</v>
      </c>
      <c r="J46" s="19">
        <f t="shared" si="15"/>
        <v>0</v>
      </c>
      <c r="K46" s="19">
        <f t="shared" si="16"/>
        <v>0</v>
      </c>
      <c r="L46" s="19">
        <f t="shared" si="17"/>
        <v>0</v>
      </c>
      <c r="M46" s="19">
        <f t="shared" si="18"/>
        <v>0</v>
      </c>
      <c r="N4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46" s="19">
        <f>SQRT(Table1[[#This Row],[Wariancja]])</f>
        <v>0</v>
      </c>
      <c r="P46" s="20">
        <f t="shared" si="19"/>
        <v>0</v>
      </c>
    </row>
    <row r="47" spans="1:16" ht="13.2" x14ac:dyDescent="0.25">
      <c r="A47" s="1"/>
      <c r="B47" s="19">
        <v>43384</v>
      </c>
      <c r="C47" s="19"/>
      <c r="D47" s="19">
        <v>3225</v>
      </c>
      <c r="E47" s="19">
        <v>3225</v>
      </c>
      <c r="F47" s="19">
        <v>0</v>
      </c>
      <c r="G47" s="19">
        <f t="shared" si="13"/>
        <v>0</v>
      </c>
      <c r="H47" s="19"/>
      <c r="I47" s="19">
        <f t="shared" si="14"/>
        <v>0</v>
      </c>
      <c r="J47" s="19">
        <f t="shared" si="15"/>
        <v>0</v>
      </c>
      <c r="K47" s="19">
        <f t="shared" si="16"/>
        <v>0</v>
      </c>
      <c r="L47" s="19">
        <f t="shared" si="17"/>
        <v>0</v>
      </c>
      <c r="M47" s="19">
        <f t="shared" si="18"/>
        <v>0</v>
      </c>
      <c r="N4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47" s="19">
        <f>SQRT(Table1[[#This Row],[Wariancja]])</f>
        <v>0</v>
      </c>
      <c r="P47" s="20">
        <f t="shared" si="19"/>
        <v>0</v>
      </c>
    </row>
    <row r="48" spans="1:16" ht="13.2" x14ac:dyDescent="0.25">
      <c r="A48" s="1"/>
      <c r="B48" s="19" t="s">
        <v>10</v>
      </c>
      <c r="C48" s="19">
        <v>57380</v>
      </c>
      <c r="D48" s="19">
        <v>9924</v>
      </c>
      <c r="E48" s="19">
        <v>9924</v>
      </c>
      <c r="F48" s="19">
        <v>0</v>
      </c>
      <c r="G48" s="19">
        <f t="shared" si="13"/>
        <v>0</v>
      </c>
      <c r="H48" s="19"/>
      <c r="I48" s="19">
        <f t="shared" si="14"/>
        <v>0</v>
      </c>
      <c r="J48" s="19">
        <f t="shared" si="15"/>
        <v>0</v>
      </c>
      <c r="K48" s="19">
        <f t="shared" si="16"/>
        <v>0</v>
      </c>
      <c r="L48" s="19">
        <f t="shared" si="17"/>
        <v>0</v>
      </c>
      <c r="M48" s="19">
        <f t="shared" si="18"/>
        <v>0</v>
      </c>
      <c r="N4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48" s="19">
        <f>SQRT(Table1[[#This Row],[Wariancja]])</f>
        <v>0</v>
      </c>
      <c r="P48" s="20">
        <f t="shared" si="19"/>
        <v>0</v>
      </c>
    </row>
    <row r="49" spans="1:20" ht="13.2" x14ac:dyDescent="0.25">
      <c r="B49" s="19" t="s">
        <v>11</v>
      </c>
      <c r="C49" s="19">
        <v>57944</v>
      </c>
      <c r="D49" s="19">
        <v>9527</v>
      </c>
      <c r="E49" s="19">
        <v>9527</v>
      </c>
      <c r="F49" s="19">
        <v>0</v>
      </c>
      <c r="G49" s="19">
        <f t="shared" si="13"/>
        <v>0</v>
      </c>
      <c r="H49" s="19"/>
      <c r="I49" s="19">
        <f t="shared" si="14"/>
        <v>0</v>
      </c>
      <c r="J49" s="19">
        <f t="shared" si="15"/>
        <v>0</v>
      </c>
      <c r="K49" s="19">
        <f t="shared" si="16"/>
        <v>0</v>
      </c>
      <c r="L49" s="19">
        <f t="shared" si="17"/>
        <v>0</v>
      </c>
      <c r="M49" s="19">
        <f t="shared" si="18"/>
        <v>0</v>
      </c>
      <c r="N4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49" s="19">
        <f>SQRT(Table1[[#This Row],[Wariancja]])</f>
        <v>0</v>
      </c>
      <c r="P49" s="20">
        <f t="shared" si="19"/>
        <v>0</v>
      </c>
    </row>
    <row r="50" spans="1:20" ht="13.2" x14ac:dyDescent="0.25">
      <c r="A50" s="1"/>
      <c r="B50" s="19">
        <v>43384</v>
      </c>
      <c r="C50" s="19">
        <v>57948</v>
      </c>
      <c r="D50" s="19">
        <v>3225</v>
      </c>
      <c r="E50" s="19">
        <v>3225</v>
      </c>
      <c r="F50" s="19">
        <v>0</v>
      </c>
      <c r="G50" s="19">
        <f t="shared" si="13"/>
        <v>0</v>
      </c>
      <c r="H50" s="19"/>
      <c r="I50" s="19">
        <f t="shared" si="14"/>
        <v>0</v>
      </c>
      <c r="J50" s="19">
        <f t="shared" si="15"/>
        <v>0</v>
      </c>
      <c r="K50" s="19">
        <f t="shared" si="16"/>
        <v>0</v>
      </c>
      <c r="L50" s="19">
        <f t="shared" si="17"/>
        <v>0</v>
      </c>
      <c r="M50" s="19">
        <f t="shared" si="18"/>
        <v>0</v>
      </c>
      <c r="N5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50" s="19">
        <f>SQRT(Table1[[#This Row],[Wariancja]])</f>
        <v>0</v>
      </c>
      <c r="P50" s="20">
        <f t="shared" si="19"/>
        <v>0</v>
      </c>
    </row>
    <row r="51" spans="1:20" ht="13.2" x14ac:dyDescent="0.25">
      <c r="B51" s="19">
        <v>43395</v>
      </c>
      <c r="C51" s="19">
        <v>57603</v>
      </c>
      <c r="D51" s="19">
        <v>6890</v>
      </c>
      <c r="E51" s="19">
        <v>6889</v>
      </c>
      <c r="F51" s="19">
        <v>0</v>
      </c>
      <c r="G51" s="19">
        <f t="shared" si="13"/>
        <v>1</v>
      </c>
      <c r="H51" s="19"/>
      <c r="I51" s="19">
        <f t="shared" si="14"/>
        <v>0</v>
      </c>
      <c r="J51" s="19">
        <f t="shared" si="15"/>
        <v>0</v>
      </c>
      <c r="K51" s="19">
        <f t="shared" si="16"/>
        <v>1</v>
      </c>
      <c r="L51" s="19">
        <f t="shared" si="17"/>
        <v>1</v>
      </c>
      <c r="M51" s="19">
        <f t="shared" si="18"/>
        <v>0.5</v>
      </c>
      <c r="N5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51" s="19">
        <f>SQRT(Table1[[#This Row],[Wariancja]])</f>
        <v>0.5</v>
      </c>
      <c r="P51" s="20">
        <f t="shared" si="19"/>
        <v>1</v>
      </c>
    </row>
    <row r="52" spans="1:20" ht="13.2" x14ac:dyDescent="0.25">
      <c r="B52" s="19">
        <v>43385</v>
      </c>
      <c r="C52" s="19">
        <v>60920</v>
      </c>
      <c r="D52" s="19">
        <v>1479</v>
      </c>
      <c r="E52" s="19">
        <v>1478</v>
      </c>
      <c r="F52" s="19">
        <v>0</v>
      </c>
      <c r="G52" s="19">
        <f t="shared" si="13"/>
        <v>1</v>
      </c>
      <c r="H52" s="19"/>
      <c r="I52" s="19">
        <f t="shared" si="14"/>
        <v>0</v>
      </c>
      <c r="J52" s="19">
        <f t="shared" si="15"/>
        <v>0</v>
      </c>
      <c r="K52" s="19">
        <f t="shared" si="16"/>
        <v>0</v>
      </c>
      <c r="L52" s="19">
        <f t="shared" si="17"/>
        <v>1</v>
      </c>
      <c r="M52" s="19">
        <f t="shared" si="18"/>
        <v>0.25</v>
      </c>
      <c r="N5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52" s="19">
        <f>SQRT(Table1[[#This Row],[Wariancja]])</f>
        <v>0.4330127018922193</v>
      </c>
      <c r="P52" s="20">
        <f t="shared" si="19"/>
        <v>0</v>
      </c>
    </row>
    <row r="53" spans="1:20" ht="13.2" x14ac:dyDescent="0.25">
      <c r="A53" s="1"/>
      <c r="B53" s="19">
        <v>43384</v>
      </c>
      <c r="C53" s="19">
        <v>57935</v>
      </c>
      <c r="D53" s="19">
        <v>5553</v>
      </c>
      <c r="E53" s="19">
        <v>5552</v>
      </c>
      <c r="F53" s="19">
        <v>0</v>
      </c>
      <c r="G53" s="19">
        <f t="shared" si="13"/>
        <v>1</v>
      </c>
      <c r="H53" s="19"/>
      <c r="I53" s="19">
        <f t="shared" si="14"/>
        <v>0</v>
      </c>
      <c r="J53" s="19">
        <f t="shared" si="15"/>
        <v>0</v>
      </c>
      <c r="K53" s="19">
        <f t="shared" si="16"/>
        <v>0</v>
      </c>
      <c r="L53" s="19">
        <f t="shared" si="17"/>
        <v>1</v>
      </c>
      <c r="M53" s="19">
        <f t="shared" si="18"/>
        <v>0.25</v>
      </c>
      <c r="N5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53" s="19">
        <f>SQRT(Table1[[#This Row],[Wariancja]])</f>
        <v>0.4330127018922193</v>
      </c>
      <c r="P53" s="20">
        <f t="shared" si="19"/>
        <v>0</v>
      </c>
    </row>
    <row r="54" spans="1:20" ht="13.2" x14ac:dyDescent="0.25">
      <c r="A54" s="1"/>
      <c r="B54" s="19">
        <v>43389</v>
      </c>
      <c r="C54" s="19">
        <v>57932</v>
      </c>
      <c r="D54" s="19">
        <v>8347</v>
      </c>
      <c r="E54" s="19">
        <v>8346</v>
      </c>
      <c r="F54" s="19">
        <v>0</v>
      </c>
      <c r="G54" s="19">
        <f t="shared" si="13"/>
        <v>1</v>
      </c>
      <c r="H54" s="19"/>
      <c r="I54" s="19">
        <f t="shared" si="14"/>
        <v>0</v>
      </c>
      <c r="J54" s="19">
        <f t="shared" si="15"/>
        <v>0</v>
      </c>
      <c r="K54" s="19">
        <f t="shared" si="16"/>
        <v>0</v>
      </c>
      <c r="L54" s="19">
        <f t="shared" si="17"/>
        <v>1</v>
      </c>
      <c r="M54" s="19">
        <f t="shared" si="18"/>
        <v>0.25</v>
      </c>
      <c r="N5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54" s="19">
        <f>SQRT(Table1[[#This Row],[Wariancja]])</f>
        <v>0.4330127018922193</v>
      </c>
      <c r="P54" s="20">
        <f t="shared" si="19"/>
        <v>0</v>
      </c>
    </row>
    <row r="55" spans="1:20" ht="13.2" x14ac:dyDescent="0.25">
      <c r="B55" s="19">
        <v>43383</v>
      </c>
      <c r="C55" s="19">
        <v>57601</v>
      </c>
      <c r="D55" s="19">
        <v>7617</v>
      </c>
      <c r="E55" s="19">
        <v>7616</v>
      </c>
      <c r="F55" s="19">
        <v>0</v>
      </c>
      <c r="G55" s="19">
        <f t="shared" si="13"/>
        <v>1</v>
      </c>
      <c r="H55" s="19"/>
      <c r="I55" s="19">
        <f t="shared" si="14"/>
        <v>0</v>
      </c>
      <c r="J55" s="19">
        <f t="shared" si="15"/>
        <v>0</v>
      </c>
      <c r="K55" s="19">
        <f t="shared" si="16"/>
        <v>0</v>
      </c>
      <c r="L55" s="19">
        <f t="shared" si="17"/>
        <v>1</v>
      </c>
      <c r="M55" s="19">
        <f t="shared" si="18"/>
        <v>0.25</v>
      </c>
      <c r="N5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55" s="19">
        <f>SQRT(Table1[[#This Row],[Wariancja]])</f>
        <v>0.4330127018922193</v>
      </c>
      <c r="P55" s="20">
        <f t="shared" si="19"/>
        <v>0</v>
      </c>
    </row>
    <row r="56" spans="1:20" ht="13.2" x14ac:dyDescent="0.25">
      <c r="A56" s="1"/>
      <c r="B56" s="19">
        <v>43384</v>
      </c>
      <c r="C56" s="19">
        <v>57571</v>
      </c>
      <c r="D56" s="19">
        <v>8283</v>
      </c>
      <c r="E56" s="19">
        <v>8281</v>
      </c>
      <c r="F56" s="19">
        <v>0</v>
      </c>
      <c r="G56" s="19">
        <f t="shared" si="13"/>
        <v>2</v>
      </c>
      <c r="H56" s="19"/>
      <c r="I56" s="19">
        <f t="shared" si="14"/>
        <v>0</v>
      </c>
      <c r="J56" s="19">
        <f t="shared" si="15"/>
        <v>0</v>
      </c>
      <c r="K56" s="19">
        <f t="shared" si="16"/>
        <v>0</v>
      </c>
      <c r="L56" s="19">
        <f t="shared" si="17"/>
        <v>2</v>
      </c>
      <c r="M56" s="19">
        <f t="shared" si="18"/>
        <v>0.5</v>
      </c>
      <c r="N5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0.75</v>
      </c>
      <c r="O56" s="19">
        <f>SQRT(Table1[[#This Row],[Wariancja]])</f>
        <v>0.8660254037844386</v>
      </c>
      <c r="P56" s="20">
        <f t="shared" si="19"/>
        <v>1</v>
      </c>
    </row>
    <row r="57" spans="1:20" ht="13.2" x14ac:dyDescent="0.25">
      <c r="A57" s="1"/>
      <c r="B57" s="19">
        <v>43391</v>
      </c>
      <c r="C57" s="19">
        <v>57471</v>
      </c>
      <c r="D57" s="19">
        <v>5472</v>
      </c>
      <c r="E57" s="19">
        <v>5470</v>
      </c>
      <c r="F57" s="19">
        <v>0</v>
      </c>
      <c r="G57" s="19">
        <f t="shared" si="13"/>
        <v>2</v>
      </c>
      <c r="H57" s="19"/>
      <c r="I57" s="19">
        <f t="shared" si="14"/>
        <v>0</v>
      </c>
      <c r="J57" s="19">
        <f t="shared" si="15"/>
        <v>0</v>
      </c>
      <c r="K57" s="19">
        <f t="shared" si="16"/>
        <v>0</v>
      </c>
      <c r="L57" s="19">
        <f t="shared" si="17"/>
        <v>2</v>
      </c>
      <c r="M57" s="19">
        <f t="shared" si="18"/>
        <v>0.5</v>
      </c>
      <c r="N5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0.75</v>
      </c>
      <c r="O57" s="19">
        <f>SQRT(Table1[[#This Row],[Wariancja]])</f>
        <v>0.8660254037844386</v>
      </c>
      <c r="P57" s="20">
        <f t="shared" si="19"/>
        <v>1</v>
      </c>
    </row>
    <row r="58" spans="1:20" ht="13.2" x14ac:dyDescent="0.25">
      <c r="B58" s="19" t="s">
        <v>16</v>
      </c>
      <c r="C58" s="19">
        <v>57437</v>
      </c>
      <c r="D58" s="19">
        <v>2614</v>
      </c>
      <c r="E58" s="19">
        <v>2603</v>
      </c>
      <c r="F58" s="19">
        <v>0</v>
      </c>
      <c r="G58" s="19">
        <f t="shared" si="13"/>
        <v>11</v>
      </c>
      <c r="H58" s="19"/>
      <c r="I58" s="19">
        <f t="shared" si="14"/>
        <v>0</v>
      </c>
      <c r="J58" s="19">
        <f t="shared" si="15"/>
        <v>0</v>
      </c>
      <c r="K58" s="19">
        <f t="shared" si="16"/>
        <v>1</v>
      </c>
      <c r="L58" s="19">
        <f t="shared" si="17"/>
        <v>1</v>
      </c>
      <c r="M58" s="19">
        <f t="shared" si="18"/>
        <v>0.5</v>
      </c>
      <c r="N5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58" s="19">
        <f>SQRT(Table1[[#This Row],[Wariancja]])</f>
        <v>0.5</v>
      </c>
      <c r="P58" s="20">
        <f t="shared" si="19"/>
        <v>1</v>
      </c>
    </row>
    <row r="59" spans="1:20" ht="13.2" x14ac:dyDescent="0.25">
      <c r="A59" s="1"/>
      <c r="B59" s="19">
        <v>43390</v>
      </c>
      <c r="C59" s="19">
        <v>57869</v>
      </c>
      <c r="D59" s="19">
        <v>9245</v>
      </c>
      <c r="E59" s="19">
        <v>9225</v>
      </c>
      <c r="F59" s="19">
        <v>0</v>
      </c>
      <c r="G59" s="19">
        <f t="shared" si="13"/>
        <v>20</v>
      </c>
      <c r="H59" s="19"/>
      <c r="I59" s="19">
        <f t="shared" si="14"/>
        <v>0</v>
      </c>
      <c r="J59" s="19">
        <f t="shared" si="15"/>
        <v>0</v>
      </c>
      <c r="K59" s="19">
        <f t="shared" si="16"/>
        <v>2</v>
      </c>
      <c r="L59" s="19">
        <f t="shared" si="17"/>
        <v>0</v>
      </c>
      <c r="M59" s="19">
        <f t="shared" si="18"/>
        <v>0.5</v>
      </c>
      <c r="N5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0.75</v>
      </c>
      <c r="O59" s="19">
        <f>SQRT(Table1[[#This Row],[Wariancja]])</f>
        <v>0.8660254037844386</v>
      </c>
      <c r="P59" s="20">
        <f t="shared" si="19"/>
        <v>1</v>
      </c>
    </row>
    <row r="60" spans="1:20" ht="13.2" x14ac:dyDescent="0.25">
      <c r="B60" s="19">
        <v>43397</v>
      </c>
      <c r="C60" s="19">
        <v>57617</v>
      </c>
      <c r="D60" s="19">
        <v>8106</v>
      </c>
      <c r="E60" s="19">
        <v>8085</v>
      </c>
      <c r="F60" s="19">
        <v>0</v>
      </c>
      <c r="G60" s="19">
        <f t="shared" si="13"/>
        <v>21</v>
      </c>
      <c r="H60" s="19"/>
      <c r="I60" s="19">
        <f t="shared" si="14"/>
        <v>0</v>
      </c>
      <c r="J60" s="19">
        <f t="shared" si="15"/>
        <v>1</v>
      </c>
      <c r="K60" s="19">
        <f t="shared" si="16"/>
        <v>2</v>
      </c>
      <c r="L60" s="19">
        <f t="shared" si="17"/>
        <v>1</v>
      </c>
      <c r="M60" s="19">
        <f t="shared" si="18"/>
        <v>1</v>
      </c>
      <c r="N6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0.5</v>
      </c>
      <c r="O60" s="19">
        <f>SQRT(Table1[[#This Row],[Wariancja]])</f>
        <v>0.70710678118654757</v>
      </c>
      <c r="P60" s="20">
        <f t="shared" si="19"/>
        <v>1</v>
      </c>
    </row>
    <row r="61" spans="1:20" ht="13.2" x14ac:dyDescent="0.25">
      <c r="A61" s="1"/>
      <c r="B61" s="19">
        <v>43384</v>
      </c>
      <c r="C61" s="19">
        <v>57345</v>
      </c>
      <c r="D61" s="19">
        <v>1682</v>
      </c>
      <c r="E61" s="19">
        <v>1628</v>
      </c>
      <c r="F61" s="19">
        <v>0</v>
      </c>
      <c r="G61" s="19">
        <f t="shared" si="13"/>
        <v>54</v>
      </c>
      <c r="H61" s="19"/>
      <c r="I61" s="19">
        <f t="shared" si="14"/>
        <v>0</v>
      </c>
      <c r="J61" s="19">
        <f t="shared" si="15"/>
        <v>0</v>
      </c>
      <c r="K61" s="19">
        <f t="shared" si="16"/>
        <v>-4</v>
      </c>
      <c r="L61" s="19">
        <f t="shared" si="17"/>
        <v>4</v>
      </c>
      <c r="M61" s="19">
        <f t="shared" si="18"/>
        <v>0</v>
      </c>
      <c r="N6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8</v>
      </c>
      <c r="O61" s="19">
        <f>SQRT(Table1[[#This Row],[Wariancja]])</f>
        <v>2.8284271247461903</v>
      </c>
      <c r="P61" s="20">
        <f t="shared" si="19"/>
        <v>0</v>
      </c>
    </row>
    <row r="62" spans="1:20" ht="13.2" x14ac:dyDescent="0.25">
      <c r="A62" s="1"/>
      <c r="B62" s="19">
        <v>43397</v>
      </c>
      <c r="C62" s="19">
        <v>57392</v>
      </c>
      <c r="D62" s="19">
        <v>8347</v>
      </c>
      <c r="E62" s="19">
        <v>8237</v>
      </c>
      <c r="F62" s="19">
        <v>0</v>
      </c>
      <c r="G62" s="19">
        <f t="shared" si="13"/>
        <v>110</v>
      </c>
      <c r="H62" s="19"/>
      <c r="I62" s="19">
        <f t="shared" si="14"/>
        <v>0</v>
      </c>
      <c r="J62" s="19">
        <f t="shared" si="15"/>
        <v>1</v>
      </c>
      <c r="K62" s="19">
        <f t="shared" si="16"/>
        <v>1</v>
      </c>
      <c r="L62" s="19">
        <f t="shared" si="17"/>
        <v>0</v>
      </c>
      <c r="M62" s="19">
        <f t="shared" si="18"/>
        <v>0.5</v>
      </c>
      <c r="N6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62" s="19">
        <f>SQRT(Table1[[#This Row],[Wariancja]])</f>
        <v>0.5</v>
      </c>
      <c r="P62" s="20">
        <f t="shared" si="19"/>
        <v>1</v>
      </c>
      <c r="Q62" s="27"/>
      <c r="R62" s="27"/>
      <c r="S62" s="4"/>
      <c r="T62" s="28"/>
    </row>
    <row r="63" spans="1:20" ht="13.2" x14ac:dyDescent="0.25">
      <c r="A63" s="1"/>
      <c r="B63" s="19">
        <v>43389</v>
      </c>
      <c r="C63" s="19">
        <v>57148</v>
      </c>
      <c r="D63" s="19">
        <v>6190</v>
      </c>
      <c r="E63" s="19">
        <v>6070</v>
      </c>
      <c r="F63" s="19">
        <v>0</v>
      </c>
      <c r="G63" s="19">
        <f t="shared" si="13"/>
        <v>120</v>
      </c>
      <c r="H63" s="19"/>
      <c r="I63" s="19">
        <f t="shared" si="14"/>
        <v>0</v>
      </c>
      <c r="J63" s="19">
        <f t="shared" si="15"/>
        <v>1</v>
      </c>
      <c r="K63" s="19">
        <f t="shared" si="16"/>
        <v>2</v>
      </c>
      <c r="L63" s="19">
        <f t="shared" si="17"/>
        <v>0</v>
      </c>
      <c r="M63" s="19">
        <f t="shared" si="18"/>
        <v>0.75</v>
      </c>
      <c r="N6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63" s="19">
        <f>SQRT(Table1[[#This Row],[Wariancja]])</f>
        <v>0.82915619758884995</v>
      </c>
      <c r="P63" s="20">
        <f t="shared" si="19"/>
        <v>1</v>
      </c>
      <c r="Q63" s="27"/>
      <c r="R63" s="27"/>
    </row>
    <row r="64" spans="1:20" ht="13.2" x14ac:dyDescent="0.25">
      <c r="B64" s="19">
        <v>43392</v>
      </c>
      <c r="C64" s="19">
        <v>57532</v>
      </c>
      <c r="D64" s="19">
        <v>4556</v>
      </c>
      <c r="E64" s="19">
        <v>4434</v>
      </c>
      <c r="F64" s="19">
        <v>0</v>
      </c>
      <c r="G64" s="19">
        <f t="shared" si="13"/>
        <v>122</v>
      </c>
      <c r="H64" s="19"/>
      <c r="I64" s="19">
        <f t="shared" si="14"/>
        <v>0</v>
      </c>
      <c r="J64" s="19">
        <f t="shared" si="15"/>
        <v>1</v>
      </c>
      <c r="K64" s="19">
        <f t="shared" si="16"/>
        <v>2</v>
      </c>
      <c r="L64" s="19">
        <f t="shared" si="17"/>
        <v>2</v>
      </c>
      <c r="M64" s="19">
        <f t="shared" si="18"/>
        <v>1.25</v>
      </c>
      <c r="N6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64" s="19">
        <f>SQRT(Table1[[#This Row],[Wariancja]])</f>
        <v>0.82915619758884995</v>
      </c>
      <c r="P64" s="20">
        <f t="shared" si="19"/>
        <v>1</v>
      </c>
      <c r="Q64" s="27"/>
      <c r="R64" s="27"/>
    </row>
    <row r="65" spans="1:25" ht="13.2" x14ac:dyDescent="0.25">
      <c r="B65" s="19">
        <v>43391</v>
      </c>
      <c r="C65" s="19">
        <v>57417</v>
      </c>
      <c r="D65" s="19">
        <v>6829</v>
      </c>
      <c r="E65" s="19">
        <v>6688</v>
      </c>
      <c r="F65" s="19">
        <v>0</v>
      </c>
      <c r="G65" s="19">
        <f t="shared" si="13"/>
        <v>141</v>
      </c>
      <c r="H65" s="19"/>
      <c r="I65" s="19">
        <f t="shared" si="14"/>
        <v>0</v>
      </c>
      <c r="J65" s="19">
        <f t="shared" si="15"/>
        <v>2</v>
      </c>
      <c r="K65" s="19">
        <f t="shared" si="16"/>
        <v>4</v>
      </c>
      <c r="L65" s="19">
        <f t="shared" si="17"/>
        <v>1</v>
      </c>
      <c r="M65" s="19">
        <f t="shared" si="18"/>
        <v>1.75</v>
      </c>
      <c r="N6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2.1875</v>
      </c>
      <c r="O65" s="19">
        <f>SQRT(Table1[[#This Row],[Wariancja]])</f>
        <v>1.479019945774904</v>
      </c>
      <c r="P65" s="20">
        <f t="shared" si="19"/>
        <v>2</v>
      </c>
      <c r="Q65" s="28"/>
      <c r="R65" s="28"/>
    </row>
    <row r="66" spans="1:25" ht="13.2" x14ac:dyDescent="0.25">
      <c r="A66" s="1"/>
      <c r="B66" s="19">
        <v>43383</v>
      </c>
      <c r="C66" s="19">
        <v>57489</v>
      </c>
      <c r="D66" s="19">
        <v>3003</v>
      </c>
      <c r="E66" s="19">
        <v>2783</v>
      </c>
      <c r="F66" s="19">
        <v>0</v>
      </c>
      <c r="G66" s="19">
        <f t="shared" ref="G66:G97" si="20">D66-E66</f>
        <v>220</v>
      </c>
      <c r="H66" s="19"/>
      <c r="I66" s="19">
        <f t="shared" ref="I66:I97" si="21">IF(AND(-5&lt;(MID(D66,1,1)-MID(E66,1,1)),(MID(D66,1,1)-MID(E66,1,1))&lt;6),MID(D66,1,1)-MID(E66,1,1),IF(MID(D66,1,1)-MID(E66,1,1)&lt;-4,MID(D66,1,1)-MID(E66,1,1)+10,MID(D66,1,1)-MID(E66,1,1)-10))</f>
        <v>1</v>
      </c>
      <c r="J66" s="19">
        <f t="shared" ref="J66:J97" si="22">IF(AND(-5&lt;(MID(D66,2,1)-MID(E66,2,1)),(MID(D66,2,1)-MID(E66,2,1))&lt;6),MID(D66,2,1)-MID(E66,2,1),IF(MID(D66,2,1)-MID(E66,2,1)&lt;-4,MID(D66,2,1)-MID(E66,2,1)+10,MID(D66,2,1)-MID(E66,2,1)-10))</f>
        <v>3</v>
      </c>
      <c r="K66" s="19">
        <f t="shared" ref="K66:K97" si="23">IF(AND(-5&lt;(MID(D66,3,1)-MID(E66,3,1)),(MID(D66,3,1)-MID(E66,3,1))&lt;6),MID(D66,3,1)-MID(E66,3,1),IF(MID(D66,3,1)-MID(E66,3,1)&lt;-4,MID(D66,3,1)-MID(E66,3,1)+10,MID(D66,3,1)-MID(E66,3,1)-10))</f>
        <v>2</v>
      </c>
      <c r="L66" s="19">
        <f t="shared" ref="L66:L97" si="24">IF(AND(-5&lt;(MID(D66,4,1)-MID(E66,4,1)),(MID(D66,4,1)-MID(E66,4,1))&lt;6),MID(D66,4,1)-MID(E66,4,1),IF(MID(D66,4,1)-MID(E66,4,1)&lt;-4,MID(D66,4,1)-MID(E66,4,1)+10,MID(D66,4,1)-MID(E66,4,1)-10))</f>
        <v>0</v>
      </c>
      <c r="M66" s="19">
        <f t="shared" ref="M66:M97" si="25">AVERAGE(I66:L66)</f>
        <v>1.5</v>
      </c>
      <c r="N6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1.25</v>
      </c>
      <c r="O66" s="19">
        <f>SQRT(Table1[[#This Row],[Wariancja]])</f>
        <v>1.1180339887498949</v>
      </c>
      <c r="P66" s="20">
        <f t="shared" ref="P66:P97" si="26">ABS(ROUND(AVERAGE(I66:L66),0))</f>
        <v>2</v>
      </c>
      <c r="Q66" s="27"/>
      <c r="R66" s="27"/>
    </row>
    <row r="67" spans="1:25" ht="13.2" x14ac:dyDescent="0.25">
      <c r="B67" s="19" t="s">
        <v>9</v>
      </c>
      <c r="C67" s="19">
        <v>57964</v>
      </c>
      <c r="D67" s="19">
        <v>8097</v>
      </c>
      <c r="E67" s="19">
        <v>7877</v>
      </c>
      <c r="F67" s="19">
        <v>0</v>
      </c>
      <c r="G67" s="19">
        <f t="shared" si="20"/>
        <v>220</v>
      </c>
      <c r="H67" s="19"/>
      <c r="I67" s="19">
        <f t="shared" si="21"/>
        <v>1</v>
      </c>
      <c r="J67" s="19">
        <f t="shared" si="22"/>
        <v>2</v>
      </c>
      <c r="K67" s="19">
        <f t="shared" si="23"/>
        <v>2</v>
      </c>
      <c r="L67" s="19">
        <f t="shared" si="24"/>
        <v>0</v>
      </c>
      <c r="M67" s="19">
        <f t="shared" si="25"/>
        <v>1.25</v>
      </c>
      <c r="N6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67" s="19">
        <f>SQRT(Table1[[#This Row],[Wariancja]])</f>
        <v>0.82915619758884995</v>
      </c>
      <c r="P67" s="20">
        <f t="shared" si="26"/>
        <v>1</v>
      </c>
      <c r="Q67" s="4" t="s">
        <v>60</v>
      </c>
      <c r="R67" s="27"/>
      <c r="V67" s="4" t="s">
        <v>66</v>
      </c>
      <c r="W67" s="27"/>
    </row>
    <row r="68" spans="1:25" ht="13.2" x14ac:dyDescent="0.25">
      <c r="B68" s="19">
        <v>43384</v>
      </c>
      <c r="C68" s="19">
        <v>57668</v>
      </c>
      <c r="D68" s="19">
        <v>7745</v>
      </c>
      <c r="E68" s="19">
        <v>7524</v>
      </c>
      <c r="F68" s="19">
        <v>0</v>
      </c>
      <c r="G68" s="19">
        <f t="shared" si="20"/>
        <v>221</v>
      </c>
      <c r="H68" s="19"/>
      <c r="I68" s="19">
        <f t="shared" si="21"/>
        <v>0</v>
      </c>
      <c r="J68" s="19">
        <f t="shared" si="22"/>
        <v>2</v>
      </c>
      <c r="K68" s="19">
        <f t="shared" si="23"/>
        <v>2</v>
      </c>
      <c r="L68" s="19">
        <f t="shared" si="24"/>
        <v>1</v>
      </c>
      <c r="M68" s="19">
        <f t="shared" si="25"/>
        <v>1.25</v>
      </c>
      <c r="N6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68" s="19">
        <f>SQRT(Table1[[#This Row],[Wariancja]])</f>
        <v>0.82915619758884995</v>
      </c>
      <c r="P68" s="20">
        <f t="shared" si="26"/>
        <v>1</v>
      </c>
      <c r="Q68" s="4" t="s">
        <v>61</v>
      </c>
      <c r="V68" s="4" t="s">
        <v>61</v>
      </c>
    </row>
    <row r="69" spans="1:25" ht="26.4" x14ac:dyDescent="0.25">
      <c r="A69" s="1"/>
      <c r="B69" s="19">
        <v>43389</v>
      </c>
      <c r="C69" s="19">
        <v>63720</v>
      </c>
      <c r="D69" s="19">
        <v>1625</v>
      </c>
      <c r="E69" s="19">
        <v>1307</v>
      </c>
      <c r="F69" s="19">
        <v>0</v>
      </c>
      <c r="G69" s="19">
        <f t="shared" si="20"/>
        <v>318</v>
      </c>
      <c r="H69" s="19"/>
      <c r="I69" s="19">
        <f t="shared" si="21"/>
        <v>0</v>
      </c>
      <c r="J69" s="19">
        <f t="shared" si="22"/>
        <v>3</v>
      </c>
      <c r="K69" s="19">
        <f t="shared" si="23"/>
        <v>2</v>
      </c>
      <c r="L69" s="19">
        <f t="shared" si="24"/>
        <v>-2</v>
      </c>
      <c r="M69" s="19">
        <f t="shared" si="25"/>
        <v>0.75</v>
      </c>
      <c r="N6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3.6875</v>
      </c>
      <c r="O69" s="19">
        <f>SQRT(Table1[[#This Row],[Wariancja]])</f>
        <v>1.920286436967152</v>
      </c>
      <c r="P69" s="20">
        <f t="shared" si="26"/>
        <v>1</v>
      </c>
      <c r="Q69" s="24" t="s">
        <v>54</v>
      </c>
      <c r="R69" s="24" t="s">
        <v>52</v>
      </c>
      <c r="S69" s="24" t="s">
        <v>56</v>
      </c>
      <c r="T69" s="24" t="s">
        <v>64</v>
      </c>
      <c r="V69" s="24" t="s">
        <v>54</v>
      </c>
      <c r="W69" s="24" t="s">
        <v>52</v>
      </c>
      <c r="X69" s="24" t="s">
        <v>56</v>
      </c>
      <c r="Y69" s="24" t="s">
        <v>64</v>
      </c>
    </row>
    <row r="70" spans="1:25" ht="13.2" x14ac:dyDescent="0.25">
      <c r="A70" s="1"/>
      <c r="B70" s="19">
        <v>43384</v>
      </c>
      <c r="C70" s="19">
        <v>57476</v>
      </c>
      <c r="D70" s="19">
        <v>3247</v>
      </c>
      <c r="E70" s="19">
        <v>2915</v>
      </c>
      <c r="F70" s="19">
        <v>0</v>
      </c>
      <c r="G70" s="19">
        <f t="shared" si="20"/>
        <v>332</v>
      </c>
      <c r="H70" s="19"/>
      <c r="I70" s="19">
        <f t="shared" si="21"/>
        <v>1</v>
      </c>
      <c r="J70" s="19">
        <f t="shared" si="22"/>
        <v>3</v>
      </c>
      <c r="K70" s="19">
        <f t="shared" si="23"/>
        <v>3</v>
      </c>
      <c r="L70" s="19">
        <f t="shared" si="24"/>
        <v>2</v>
      </c>
      <c r="M70" s="19">
        <f t="shared" si="25"/>
        <v>2.25</v>
      </c>
      <c r="N7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70" s="19">
        <f>SQRT(Table1[[#This Row],[Wariancja]])</f>
        <v>0.82915619758884995</v>
      </c>
      <c r="P70" s="20">
        <f t="shared" si="26"/>
        <v>2</v>
      </c>
      <c r="Q70">
        <v>9</v>
      </c>
      <c r="R70">
        <f>SUMPRODUCT(LEN($D$2:$D$96)-LEN(SUBSTITUTE($D$2:$D$96, Q70,"")))</f>
        <v>31</v>
      </c>
      <c r="S70">
        <f>R70/$X$12</f>
        <v>8.1578947368421056E-2</v>
      </c>
      <c r="T70">
        <f>S70*LOG10(S70)</f>
        <v>-8.8792313121733329E-2</v>
      </c>
      <c r="V70">
        <v>9</v>
      </c>
      <c r="W70">
        <f>SUMPRODUCT(LEN($D$97:$D$173)-LEN(SUBSTITUTE($D$97:$D$173, V70,"")))</f>
        <v>18</v>
      </c>
      <c r="X70">
        <f>W70/$X$12</f>
        <v>4.736842105263158E-2</v>
      </c>
      <c r="Y70">
        <f>X70*LOG10(X70)</f>
        <v>-6.2739999071692296E-2</v>
      </c>
    </row>
    <row r="71" spans="1:25" ht="13.2" x14ac:dyDescent="0.25">
      <c r="A71" s="1"/>
      <c r="B71" s="19">
        <v>43391</v>
      </c>
      <c r="C71" s="19">
        <v>57356</v>
      </c>
      <c r="D71" s="19">
        <v>3949</v>
      </c>
      <c r="E71" s="19">
        <v>3160</v>
      </c>
      <c r="F71" s="19">
        <v>0</v>
      </c>
      <c r="G71" s="19">
        <f t="shared" si="20"/>
        <v>789</v>
      </c>
      <c r="H71" s="19"/>
      <c r="I71" s="19">
        <f t="shared" si="21"/>
        <v>0</v>
      </c>
      <c r="J71" s="19">
        <f t="shared" si="22"/>
        <v>-2</v>
      </c>
      <c r="K71" s="19">
        <f t="shared" si="23"/>
        <v>-2</v>
      </c>
      <c r="L71" s="19">
        <f t="shared" si="24"/>
        <v>-1</v>
      </c>
      <c r="M71" s="19">
        <f t="shared" si="25"/>
        <v>-1.25</v>
      </c>
      <c r="N7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71" s="19">
        <f>SQRT(Table1[[#This Row],[Wariancja]])</f>
        <v>0.82915619758884995</v>
      </c>
      <c r="P71" s="20">
        <f t="shared" si="26"/>
        <v>1</v>
      </c>
      <c r="Q71">
        <v>8</v>
      </c>
      <c r="R71">
        <f t="shared" ref="R71:R79" si="27">SUMPRODUCT(LEN($D$2:$D$96)-LEN(SUBSTITUTE($D$2:$D$96, Q71,"")))</f>
        <v>37</v>
      </c>
      <c r="S71">
        <f t="shared" ref="S71:S79" si="28">R71/$X$12</f>
        <v>9.7368421052631576E-2</v>
      </c>
      <c r="T71">
        <f t="shared" ref="T71:T79" si="29">S71*LOG10(S71)</f>
        <v>-9.8496129695639895E-2</v>
      </c>
      <c r="V71">
        <v>8</v>
      </c>
      <c r="W71">
        <f t="shared" ref="W71:W79" si="30">SUMPRODUCT(LEN($D$97:$D$173)-LEN(SUBSTITUTE($D$97:$D$173, V71,"")))</f>
        <v>42</v>
      </c>
      <c r="X71">
        <f t="shared" ref="X71:X79" si="31">W71/$X$12</f>
        <v>0.11052631578947368</v>
      </c>
      <c r="Y71">
        <f t="shared" ref="Y71:Y79" si="32">X71*LOG10(X71)</f>
        <v>-0.10572221279261633</v>
      </c>
    </row>
    <row r="72" spans="1:25" ht="13.2" x14ac:dyDescent="0.25">
      <c r="A72" s="1"/>
      <c r="B72" s="19">
        <v>43389</v>
      </c>
      <c r="C72" s="19">
        <v>57915</v>
      </c>
      <c r="D72" s="19">
        <v>5647</v>
      </c>
      <c r="E72" s="19">
        <v>4750</v>
      </c>
      <c r="F72" s="19">
        <v>0</v>
      </c>
      <c r="G72" s="19">
        <f t="shared" si="20"/>
        <v>897</v>
      </c>
      <c r="H72" s="19"/>
      <c r="I72" s="19">
        <f t="shared" si="21"/>
        <v>1</v>
      </c>
      <c r="J72" s="19">
        <f t="shared" si="22"/>
        <v>-1</v>
      </c>
      <c r="K72" s="19">
        <f t="shared" si="23"/>
        <v>-1</v>
      </c>
      <c r="L72" s="19">
        <f t="shared" si="24"/>
        <v>-3</v>
      </c>
      <c r="M72" s="19">
        <f t="shared" si="25"/>
        <v>-1</v>
      </c>
      <c r="N7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2</v>
      </c>
      <c r="O72" s="19">
        <f>SQRT(Table1[[#This Row],[Wariancja]])</f>
        <v>1.4142135623730951</v>
      </c>
      <c r="P72" s="20">
        <f t="shared" si="26"/>
        <v>1</v>
      </c>
      <c r="Q72">
        <v>7</v>
      </c>
      <c r="R72">
        <f t="shared" si="27"/>
        <v>41</v>
      </c>
      <c r="S72">
        <f t="shared" si="28"/>
        <v>0.10789473684210527</v>
      </c>
      <c r="T72">
        <f t="shared" si="29"/>
        <v>-0.10433418246257911</v>
      </c>
      <c r="V72">
        <v>7</v>
      </c>
      <c r="W72">
        <f t="shared" si="30"/>
        <v>38</v>
      </c>
      <c r="X72">
        <f t="shared" si="31"/>
        <v>0.1</v>
      </c>
      <c r="Y72">
        <f t="shared" si="32"/>
        <v>-0.1</v>
      </c>
    </row>
    <row r="73" spans="1:25" ht="13.2" x14ac:dyDescent="0.25">
      <c r="A73" s="1"/>
      <c r="B73" s="19" t="s">
        <v>14</v>
      </c>
      <c r="C73" s="19">
        <v>57960</v>
      </c>
      <c r="D73" s="19">
        <v>7624</v>
      </c>
      <c r="E73" s="19">
        <v>6624</v>
      </c>
      <c r="F73" s="19">
        <v>0</v>
      </c>
      <c r="G73" s="19">
        <f t="shared" si="20"/>
        <v>1000</v>
      </c>
      <c r="H73" s="19"/>
      <c r="I73" s="19">
        <f t="shared" si="21"/>
        <v>1</v>
      </c>
      <c r="J73" s="19">
        <f t="shared" si="22"/>
        <v>0</v>
      </c>
      <c r="K73" s="19">
        <f t="shared" si="23"/>
        <v>0</v>
      </c>
      <c r="L73" s="19">
        <f t="shared" si="24"/>
        <v>0</v>
      </c>
      <c r="M73" s="19">
        <f t="shared" si="25"/>
        <v>0.25</v>
      </c>
      <c r="N7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73" s="19">
        <f>SQRT(Table1[[#This Row],[Wariancja]])</f>
        <v>0.4330127018922193</v>
      </c>
      <c r="P73" s="20">
        <f t="shared" si="26"/>
        <v>0</v>
      </c>
      <c r="Q73">
        <v>6</v>
      </c>
      <c r="R73">
        <f t="shared" si="27"/>
        <v>40</v>
      </c>
      <c r="S73">
        <f t="shared" si="28"/>
        <v>0.10526315789473684</v>
      </c>
      <c r="T73">
        <f t="shared" si="29"/>
        <v>-0.10291827424093135</v>
      </c>
      <c r="V73">
        <v>6</v>
      </c>
      <c r="W73">
        <f t="shared" si="30"/>
        <v>27</v>
      </c>
      <c r="X73">
        <f t="shared" si="31"/>
        <v>7.1052631578947367E-2</v>
      </c>
      <c r="Y73">
        <f t="shared" si="32"/>
        <v>-8.1598251253582138E-2</v>
      </c>
    </row>
    <row r="74" spans="1:25" ht="13.2" x14ac:dyDescent="0.25">
      <c r="B74" s="19">
        <v>43383</v>
      </c>
      <c r="C74" s="19">
        <v>57252</v>
      </c>
      <c r="D74" s="19">
        <v>6615</v>
      </c>
      <c r="E74" s="19">
        <v>5521</v>
      </c>
      <c r="F74" s="19">
        <v>0</v>
      </c>
      <c r="G74" s="19">
        <f t="shared" si="20"/>
        <v>1094</v>
      </c>
      <c r="H74" s="19"/>
      <c r="I74" s="19">
        <f t="shared" si="21"/>
        <v>1</v>
      </c>
      <c r="J74" s="19">
        <f t="shared" si="22"/>
        <v>1</v>
      </c>
      <c r="K74" s="19">
        <f t="shared" si="23"/>
        <v>-1</v>
      </c>
      <c r="L74" s="19">
        <f t="shared" si="24"/>
        <v>4</v>
      </c>
      <c r="M74" s="19">
        <f t="shared" si="25"/>
        <v>1.25</v>
      </c>
      <c r="N7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3.1875</v>
      </c>
      <c r="O74" s="19">
        <f>SQRT(Table1[[#This Row],[Wariancja]])</f>
        <v>1.7853571071357126</v>
      </c>
      <c r="P74" s="20">
        <f t="shared" si="26"/>
        <v>1</v>
      </c>
      <c r="Q74">
        <v>5</v>
      </c>
      <c r="R74">
        <f t="shared" si="27"/>
        <v>44</v>
      </c>
      <c r="S74">
        <f t="shared" si="28"/>
        <v>0.11578947368421053</v>
      </c>
      <c r="T74">
        <f t="shared" si="29"/>
        <v>-0.10841726443617736</v>
      </c>
      <c r="V74">
        <v>5</v>
      </c>
      <c r="W74">
        <f t="shared" si="30"/>
        <v>33</v>
      </c>
      <c r="X74">
        <f t="shared" si="31"/>
        <v>8.6842105263157901E-2</v>
      </c>
      <c r="Y74">
        <f t="shared" si="32"/>
        <v>-9.2162891243116968E-2</v>
      </c>
    </row>
    <row r="75" spans="1:25" ht="13.2" x14ac:dyDescent="0.25">
      <c r="B75" s="19">
        <v>43384</v>
      </c>
      <c r="C75" s="19">
        <v>57986</v>
      </c>
      <c r="D75" s="19">
        <v>9237</v>
      </c>
      <c r="E75" s="19">
        <v>8127</v>
      </c>
      <c r="F75" s="19">
        <v>0</v>
      </c>
      <c r="G75" s="19">
        <f t="shared" si="20"/>
        <v>1110</v>
      </c>
      <c r="H75" s="19"/>
      <c r="I75" s="19">
        <f t="shared" si="21"/>
        <v>1</v>
      </c>
      <c r="J75" s="19">
        <f t="shared" si="22"/>
        <v>1</v>
      </c>
      <c r="K75" s="19">
        <f t="shared" si="23"/>
        <v>1</v>
      </c>
      <c r="L75" s="19">
        <f t="shared" si="24"/>
        <v>0</v>
      </c>
      <c r="M75" s="19">
        <f t="shared" si="25"/>
        <v>0.75</v>
      </c>
      <c r="N7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75" s="19">
        <f>SQRT(Table1[[#This Row],[Wariancja]])</f>
        <v>0.4330127018922193</v>
      </c>
      <c r="P75" s="20">
        <f t="shared" si="26"/>
        <v>1</v>
      </c>
      <c r="Q75">
        <v>4</v>
      </c>
      <c r="R75">
        <f t="shared" si="27"/>
        <v>42</v>
      </c>
      <c r="S75">
        <f t="shared" si="28"/>
        <v>0.11052631578947368</v>
      </c>
      <c r="T75">
        <f t="shared" si="29"/>
        <v>-0.10572221279261633</v>
      </c>
      <c r="V75">
        <v>4</v>
      </c>
      <c r="W75">
        <f t="shared" si="30"/>
        <v>28</v>
      </c>
      <c r="X75">
        <f t="shared" si="31"/>
        <v>7.3684210526315783E-2</v>
      </c>
      <c r="Y75">
        <f t="shared" si="32"/>
        <v>-8.3456620599180381E-2</v>
      </c>
    </row>
    <row r="76" spans="1:25" ht="13.2" x14ac:dyDescent="0.25">
      <c r="B76" s="19">
        <v>43396</v>
      </c>
      <c r="C76" s="19">
        <v>57316</v>
      </c>
      <c r="D76" s="19">
        <v>5579</v>
      </c>
      <c r="E76" s="19">
        <v>4378</v>
      </c>
      <c r="F76" s="19">
        <v>0</v>
      </c>
      <c r="G76" s="19">
        <f t="shared" si="20"/>
        <v>1201</v>
      </c>
      <c r="H76" s="19"/>
      <c r="I76" s="19">
        <f t="shared" si="21"/>
        <v>1</v>
      </c>
      <c r="J76" s="19">
        <f t="shared" si="22"/>
        <v>2</v>
      </c>
      <c r="K76" s="19">
        <f t="shared" si="23"/>
        <v>0</v>
      </c>
      <c r="L76" s="19">
        <f t="shared" si="24"/>
        <v>1</v>
      </c>
      <c r="M76" s="19">
        <f t="shared" si="25"/>
        <v>1</v>
      </c>
      <c r="N7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0.5</v>
      </c>
      <c r="O76" s="19">
        <f>SQRT(Table1[[#This Row],[Wariancja]])</f>
        <v>0.70710678118654757</v>
      </c>
      <c r="P76" s="20">
        <f t="shared" si="26"/>
        <v>1</v>
      </c>
      <c r="Q76">
        <v>3</v>
      </c>
      <c r="R76">
        <f t="shared" si="27"/>
        <v>35</v>
      </c>
      <c r="S76">
        <f t="shared" si="28"/>
        <v>9.2105263157894732E-2</v>
      </c>
      <c r="T76">
        <f t="shared" si="29"/>
        <v>-9.5394853498233428E-2</v>
      </c>
      <c r="V76">
        <v>3</v>
      </c>
      <c r="W76">
        <f t="shared" si="30"/>
        <v>40</v>
      </c>
      <c r="X76">
        <f t="shared" si="31"/>
        <v>0.10526315789473684</v>
      </c>
      <c r="Y76">
        <f t="shared" si="32"/>
        <v>-0.10291827424093135</v>
      </c>
    </row>
    <row r="77" spans="1:25" ht="13.2" x14ac:dyDescent="0.25">
      <c r="B77" s="19">
        <v>43382</v>
      </c>
      <c r="C77" s="19">
        <v>57637</v>
      </c>
      <c r="D77" s="19">
        <v>5006</v>
      </c>
      <c r="E77" s="19">
        <v>3774</v>
      </c>
      <c r="F77" s="19">
        <v>0</v>
      </c>
      <c r="G77" s="19">
        <f t="shared" si="20"/>
        <v>1232</v>
      </c>
      <c r="H77" s="19"/>
      <c r="I77" s="19">
        <f t="shared" si="21"/>
        <v>2</v>
      </c>
      <c r="J77" s="19">
        <f t="shared" si="22"/>
        <v>3</v>
      </c>
      <c r="K77" s="19">
        <f t="shared" si="23"/>
        <v>3</v>
      </c>
      <c r="L77" s="19">
        <f t="shared" si="24"/>
        <v>2</v>
      </c>
      <c r="M77" s="19">
        <f t="shared" si="25"/>
        <v>2.5</v>
      </c>
      <c r="N7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77" s="19">
        <f>SQRT(Table1[[#This Row],[Wariancja]])</f>
        <v>0.5</v>
      </c>
      <c r="P77" s="20">
        <f t="shared" si="26"/>
        <v>3</v>
      </c>
      <c r="Q77">
        <v>2</v>
      </c>
      <c r="R77">
        <f t="shared" si="27"/>
        <v>47</v>
      </c>
      <c r="S77">
        <f t="shared" si="28"/>
        <v>0.12368421052631579</v>
      </c>
      <c r="T77">
        <f t="shared" si="29"/>
        <v>-0.11226639399476672</v>
      </c>
      <c r="V77">
        <v>2</v>
      </c>
      <c r="W77">
        <f t="shared" si="30"/>
        <v>29</v>
      </c>
      <c r="X77">
        <f t="shared" si="31"/>
        <v>7.6315789473684212E-2</v>
      </c>
      <c r="Y77">
        <f t="shared" si="32"/>
        <v>-8.5274164112678338E-2</v>
      </c>
    </row>
    <row r="78" spans="1:25" ht="13.2" x14ac:dyDescent="0.25">
      <c r="B78" s="19" t="s">
        <v>8</v>
      </c>
      <c r="C78" s="19">
        <v>57442</v>
      </c>
      <c r="D78" s="19">
        <v>4899</v>
      </c>
      <c r="E78" s="19">
        <v>3578</v>
      </c>
      <c r="F78" s="19">
        <v>0</v>
      </c>
      <c r="G78" s="19">
        <f t="shared" si="20"/>
        <v>1321</v>
      </c>
      <c r="H78" s="19"/>
      <c r="I78" s="19">
        <f t="shared" si="21"/>
        <v>1</v>
      </c>
      <c r="J78" s="19">
        <f t="shared" si="22"/>
        <v>3</v>
      </c>
      <c r="K78" s="19">
        <f t="shared" si="23"/>
        <v>2</v>
      </c>
      <c r="L78" s="19">
        <f t="shared" si="24"/>
        <v>1</v>
      </c>
      <c r="M78" s="19">
        <f t="shared" si="25"/>
        <v>1.75</v>
      </c>
      <c r="N7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78" s="19">
        <f>SQRT(Table1[[#This Row],[Wariancja]])</f>
        <v>0.82915619758884995</v>
      </c>
      <c r="P78" s="20">
        <f t="shared" si="26"/>
        <v>2</v>
      </c>
      <c r="Q78">
        <v>1</v>
      </c>
      <c r="R78">
        <f t="shared" si="27"/>
        <v>28</v>
      </c>
      <c r="S78">
        <f t="shared" si="28"/>
        <v>7.3684210526315783E-2</v>
      </c>
      <c r="T78">
        <f t="shared" si="29"/>
        <v>-8.3456620599180381E-2</v>
      </c>
      <c r="V78">
        <v>1</v>
      </c>
      <c r="W78">
        <f t="shared" si="30"/>
        <v>30</v>
      </c>
      <c r="X78">
        <f t="shared" si="31"/>
        <v>7.8947368421052627E-2</v>
      </c>
      <c r="Y78">
        <f t="shared" si="32"/>
        <v>-8.7052290149774822E-2</v>
      </c>
    </row>
    <row r="79" spans="1:25" ht="13.2" x14ac:dyDescent="0.25">
      <c r="B79" s="19">
        <v>43392</v>
      </c>
      <c r="C79" s="19">
        <v>57338</v>
      </c>
      <c r="D79" s="19">
        <v>2384</v>
      </c>
      <c r="E79" s="19">
        <v>1052</v>
      </c>
      <c r="F79" s="19">
        <v>0</v>
      </c>
      <c r="G79" s="19">
        <f t="shared" si="20"/>
        <v>1332</v>
      </c>
      <c r="H79" s="19"/>
      <c r="I79" s="19">
        <f t="shared" si="21"/>
        <v>1</v>
      </c>
      <c r="J79" s="19">
        <f t="shared" si="22"/>
        <v>3</v>
      </c>
      <c r="K79" s="19">
        <f t="shared" si="23"/>
        <v>3</v>
      </c>
      <c r="L79" s="19">
        <f t="shared" si="24"/>
        <v>2</v>
      </c>
      <c r="M79" s="19">
        <f t="shared" si="25"/>
        <v>2.25</v>
      </c>
      <c r="N7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79" s="19">
        <f>SQRT(Table1[[#This Row],[Wariancja]])</f>
        <v>0.82915619758884995</v>
      </c>
      <c r="P79" s="20">
        <f t="shared" si="26"/>
        <v>2</v>
      </c>
      <c r="Q79">
        <v>0</v>
      </c>
      <c r="R79">
        <f t="shared" si="27"/>
        <v>35</v>
      </c>
      <c r="S79">
        <f t="shared" si="28"/>
        <v>9.2105263157894732E-2</v>
      </c>
      <c r="T79">
        <f t="shared" si="29"/>
        <v>-9.5394853498233428E-2</v>
      </c>
      <c r="V79">
        <v>0</v>
      </c>
      <c r="W79">
        <f t="shared" si="30"/>
        <v>23</v>
      </c>
      <c r="X79">
        <f t="shared" si="31"/>
        <v>6.0526315789473685E-2</v>
      </c>
      <c r="Y79">
        <f t="shared" si="32"/>
        <v>-7.372442761521579E-2</v>
      </c>
    </row>
    <row r="80" spans="1:25" ht="13.2" x14ac:dyDescent="0.25">
      <c r="B80" s="19" t="s">
        <v>14</v>
      </c>
      <c r="C80" s="19">
        <v>57912</v>
      </c>
      <c r="D80" s="19">
        <v>2911</v>
      </c>
      <c r="E80" s="19">
        <v>1459</v>
      </c>
      <c r="F80" s="19">
        <v>0</v>
      </c>
      <c r="G80" s="19">
        <f t="shared" si="20"/>
        <v>1452</v>
      </c>
      <c r="H80" s="19"/>
      <c r="I80" s="19">
        <f t="shared" si="21"/>
        <v>1</v>
      </c>
      <c r="J80" s="19">
        <f t="shared" si="22"/>
        <v>5</v>
      </c>
      <c r="K80" s="19">
        <f t="shared" si="23"/>
        <v>-4</v>
      </c>
      <c r="L80" s="19">
        <f t="shared" si="24"/>
        <v>2</v>
      </c>
      <c r="M80" s="19">
        <f t="shared" si="25"/>
        <v>1</v>
      </c>
      <c r="N8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10.5</v>
      </c>
      <c r="O80" s="19">
        <f>SQRT(Table1[[#This Row],[Wariancja]])</f>
        <v>3.2403703492039302</v>
      </c>
      <c r="P80" s="20">
        <f t="shared" si="26"/>
        <v>1</v>
      </c>
      <c r="Q80" s="4" t="s">
        <v>63</v>
      </c>
      <c r="R80">
        <f>SUM(R70:R79)</f>
        <v>380</v>
      </c>
      <c r="S80" s="28" t="s">
        <v>65</v>
      </c>
      <c r="T80">
        <f>-SUM(T70:T79)</f>
        <v>0.99519309834009118</v>
      </c>
      <c r="V80" s="4" t="s">
        <v>63</v>
      </c>
      <c r="W80">
        <f>SUM(W70:W79)</f>
        <v>308</v>
      </c>
      <c r="X80" s="28" t="s">
        <v>65</v>
      </c>
      <c r="Y80">
        <f>-SUM(Y70:Y79)</f>
        <v>0.87464913107878828</v>
      </c>
    </row>
    <row r="81" spans="1:25" ht="13.2" x14ac:dyDescent="0.25">
      <c r="B81" s="19">
        <v>43392</v>
      </c>
      <c r="C81" s="19">
        <v>57876</v>
      </c>
      <c r="D81" s="19">
        <v>5607</v>
      </c>
      <c r="E81" s="19">
        <v>4007</v>
      </c>
      <c r="F81" s="19">
        <v>0</v>
      </c>
      <c r="G81" s="19">
        <f t="shared" si="20"/>
        <v>1600</v>
      </c>
      <c r="H81" s="19"/>
      <c r="I81" s="19">
        <f t="shared" si="21"/>
        <v>1</v>
      </c>
      <c r="J81" s="19">
        <f t="shared" si="22"/>
        <v>-4</v>
      </c>
      <c r="K81" s="19">
        <f t="shared" si="23"/>
        <v>0</v>
      </c>
      <c r="L81" s="19">
        <f t="shared" si="24"/>
        <v>0</v>
      </c>
      <c r="M81" s="19">
        <f t="shared" si="25"/>
        <v>-0.75</v>
      </c>
      <c r="N8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3.6875</v>
      </c>
      <c r="O81" s="19">
        <f>SQRT(Table1[[#This Row],[Wariancja]])</f>
        <v>1.920286436967152</v>
      </c>
      <c r="P81" s="20">
        <f t="shared" si="26"/>
        <v>1</v>
      </c>
      <c r="Q81" s="26"/>
      <c r="R81" s="26"/>
      <c r="S81" s="26"/>
      <c r="V81" s="26"/>
      <c r="W81" s="26"/>
      <c r="X81" s="26"/>
    </row>
    <row r="82" spans="1:25" ht="13.2" x14ac:dyDescent="0.25">
      <c r="B82" s="19">
        <v>43395</v>
      </c>
      <c r="C82" s="19">
        <v>57753</v>
      </c>
      <c r="D82" s="19">
        <v>9419</v>
      </c>
      <c r="E82" s="19">
        <v>7419</v>
      </c>
      <c r="F82" s="19">
        <v>0</v>
      </c>
      <c r="G82" s="19">
        <f t="shared" si="20"/>
        <v>2000</v>
      </c>
      <c r="H82" s="19"/>
      <c r="I82" s="19">
        <f t="shared" si="21"/>
        <v>2</v>
      </c>
      <c r="J82" s="19">
        <f t="shared" si="22"/>
        <v>0</v>
      </c>
      <c r="K82" s="19">
        <f t="shared" si="23"/>
        <v>0</v>
      </c>
      <c r="L82" s="19">
        <f t="shared" si="24"/>
        <v>0</v>
      </c>
      <c r="M82" s="19">
        <f t="shared" si="25"/>
        <v>0.5</v>
      </c>
      <c r="N8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0.75</v>
      </c>
      <c r="O82" s="19">
        <f>SQRT(Table1[[#This Row],[Wariancja]])</f>
        <v>0.8660254037844386</v>
      </c>
      <c r="P82" s="20">
        <f t="shared" si="26"/>
        <v>1</v>
      </c>
      <c r="Q82" s="4" t="s">
        <v>62</v>
      </c>
      <c r="V82" s="4" t="s">
        <v>62</v>
      </c>
    </row>
    <row r="83" spans="1:25" ht="26.4" x14ac:dyDescent="0.25">
      <c r="B83" s="19">
        <v>43389</v>
      </c>
      <c r="C83" s="19">
        <v>57675</v>
      </c>
      <c r="D83" s="19">
        <v>4736</v>
      </c>
      <c r="E83" s="19">
        <v>2492</v>
      </c>
      <c r="F83" s="19">
        <v>0</v>
      </c>
      <c r="G83" s="19">
        <f t="shared" si="20"/>
        <v>2244</v>
      </c>
      <c r="H83" s="19"/>
      <c r="I83" s="19">
        <f t="shared" si="21"/>
        <v>2</v>
      </c>
      <c r="J83" s="19">
        <f t="shared" si="22"/>
        <v>3</v>
      </c>
      <c r="K83" s="19">
        <f t="shared" si="23"/>
        <v>4</v>
      </c>
      <c r="L83" s="19">
        <f t="shared" si="24"/>
        <v>4</v>
      </c>
      <c r="M83" s="19">
        <f t="shared" si="25"/>
        <v>3.25</v>
      </c>
      <c r="N8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83" s="19">
        <f>SQRT(Table1[[#This Row],[Wariancja]])</f>
        <v>0.82915619758884995</v>
      </c>
      <c r="P83" s="20">
        <f t="shared" si="26"/>
        <v>3</v>
      </c>
      <c r="Q83" s="24" t="s">
        <v>54</v>
      </c>
      <c r="R83" s="24" t="s">
        <v>52</v>
      </c>
      <c r="S83" s="24" t="s">
        <v>56</v>
      </c>
      <c r="T83" s="24" t="s">
        <v>64</v>
      </c>
      <c r="V83" s="24" t="s">
        <v>54</v>
      </c>
      <c r="W83" s="24" t="s">
        <v>52</v>
      </c>
      <c r="X83" s="24" t="s">
        <v>56</v>
      </c>
      <c r="Y83" s="24" t="s">
        <v>64</v>
      </c>
    </row>
    <row r="84" spans="1:25" ht="13.2" x14ac:dyDescent="0.25">
      <c r="B84" s="19">
        <v>43397</v>
      </c>
      <c r="C84" s="19">
        <v>57083</v>
      </c>
      <c r="D84" s="19">
        <v>5943</v>
      </c>
      <c r="E84" s="19">
        <v>3623</v>
      </c>
      <c r="F84" s="19">
        <v>0</v>
      </c>
      <c r="G84" s="19">
        <f t="shared" si="20"/>
        <v>2320</v>
      </c>
      <c r="H84" s="19"/>
      <c r="I84" s="19">
        <f t="shared" si="21"/>
        <v>2</v>
      </c>
      <c r="J84" s="19">
        <f t="shared" si="22"/>
        <v>3</v>
      </c>
      <c r="K84" s="19">
        <f t="shared" si="23"/>
        <v>2</v>
      </c>
      <c r="L84" s="19">
        <f t="shared" si="24"/>
        <v>0</v>
      </c>
      <c r="M84" s="19">
        <f t="shared" si="25"/>
        <v>1.75</v>
      </c>
      <c r="N8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1.1875</v>
      </c>
      <c r="O84" s="19">
        <f>SQRT(Table1[[#This Row],[Wariancja]])</f>
        <v>1.0897247358851685</v>
      </c>
      <c r="P84" s="20">
        <f t="shared" si="26"/>
        <v>2</v>
      </c>
      <c r="Q84">
        <v>9</v>
      </c>
      <c r="R84">
        <f>SUMPRODUCT(LEN($E$2:$E$96)-LEN(SUBSTITUTE($E$2:$E$96, Q84,"")))</f>
        <v>25</v>
      </c>
      <c r="S84">
        <f>R84/$X$12</f>
        <v>6.5789473684210523E-2</v>
      </c>
      <c r="T84">
        <f>S84*LOG10(S84)</f>
        <v>-7.775286762794556E-2</v>
      </c>
      <c r="V84">
        <v>9</v>
      </c>
      <c r="W84">
        <f>SUMPRODUCT(LEN($E$97:$E$173)-LEN(SUBSTITUTE($E$97:$E$173, V84,"")))</f>
        <v>30</v>
      </c>
      <c r="X84">
        <f>W84/$X$12</f>
        <v>7.8947368421052627E-2</v>
      </c>
      <c r="Y84">
        <f>X84*LOG10(X84)</f>
        <v>-8.7052290149774822E-2</v>
      </c>
    </row>
    <row r="85" spans="1:25" ht="13.2" x14ac:dyDescent="0.25">
      <c r="B85" s="19">
        <v>43397</v>
      </c>
      <c r="C85" s="19">
        <v>57083</v>
      </c>
      <c r="D85" s="19">
        <v>5943</v>
      </c>
      <c r="E85" s="19">
        <v>3623</v>
      </c>
      <c r="F85" s="19">
        <v>0</v>
      </c>
      <c r="G85" s="19">
        <f t="shared" si="20"/>
        <v>2320</v>
      </c>
      <c r="H85" s="19"/>
      <c r="I85" s="19">
        <f t="shared" si="21"/>
        <v>2</v>
      </c>
      <c r="J85" s="19">
        <f t="shared" si="22"/>
        <v>3</v>
      </c>
      <c r="K85" s="19">
        <f t="shared" si="23"/>
        <v>2</v>
      </c>
      <c r="L85" s="19">
        <f t="shared" si="24"/>
        <v>0</v>
      </c>
      <c r="M85" s="19">
        <f t="shared" si="25"/>
        <v>1.75</v>
      </c>
      <c r="N8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1.1875</v>
      </c>
      <c r="O85" s="19">
        <f>SQRT(Table1[[#This Row],[Wariancja]])</f>
        <v>1.0897247358851685</v>
      </c>
      <c r="P85" s="20">
        <f t="shared" si="26"/>
        <v>2</v>
      </c>
      <c r="Q85">
        <v>8</v>
      </c>
      <c r="R85">
        <f t="shared" ref="R85:R93" si="33">SUMPRODUCT(LEN($E$2:$E$96)-LEN(SUBSTITUTE($E$2:$E$96, Q85,"")))</f>
        <v>46</v>
      </c>
      <c r="S85">
        <f t="shared" ref="S85:S93" si="34">R85/$X$12</f>
        <v>0.12105263157894737</v>
      </c>
      <c r="T85">
        <f t="shared" ref="T85:T93" si="35">S85*LOG10(S85)</f>
        <v>-0.11100838207110754</v>
      </c>
      <c r="V85">
        <v>8</v>
      </c>
      <c r="W85">
        <f t="shared" ref="W85:W93" si="36">SUMPRODUCT(LEN($E$97:$E$173)-LEN(SUBSTITUTE($E$97:$E$173, V85,"")))</f>
        <v>24</v>
      </c>
      <c r="X85">
        <f t="shared" ref="X85:X93" si="37">W85/$X$12</f>
        <v>6.3157894736842107E-2</v>
      </c>
      <c r="Y85">
        <f t="shared" ref="Y85:Y93" si="38">X85*LOG10(X85)</f>
        <v>-7.5762464520328685E-2</v>
      </c>
    </row>
    <row r="86" spans="1:25" ht="13.2" x14ac:dyDescent="0.25">
      <c r="B86" s="19">
        <v>43392</v>
      </c>
      <c r="C86" s="19">
        <v>57122</v>
      </c>
      <c r="D86" s="19">
        <v>5725</v>
      </c>
      <c r="E86" s="19">
        <v>3405</v>
      </c>
      <c r="F86" s="19">
        <v>0</v>
      </c>
      <c r="G86" s="19">
        <f t="shared" si="20"/>
        <v>2320</v>
      </c>
      <c r="H86" s="19"/>
      <c r="I86" s="19">
        <f t="shared" si="21"/>
        <v>2</v>
      </c>
      <c r="J86" s="19">
        <f t="shared" si="22"/>
        <v>3</v>
      </c>
      <c r="K86" s="19">
        <f t="shared" si="23"/>
        <v>2</v>
      </c>
      <c r="L86" s="19">
        <f t="shared" si="24"/>
        <v>0</v>
      </c>
      <c r="M86" s="19">
        <f t="shared" si="25"/>
        <v>1.75</v>
      </c>
      <c r="N8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1.1875</v>
      </c>
      <c r="O86" s="19">
        <f>SQRT(Table1[[#This Row],[Wariancja]])</f>
        <v>1.0897247358851685</v>
      </c>
      <c r="P86" s="20">
        <f t="shared" si="26"/>
        <v>2</v>
      </c>
      <c r="Q86">
        <v>7</v>
      </c>
      <c r="R86">
        <f t="shared" si="33"/>
        <v>49</v>
      </c>
      <c r="S86">
        <f t="shared" si="34"/>
        <v>0.12894736842105264</v>
      </c>
      <c r="T86">
        <f t="shared" si="35"/>
        <v>-0.11470996924428034</v>
      </c>
      <c r="V86">
        <v>7</v>
      </c>
      <c r="W86">
        <f t="shared" si="36"/>
        <v>25</v>
      </c>
      <c r="X86">
        <f t="shared" si="37"/>
        <v>6.5789473684210523E-2</v>
      </c>
      <c r="Y86">
        <f t="shared" si="38"/>
        <v>-7.775286762794556E-2</v>
      </c>
    </row>
    <row r="87" spans="1:25" ht="13.2" x14ac:dyDescent="0.25">
      <c r="A87" s="1"/>
      <c r="B87" s="19">
        <v>43396</v>
      </c>
      <c r="C87" s="19">
        <v>57801</v>
      </c>
      <c r="D87" s="19">
        <v>3839</v>
      </c>
      <c r="E87" s="19">
        <v>1377</v>
      </c>
      <c r="F87" s="19">
        <v>0</v>
      </c>
      <c r="G87" s="19">
        <f t="shared" si="20"/>
        <v>2462</v>
      </c>
      <c r="H87" s="19"/>
      <c r="I87" s="19">
        <f t="shared" si="21"/>
        <v>2</v>
      </c>
      <c r="J87" s="19">
        <f t="shared" si="22"/>
        <v>5</v>
      </c>
      <c r="K87" s="19">
        <f t="shared" si="23"/>
        <v>-4</v>
      </c>
      <c r="L87" s="19">
        <f t="shared" si="24"/>
        <v>2</v>
      </c>
      <c r="M87" s="19">
        <f t="shared" si="25"/>
        <v>1.25</v>
      </c>
      <c r="N8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10.6875</v>
      </c>
      <c r="O87" s="19">
        <f>SQRT(Table1[[#This Row],[Wariancja]])</f>
        <v>3.2691742076555053</v>
      </c>
      <c r="P87" s="20">
        <f t="shared" si="26"/>
        <v>1</v>
      </c>
      <c r="Q87">
        <v>6</v>
      </c>
      <c r="R87">
        <f t="shared" si="33"/>
        <v>37</v>
      </c>
      <c r="S87">
        <f t="shared" si="34"/>
        <v>9.7368421052631576E-2</v>
      </c>
      <c r="T87">
        <f t="shared" si="35"/>
        <v>-9.8496129695639895E-2</v>
      </c>
      <c r="V87">
        <v>6</v>
      </c>
      <c r="W87">
        <f t="shared" si="36"/>
        <v>31</v>
      </c>
      <c r="X87">
        <f t="shared" si="37"/>
        <v>8.1578947368421056E-2</v>
      </c>
      <c r="Y87">
        <f t="shared" si="38"/>
        <v>-8.8792313121733329E-2</v>
      </c>
    </row>
    <row r="88" spans="1:25" ht="13.2" x14ac:dyDescent="0.25">
      <c r="A88" s="1"/>
      <c r="B88" s="19">
        <v>43392</v>
      </c>
      <c r="C88" s="19">
        <v>57801</v>
      </c>
      <c r="D88" s="19">
        <v>3839</v>
      </c>
      <c r="E88" s="19">
        <v>1377</v>
      </c>
      <c r="F88" s="19">
        <v>0</v>
      </c>
      <c r="G88" s="19">
        <f t="shared" si="20"/>
        <v>2462</v>
      </c>
      <c r="H88" s="19"/>
      <c r="I88" s="19">
        <f t="shared" si="21"/>
        <v>2</v>
      </c>
      <c r="J88" s="19">
        <f t="shared" si="22"/>
        <v>5</v>
      </c>
      <c r="K88" s="19">
        <f t="shared" si="23"/>
        <v>-4</v>
      </c>
      <c r="L88" s="19">
        <f t="shared" si="24"/>
        <v>2</v>
      </c>
      <c r="M88" s="19">
        <f t="shared" si="25"/>
        <v>1.25</v>
      </c>
      <c r="N8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10.6875</v>
      </c>
      <c r="O88" s="19">
        <f>SQRT(Table1[[#This Row],[Wariancja]])</f>
        <v>3.2691742076555053</v>
      </c>
      <c r="P88" s="20">
        <f t="shared" si="26"/>
        <v>1</v>
      </c>
      <c r="Q88">
        <v>5</v>
      </c>
      <c r="R88">
        <f t="shared" si="33"/>
        <v>35</v>
      </c>
      <c r="S88">
        <f t="shared" si="34"/>
        <v>9.2105263157894732E-2</v>
      </c>
      <c r="T88">
        <f t="shared" si="35"/>
        <v>-9.5394853498233428E-2</v>
      </c>
      <c r="V88">
        <v>5</v>
      </c>
      <c r="W88">
        <f t="shared" si="36"/>
        <v>25</v>
      </c>
      <c r="X88">
        <f t="shared" si="37"/>
        <v>6.5789473684210523E-2</v>
      </c>
      <c r="Y88">
        <f t="shared" si="38"/>
        <v>-7.775286762794556E-2</v>
      </c>
    </row>
    <row r="89" spans="1:25" ht="13.2" x14ac:dyDescent="0.25">
      <c r="B89" s="19">
        <v>43392</v>
      </c>
      <c r="C89" s="19">
        <v>60984</v>
      </c>
      <c r="D89" s="19">
        <v>9354</v>
      </c>
      <c r="E89" s="19">
        <v>6869</v>
      </c>
      <c r="F89" s="19">
        <v>0</v>
      </c>
      <c r="G89" s="19">
        <f t="shared" si="20"/>
        <v>2485</v>
      </c>
      <c r="H89" s="19"/>
      <c r="I89" s="19">
        <f t="shared" si="21"/>
        <v>3</v>
      </c>
      <c r="J89" s="19">
        <f t="shared" si="22"/>
        <v>5</v>
      </c>
      <c r="K89" s="19">
        <f t="shared" si="23"/>
        <v>-1</v>
      </c>
      <c r="L89" s="19">
        <f t="shared" si="24"/>
        <v>5</v>
      </c>
      <c r="M89" s="19">
        <f t="shared" si="25"/>
        <v>3</v>
      </c>
      <c r="N8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6</v>
      </c>
      <c r="O89" s="19">
        <f>SQRT(Table1[[#This Row],[Wariancja]])</f>
        <v>2.4494897427831779</v>
      </c>
      <c r="P89" s="20">
        <f t="shared" si="26"/>
        <v>3</v>
      </c>
      <c r="Q89">
        <v>4</v>
      </c>
      <c r="R89">
        <f t="shared" si="33"/>
        <v>33</v>
      </c>
      <c r="S89">
        <f t="shared" si="34"/>
        <v>8.6842105263157901E-2</v>
      </c>
      <c r="T89">
        <f t="shared" si="35"/>
        <v>-9.2162891243116968E-2</v>
      </c>
      <c r="V89">
        <v>4</v>
      </c>
      <c r="W89">
        <f t="shared" si="36"/>
        <v>28</v>
      </c>
      <c r="X89">
        <f t="shared" si="37"/>
        <v>7.3684210526315783E-2</v>
      </c>
      <c r="Y89">
        <f t="shared" si="38"/>
        <v>-8.3456620599180381E-2</v>
      </c>
    </row>
    <row r="90" spans="1:25" ht="13.2" x14ac:dyDescent="0.25">
      <c r="B90" s="19" t="s">
        <v>15</v>
      </c>
      <c r="C90" s="19">
        <v>63759</v>
      </c>
      <c r="D90" s="19">
        <v>2780</v>
      </c>
      <c r="E90" s="19" t="s">
        <v>1</v>
      </c>
      <c r="F90" s="19">
        <v>0</v>
      </c>
      <c r="G90" s="19">
        <f t="shared" si="20"/>
        <v>2780</v>
      </c>
      <c r="H90" s="19"/>
      <c r="I90" s="19">
        <f t="shared" si="21"/>
        <v>2</v>
      </c>
      <c r="J90" s="19">
        <f t="shared" si="22"/>
        <v>-3</v>
      </c>
      <c r="K90" s="19">
        <f t="shared" si="23"/>
        <v>-2</v>
      </c>
      <c r="L90" s="19">
        <f t="shared" si="24"/>
        <v>0</v>
      </c>
      <c r="M90" s="19">
        <f t="shared" si="25"/>
        <v>-0.75</v>
      </c>
      <c r="N9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3.6875</v>
      </c>
      <c r="O90" s="19">
        <f>SQRT(Table1[[#This Row],[Wariancja]])</f>
        <v>1.920286436967152</v>
      </c>
      <c r="P90" s="20">
        <f t="shared" si="26"/>
        <v>1</v>
      </c>
      <c r="Q90">
        <v>3</v>
      </c>
      <c r="R90">
        <f t="shared" si="33"/>
        <v>34</v>
      </c>
      <c r="S90">
        <f t="shared" si="34"/>
        <v>8.9473684210526316E-2</v>
      </c>
      <c r="T90">
        <f t="shared" si="35"/>
        <v>-9.3795681856670712E-2</v>
      </c>
      <c r="V90">
        <v>3</v>
      </c>
      <c r="W90">
        <f t="shared" si="36"/>
        <v>41</v>
      </c>
      <c r="X90">
        <f t="shared" si="37"/>
        <v>0.10789473684210527</v>
      </c>
      <c r="Y90">
        <f t="shared" si="38"/>
        <v>-0.10433418246257911</v>
      </c>
    </row>
    <row r="91" spans="1:25" ht="13.2" x14ac:dyDescent="0.25">
      <c r="B91" s="19">
        <v>43397</v>
      </c>
      <c r="C91" s="19">
        <v>57650</v>
      </c>
      <c r="D91" s="19">
        <v>7528</v>
      </c>
      <c r="E91" s="19">
        <v>4285</v>
      </c>
      <c r="F91" s="19">
        <v>0</v>
      </c>
      <c r="G91" s="19">
        <f t="shared" si="20"/>
        <v>3243</v>
      </c>
      <c r="H91" s="19"/>
      <c r="I91" s="19">
        <f t="shared" si="21"/>
        <v>3</v>
      </c>
      <c r="J91" s="19">
        <f t="shared" si="22"/>
        <v>3</v>
      </c>
      <c r="K91" s="19">
        <f t="shared" si="23"/>
        <v>4</v>
      </c>
      <c r="L91" s="19">
        <f t="shared" si="24"/>
        <v>3</v>
      </c>
      <c r="M91" s="19">
        <f t="shared" si="25"/>
        <v>3.25</v>
      </c>
      <c r="N9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91" s="19">
        <f>SQRT(Table1[[#This Row],[Wariancja]])</f>
        <v>0.4330127018922193</v>
      </c>
      <c r="P91" s="20">
        <f t="shared" si="26"/>
        <v>3</v>
      </c>
      <c r="Q91">
        <v>2</v>
      </c>
      <c r="R91">
        <f t="shared" si="33"/>
        <v>52</v>
      </c>
      <c r="S91">
        <f t="shared" si="34"/>
        <v>0.1368421052631579</v>
      </c>
      <c r="T91">
        <f t="shared" si="35"/>
        <v>-0.11820150830280152</v>
      </c>
      <c r="V91">
        <v>2</v>
      </c>
      <c r="W91">
        <f t="shared" si="36"/>
        <v>31</v>
      </c>
      <c r="X91">
        <f t="shared" si="37"/>
        <v>8.1578947368421056E-2</v>
      </c>
      <c r="Y91">
        <f t="shared" si="38"/>
        <v>-8.8792313121733329E-2</v>
      </c>
    </row>
    <row r="92" spans="1:25" ht="15.75" customHeight="1" x14ac:dyDescent="0.25">
      <c r="B92" s="19">
        <v>43388</v>
      </c>
      <c r="C92" s="19">
        <v>60981</v>
      </c>
      <c r="D92" s="19">
        <v>9480</v>
      </c>
      <c r="E92" s="19">
        <v>6043</v>
      </c>
      <c r="F92" s="19">
        <v>0</v>
      </c>
      <c r="G92" s="19">
        <f t="shared" si="20"/>
        <v>3437</v>
      </c>
      <c r="H92" s="19"/>
      <c r="I92" s="19">
        <f t="shared" si="21"/>
        <v>3</v>
      </c>
      <c r="J92" s="19">
        <f t="shared" si="22"/>
        <v>4</v>
      </c>
      <c r="K92" s="19">
        <f t="shared" si="23"/>
        <v>4</v>
      </c>
      <c r="L92" s="19">
        <f t="shared" si="24"/>
        <v>-3</v>
      </c>
      <c r="M92" s="19">
        <f t="shared" si="25"/>
        <v>2</v>
      </c>
      <c r="N9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8.5</v>
      </c>
      <c r="O92" s="19">
        <f>SQRT(Table1[[#This Row],[Wariancja]])</f>
        <v>2.9154759474226504</v>
      </c>
      <c r="P92" s="20">
        <f t="shared" si="26"/>
        <v>2</v>
      </c>
      <c r="Q92">
        <v>1</v>
      </c>
      <c r="R92">
        <f t="shared" si="33"/>
        <v>33</v>
      </c>
      <c r="S92">
        <f t="shared" si="34"/>
        <v>8.6842105263157901E-2</v>
      </c>
      <c r="T92">
        <f t="shared" si="35"/>
        <v>-9.2162891243116968E-2</v>
      </c>
      <c r="V92">
        <v>1</v>
      </c>
      <c r="W92">
        <f t="shared" si="36"/>
        <v>36</v>
      </c>
      <c r="X92">
        <f t="shared" si="37"/>
        <v>9.4736842105263161E-2</v>
      </c>
      <c r="Y92">
        <f t="shared" si="38"/>
        <v>-9.6961366975217955E-2</v>
      </c>
    </row>
    <row r="93" spans="1:25" ht="13.2" x14ac:dyDescent="0.25">
      <c r="B93" s="19" t="s">
        <v>10</v>
      </c>
      <c r="C93" s="19">
        <v>57852</v>
      </c>
      <c r="D93" s="19">
        <v>6554</v>
      </c>
      <c r="E93" s="19">
        <v>2886</v>
      </c>
      <c r="F93" s="19">
        <v>0</v>
      </c>
      <c r="G93" s="19">
        <f t="shared" si="20"/>
        <v>3668</v>
      </c>
      <c r="H93" s="19"/>
      <c r="I93" s="19">
        <f t="shared" si="21"/>
        <v>4</v>
      </c>
      <c r="J93" s="19">
        <f t="shared" si="22"/>
        <v>-3</v>
      </c>
      <c r="K93" s="19">
        <f t="shared" si="23"/>
        <v>-3</v>
      </c>
      <c r="L93" s="19">
        <f t="shared" si="24"/>
        <v>-2</v>
      </c>
      <c r="M93" s="19">
        <f t="shared" si="25"/>
        <v>-1</v>
      </c>
      <c r="N9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8.5</v>
      </c>
      <c r="O93" s="19">
        <f>SQRT(Table1[[#This Row],[Wariancja]])</f>
        <v>2.9154759474226504</v>
      </c>
      <c r="P93" s="20">
        <f t="shared" si="26"/>
        <v>1</v>
      </c>
      <c r="Q93">
        <v>0</v>
      </c>
      <c r="R93">
        <f t="shared" si="33"/>
        <v>36</v>
      </c>
      <c r="S93">
        <f t="shared" si="34"/>
        <v>9.4736842105263161E-2</v>
      </c>
      <c r="T93">
        <f t="shared" si="35"/>
        <v>-9.6961366975217955E-2</v>
      </c>
      <c r="V93">
        <v>0</v>
      </c>
      <c r="W93">
        <f t="shared" si="36"/>
        <v>37</v>
      </c>
      <c r="X93">
        <f t="shared" si="37"/>
        <v>9.7368421052631576E-2</v>
      </c>
      <c r="Y93">
        <f t="shared" si="38"/>
        <v>-9.8496129695639895E-2</v>
      </c>
    </row>
    <row r="94" spans="1:25" ht="13.2" x14ac:dyDescent="0.25">
      <c r="B94" s="19">
        <v>43381</v>
      </c>
      <c r="C94" s="19">
        <v>60914</v>
      </c>
      <c r="D94" s="19">
        <v>6514</v>
      </c>
      <c r="E94" s="19">
        <v>2267</v>
      </c>
      <c r="F94" s="19">
        <v>0</v>
      </c>
      <c r="G94" s="19">
        <f t="shared" si="20"/>
        <v>4247</v>
      </c>
      <c r="H94" s="19"/>
      <c r="I94" s="19">
        <f t="shared" si="21"/>
        <v>4</v>
      </c>
      <c r="J94" s="19">
        <f t="shared" si="22"/>
        <v>3</v>
      </c>
      <c r="K94" s="19">
        <f t="shared" si="23"/>
        <v>5</v>
      </c>
      <c r="L94" s="19">
        <f t="shared" si="24"/>
        <v>-3</v>
      </c>
      <c r="M94" s="19">
        <f t="shared" si="25"/>
        <v>2.25</v>
      </c>
      <c r="N9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9.6875</v>
      </c>
      <c r="O94" s="19">
        <f>SQRT(Table1[[#This Row],[Wariancja]])</f>
        <v>3.1124748994971831</v>
      </c>
      <c r="P94" s="20">
        <f t="shared" si="26"/>
        <v>2</v>
      </c>
      <c r="Q94" s="4" t="s">
        <v>63</v>
      </c>
      <c r="R94">
        <f>SUM(R84:R93)</f>
        <v>380</v>
      </c>
      <c r="S94" s="28" t="s">
        <v>65</v>
      </c>
      <c r="T94">
        <f>-SUM(T84:T93)</f>
        <v>0.99064654175813083</v>
      </c>
      <c r="V94" s="4" t="s">
        <v>63</v>
      </c>
      <c r="W94">
        <f>SUM(W84:W93)</f>
        <v>308</v>
      </c>
      <c r="X94" s="28" t="s">
        <v>65</v>
      </c>
      <c r="Y94">
        <f>-SUM(Y84:Y93)</f>
        <v>0.87915341590207852</v>
      </c>
    </row>
    <row r="95" spans="1:25" ht="13.2" x14ac:dyDescent="0.25">
      <c r="B95" s="19">
        <v>43382</v>
      </c>
      <c r="C95" s="19">
        <v>57085</v>
      </c>
      <c r="D95" s="19">
        <v>7065</v>
      </c>
      <c r="E95" s="19">
        <v>2510</v>
      </c>
      <c r="F95" s="19">
        <v>0</v>
      </c>
      <c r="G95" s="19">
        <f t="shared" si="20"/>
        <v>4555</v>
      </c>
      <c r="H95" s="19"/>
      <c r="I95" s="19">
        <f t="shared" si="21"/>
        <v>5</v>
      </c>
      <c r="J95" s="19">
        <f t="shared" si="22"/>
        <v>5</v>
      </c>
      <c r="K95" s="19">
        <f t="shared" si="23"/>
        <v>5</v>
      </c>
      <c r="L95" s="19">
        <f t="shared" si="24"/>
        <v>5</v>
      </c>
      <c r="M95" s="19">
        <f t="shared" si="25"/>
        <v>5</v>
      </c>
      <c r="N9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95" s="19">
        <f>SQRT(Table1[[#This Row],[Wariancja]])</f>
        <v>0</v>
      </c>
      <c r="P95" s="20">
        <f t="shared" si="26"/>
        <v>5</v>
      </c>
    </row>
    <row r="96" spans="1:25" ht="13.2" x14ac:dyDescent="0.25">
      <c r="B96" s="19">
        <v>43384</v>
      </c>
      <c r="C96" s="19">
        <v>63729</v>
      </c>
      <c r="D96" s="19">
        <v>8290</v>
      </c>
      <c r="E96" s="19" t="s">
        <v>1</v>
      </c>
      <c r="F96" s="19">
        <v>0</v>
      </c>
      <c r="G96" s="19">
        <f t="shared" si="20"/>
        <v>8290</v>
      </c>
      <c r="H96" s="19"/>
      <c r="I96" s="19">
        <f t="shared" si="21"/>
        <v>-2</v>
      </c>
      <c r="J96" s="19">
        <f t="shared" si="22"/>
        <v>2</v>
      </c>
      <c r="K96" s="19">
        <f t="shared" si="23"/>
        <v>-1</v>
      </c>
      <c r="L96" s="19">
        <f t="shared" si="24"/>
        <v>0</v>
      </c>
      <c r="M96" s="19">
        <f t="shared" si="25"/>
        <v>-0.25</v>
      </c>
      <c r="N9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2.1875</v>
      </c>
      <c r="O96" s="19">
        <f>SQRT(Table1[[#This Row],[Wariancja]])</f>
        <v>1.479019945774904</v>
      </c>
      <c r="P96" s="20">
        <f t="shared" si="26"/>
        <v>0</v>
      </c>
    </row>
    <row r="97" spans="2:27" ht="13.2" x14ac:dyDescent="0.25">
      <c r="B97" s="19">
        <v>43392</v>
      </c>
      <c r="C97" s="19">
        <v>58328</v>
      </c>
      <c r="D97" s="19">
        <v>3358</v>
      </c>
      <c r="E97" s="19">
        <v>9925</v>
      </c>
      <c r="F97" s="19">
        <v>1</v>
      </c>
      <c r="G97" s="19">
        <f t="shared" si="20"/>
        <v>-6567</v>
      </c>
      <c r="H97" s="19"/>
      <c r="I97" s="19">
        <f t="shared" si="21"/>
        <v>4</v>
      </c>
      <c r="J97" s="19">
        <f t="shared" si="22"/>
        <v>4</v>
      </c>
      <c r="K97" s="19">
        <f t="shared" si="23"/>
        <v>3</v>
      </c>
      <c r="L97" s="19">
        <f t="shared" si="24"/>
        <v>3</v>
      </c>
      <c r="M97" s="19">
        <f t="shared" si="25"/>
        <v>3.5</v>
      </c>
      <c r="N9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97" s="19">
        <f>SQRT(Table1[[#This Row],[Wariancja]])</f>
        <v>0.5</v>
      </c>
      <c r="P97" s="20">
        <f t="shared" si="26"/>
        <v>4</v>
      </c>
      <c r="Q97" s="4"/>
    </row>
    <row r="98" spans="2:27" ht="13.2" x14ac:dyDescent="0.25">
      <c r="B98" s="19">
        <v>43391</v>
      </c>
      <c r="C98" s="19">
        <v>57726</v>
      </c>
      <c r="D98" s="19">
        <v>4338</v>
      </c>
      <c r="E98" s="19">
        <v>8883</v>
      </c>
      <c r="F98" s="19">
        <v>1</v>
      </c>
      <c r="G98" s="19">
        <f t="shared" ref="G98:G129" si="39">D98-E98</f>
        <v>-4545</v>
      </c>
      <c r="H98" s="19"/>
      <c r="I98" s="19">
        <f t="shared" ref="I98:I129" si="40">IF(AND(-5&lt;(MID(D98,1,1)-MID(E98,1,1)),(MID(D98,1,1)-MID(E98,1,1))&lt;6),MID(D98,1,1)-MID(E98,1,1),IF(MID(D98,1,1)-MID(E98,1,1)&lt;-4,MID(D98,1,1)-MID(E98,1,1)+10,MID(D98,1,1)-MID(E98,1,1)-10))</f>
        <v>-4</v>
      </c>
      <c r="J98" s="19">
        <f t="shared" ref="J98:J129" si="41">IF(AND(-5&lt;(MID(D98,2,1)-MID(E98,2,1)),(MID(D98,2,1)-MID(E98,2,1))&lt;6),MID(D98,2,1)-MID(E98,2,1),IF(MID(D98,2,1)-MID(E98,2,1)&lt;-4,MID(D98,2,1)-MID(E98,2,1)+10,MID(D98,2,1)-MID(E98,2,1)-10))</f>
        <v>5</v>
      </c>
      <c r="K98" s="19">
        <f t="shared" ref="K98:K129" si="42">IF(AND(-5&lt;(MID(D98,3,1)-MID(E98,3,1)),(MID(D98,3,1)-MID(E98,3,1))&lt;6),MID(D98,3,1)-MID(E98,3,1),IF(MID(D98,3,1)-MID(E98,3,1)&lt;-4,MID(D98,3,1)-MID(E98,3,1)+10,MID(D98,3,1)-MID(E98,3,1)-10))</f>
        <v>5</v>
      </c>
      <c r="L98" s="19">
        <f t="shared" ref="L98:L129" si="43">IF(AND(-5&lt;(MID(D98,4,1)-MID(E98,4,1)),(MID(D98,4,1)-MID(E98,4,1))&lt;6),MID(D98,4,1)-MID(E98,4,1),IF(MID(D98,4,1)-MID(E98,4,1)&lt;-4,MID(D98,4,1)-MID(E98,4,1)+10,MID(D98,4,1)-MID(E98,4,1)-10))</f>
        <v>5</v>
      </c>
      <c r="M98" s="19">
        <f t="shared" ref="M98:M129" si="44">AVERAGE(I98:L98)</f>
        <v>2.75</v>
      </c>
      <c r="N9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15.1875</v>
      </c>
      <c r="O98" s="19">
        <f>SQRT(Table1[[#This Row],[Wariancja]])</f>
        <v>3.897114317029974</v>
      </c>
      <c r="P98" s="20">
        <f t="shared" ref="P98:P129" si="45">ABS(ROUND(AVERAGE(I98:L98),0))</f>
        <v>3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ht="13.2" x14ac:dyDescent="0.25">
      <c r="B99" s="19">
        <v>43382</v>
      </c>
      <c r="C99" s="19">
        <v>57538</v>
      </c>
      <c r="D99" s="19">
        <v>5489</v>
      </c>
      <c r="E99" s="19">
        <v>9999</v>
      </c>
      <c r="F99" s="19">
        <v>1</v>
      </c>
      <c r="G99" s="19">
        <f t="shared" si="39"/>
        <v>-4510</v>
      </c>
      <c r="H99" s="19"/>
      <c r="I99" s="19">
        <f t="shared" si="40"/>
        <v>-4</v>
      </c>
      <c r="J99" s="19">
        <f t="shared" si="41"/>
        <v>5</v>
      </c>
      <c r="K99" s="19">
        <f t="shared" si="42"/>
        <v>-1</v>
      </c>
      <c r="L99" s="19">
        <f t="shared" si="43"/>
        <v>0</v>
      </c>
      <c r="M99" s="19">
        <f t="shared" si="44"/>
        <v>0</v>
      </c>
      <c r="N9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10.5</v>
      </c>
      <c r="O99" s="19">
        <f>SQRT(Table1[[#This Row],[Wariancja]])</f>
        <v>3.2403703492039302</v>
      </c>
      <c r="P99" s="20">
        <f t="shared" si="45"/>
        <v>0</v>
      </c>
      <c r="Q99" s="4"/>
    </row>
    <row r="100" spans="2:27" ht="13.2" x14ac:dyDescent="0.25">
      <c r="B100" s="19">
        <v>43391</v>
      </c>
      <c r="C100" s="19">
        <v>57578</v>
      </c>
      <c r="D100" s="19">
        <v>1865</v>
      </c>
      <c r="E100" s="19">
        <v>6079</v>
      </c>
      <c r="F100" s="19">
        <v>1</v>
      </c>
      <c r="G100" s="19">
        <f t="shared" si="39"/>
        <v>-4214</v>
      </c>
      <c r="H100" s="19"/>
      <c r="I100" s="19">
        <f t="shared" si="40"/>
        <v>5</v>
      </c>
      <c r="J100" s="19">
        <f t="shared" si="41"/>
        <v>-2</v>
      </c>
      <c r="K100" s="19">
        <f t="shared" si="42"/>
        <v>-1</v>
      </c>
      <c r="L100" s="19">
        <f t="shared" si="43"/>
        <v>-4</v>
      </c>
      <c r="M100" s="19">
        <f t="shared" si="44"/>
        <v>-0.5</v>
      </c>
      <c r="N10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11.25</v>
      </c>
      <c r="O100" s="19">
        <f>SQRT(Table1[[#This Row],[Wariancja]])</f>
        <v>3.3541019662496847</v>
      </c>
      <c r="P100" s="20">
        <f t="shared" si="45"/>
        <v>1</v>
      </c>
      <c r="Q100" s="4"/>
    </row>
    <row r="101" spans="2:27" ht="13.2" x14ac:dyDescent="0.25">
      <c r="B101" s="19">
        <v>43396</v>
      </c>
      <c r="C101" s="19">
        <v>57959</v>
      </c>
      <c r="D101" s="19">
        <v>5441</v>
      </c>
      <c r="E101" s="19">
        <v>8203</v>
      </c>
      <c r="F101" s="19">
        <v>1</v>
      </c>
      <c r="G101" s="19">
        <f t="shared" si="39"/>
        <v>-2762</v>
      </c>
      <c r="H101" s="19"/>
      <c r="I101" s="19">
        <f t="shared" si="40"/>
        <v>-3</v>
      </c>
      <c r="J101" s="19">
        <f t="shared" si="41"/>
        <v>2</v>
      </c>
      <c r="K101" s="19">
        <f t="shared" si="42"/>
        <v>4</v>
      </c>
      <c r="L101" s="19">
        <f t="shared" si="43"/>
        <v>-2</v>
      </c>
      <c r="M101" s="19">
        <f t="shared" si="44"/>
        <v>0.25</v>
      </c>
      <c r="N10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8.1875</v>
      </c>
      <c r="O101" s="19">
        <f>SQRT(Table1[[#This Row],[Wariancja]])</f>
        <v>2.8613807855648994</v>
      </c>
      <c r="P101" s="20">
        <f t="shared" si="45"/>
        <v>0</v>
      </c>
      <c r="Q101" s="4"/>
    </row>
    <row r="102" spans="2:27" ht="13.2" x14ac:dyDescent="0.25">
      <c r="B102" s="19">
        <v>43398</v>
      </c>
      <c r="C102" s="19">
        <v>63724</v>
      </c>
      <c r="D102" s="19">
        <v>3036</v>
      </c>
      <c r="E102" s="19">
        <v>5467</v>
      </c>
      <c r="F102" s="19">
        <v>1</v>
      </c>
      <c r="G102" s="19">
        <f t="shared" si="39"/>
        <v>-2431</v>
      </c>
      <c r="H102" s="19"/>
      <c r="I102" s="19">
        <f t="shared" si="40"/>
        <v>-2</v>
      </c>
      <c r="J102" s="19">
        <f t="shared" si="41"/>
        <v>-4</v>
      </c>
      <c r="K102" s="19">
        <f t="shared" si="42"/>
        <v>-3</v>
      </c>
      <c r="L102" s="19">
        <f t="shared" si="43"/>
        <v>-1</v>
      </c>
      <c r="M102" s="19">
        <f t="shared" si="44"/>
        <v>-2.5</v>
      </c>
      <c r="N10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1.25</v>
      </c>
      <c r="O102" s="19">
        <f>SQRT(Table1[[#This Row],[Wariancja]])</f>
        <v>1.1180339887498949</v>
      </c>
      <c r="P102" s="20">
        <f t="shared" si="45"/>
        <v>3</v>
      </c>
      <c r="Q102" s="4"/>
    </row>
    <row r="103" spans="2:27" ht="13.2" x14ac:dyDescent="0.25">
      <c r="B103" s="19">
        <v>43392</v>
      </c>
      <c r="C103" s="19">
        <v>57827</v>
      </c>
      <c r="D103" s="19">
        <v>1716</v>
      </c>
      <c r="E103" s="19">
        <v>4038</v>
      </c>
      <c r="F103" s="19">
        <v>1</v>
      </c>
      <c r="G103" s="19">
        <f t="shared" si="39"/>
        <v>-2322</v>
      </c>
      <c r="H103" s="19"/>
      <c r="I103" s="19">
        <f t="shared" si="40"/>
        <v>-3</v>
      </c>
      <c r="J103" s="19">
        <f t="shared" si="41"/>
        <v>-3</v>
      </c>
      <c r="K103" s="19">
        <f t="shared" si="42"/>
        <v>-2</v>
      </c>
      <c r="L103" s="19">
        <f t="shared" si="43"/>
        <v>-2</v>
      </c>
      <c r="M103" s="19">
        <f t="shared" si="44"/>
        <v>-2.5</v>
      </c>
      <c r="N10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103" s="19">
        <f>SQRT(Table1[[#This Row],[Wariancja]])</f>
        <v>0.5</v>
      </c>
      <c r="P103" s="20">
        <f t="shared" si="45"/>
        <v>3</v>
      </c>
      <c r="Q103" s="4"/>
    </row>
    <row r="104" spans="2:27" ht="13.2" x14ac:dyDescent="0.25">
      <c r="B104" s="19">
        <v>43377</v>
      </c>
      <c r="C104" s="19">
        <v>57359</v>
      </c>
      <c r="D104" s="19">
        <v>2240</v>
      </c>
      <c r="E104" s="19">
        <v>4558</v>
      </c>
      <c r="F104" s="19">
        <v>1</v>
      </c>
      <c r="G104" s="19">
        <f t="shared" si="39"/>
        <v>-2318</v>
      </c>
      <c r="H104" s="19"/>
      <c r="I104" s="19">
        <f t="shared" si="40"/>
        <v>-2</v>
      </c>
      <c r="J104" s="19">
        <f t="shared" si="41"/>
        <v>-3</v>
      </c>
      <c r="K104" s="19">
        <f t="shared" si="42"/>
        <v>-1</v>
      </c>
      <c r="L104" s="19">
        <f t="shared" si="43"/>
        <v>2</v>
      </c>
      <c r="M104" s="19">
        <f t="shared" si="44"/>
        <v>-1</v>
      </c>
      <c r="N10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3.5</v>
      </c>
      <c r="O104" s="19">
        <f>SQRT(Table1[[#This Row],[Wariancja]])</f>
        <v>1.8708286933869707</v>
      </c>
      <c r="P104" s="20">
        <f t="shared" si="45"/>
        <v>1</v>
      </c>
      <c r="Q104" s="4"/>
    </row>
    <row r="105" spans="2:27" ht="13.2" x14ac:dyDescent="0.25">
      <c r="B105" s="19">
        <v>43397</v>
      </c>
      <c r="C105" s="19">
        <v>57424</v>
      </c>
      <c r="D105" s="19">
        <v>1713</v>
      </c>
      <c r="E105" s="19">
        <v>3935</v>
      </c>
      <c r="F105" s="19">
        <v>1</v>
      </c>
      <c r="G105" s="19">
        <f t="shared" si="39"/>
        <v>-2222</v>
      </c>
      <c r="H105" s="19"/>
      <c r="I105" s="19">
        <f t="shared" si="40"/>
        <v>-2</v>
      </c>
      <c r="J105" s="19">
        <f t="shared" si="41"/>
        <v>-2</v>
      </c>
      <c r="K105" s="19">
        <f t="shared" si="42"/>
        <v>-2</v>
      </c>
      <c r="L105" s="19">
        <f t="shared" si="43"/>
        <v>-2</v>
      </c>
      <c r="M105" s="19">
        <f t="shared" si="44"/>
        <v>-2</v>
      </c>
      <c r="N10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105" s="19">
        <f>SQRT(Table1[[#This Row],[Wariancja]])</f>
        <v>0</v>
      </c>
      <c r="P105" s="20">
        <f t="shared" si="45"/>
        <v>2</v>
      </c>
      <c r="Q105" s="4"/>
    </row>
    <row r="106" spans="2:27" ht="13.2" x14ac:dyDescent="0.25">
      <c r="B106" s="19">
        <v>43384</v>
      </c>
      <c r="C106" s="19">
        <v>57650</v>
      </c>
      <c r="D106" s="19">
        <v>7528</v>
      </c>
      <c r="E106" s="19">
        <v>9191</v>
      </c>
      <c r="F106" s="19">
        <v>1</v>
      </c>
      <c r="G106" s="19">
        <f t="shared" si="39"/>
        <v>-1663</v>
      </c>
      <c r="H106" s="19"/>
      <c r="I106" s="19">
        <f t="shared" si="40"/>
        <v>-2</v>
      </c>
      <c r="J106" s="19">
        <f t="shared" si="41"/>
        <v>4</v>
      </c>
      <c r="K106" s="19">
        <f t="shared" si="42"/>
        <v>3</v>
      </c>
      <c r="L106" s="19">
        <f t="shared" si="43"/>
        <v>-3</v>
      </c>
      <c r="M106" s="19">
        <f t="shared" si="44"/>
        <v>0.5</v>
      </c>
      <c r="N10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9.25</v>
      </c>
      <c r="O106" s="19">
        <f>SQRT(Table1[[#This Row],[Wariancja]])</f>
        <v>3.0413812651491097</v>
      </c>
      <c r="P106" s="20">
        <f t="shared" si="45"/>
        <v>1</v>
      </c>
      <c r="Q106" s="4"/>
    </row>
    <row r="107" spans="2:27" ht="13.2" x14ac:dyDescent="0.25">
      <c r="B107" s="19">
        <v>43390</v>
      </c>
      <c r="C107" s="19">
        <v>57551</v>
      </c>
      <c r="D107" s="19">
        <v>4437</v>
      </c>
      <c r="E107" s="19">
        <v>5993</v>
      </c>
      <c r="F107" s="19">
        <v>1</v>
      </c>
      <c r="G107" s="19">
        <f t="shared" si="39"/>
        <v>-1556</v>
      </c>
      <c r="H107" s="19"/>
      <c r="I107" s="19">
        <f t="shared" si="40"/>
        <v>-1</v>
      </c>
      <c r="J107" s="19">
        <f t="shared" si="41"/>
        <v>5</v>
      </c>
      <c r="K107" s="19">
        <f t="shared" si="42"/>
        <v>4</v>
      </c>
      <c r="L107" s="19">
        <f t="shared" si="43"/>
        <v>4</v>
      </c>
      <c r="M107" s="19">
        <f t="shared" si="44"/>
        <v>3</v>
      </c>
      <c r="N10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5.5</v>
      </c>
      <c r="O107" s="19">
        <f>SQRT(Table1[[#This Row],[Wariancja]])</f>
        <v>2.3452078799117149</v>
      </c>
      <c r="P107" s="20">
        <f t="shared" si="45"/>
        <v>3</v>
      </c>
      <c r="Q107" s="4"/>
    </row>
    <row r="108" spans="2:27" ht="13.2" x14ac:dyDescent="0.25">
      <c r="B108" s="19" t="s">
        <v>18</v>
      </c>
      <c r="C108" s="19">
        <v>57052</v>
      </c>
      <c r="D108" s="19">
        <v>2752</v>
      </c>
      <c r="E108" s="19">
        <v>4282</v>
      </c>
      <c r="F108" s="19">
        <v>1</v>
      </c>
      <c r="G108" s="19">
        <f t="shared" si="39"/>
        <v>-1530</v>
      </c>
      <c r="H108" s="19"/>
      <c r="I108" s="19">
        <f t="shared" si="40"/>
        <v>-2</v>
      </c>
      <c r="J108" s="19">
        <f t="shared" si="41"/>
        <v>5</v>
      </c>
      <c r="K108" s="19">
        <f t="shared" si="42"/>
        <v>-3</v>
      </c>
      <c r="L108" s="19">
        <f t="shared" si="43"/>
        <v>0</v>
      </c>
      <c r="M108" s="19">
        <f t="shared" si="44"/>
        <v>0</v>
      </c>
      <c r="N10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9.5</v>
      </c>
      <c r="O108" s="19">
        <f>SQRT(Table1[[#This Row],[Wariancja]])</f>
        <v>3.082207001484488</v>
      </c>
      <c r="P108" s="20">
        <f t="shared" si="45"/>
        <v>0</v>
      </c>
      <c r="Q108" s="4"/>
    </row>
    <row r="109" spans="2:27" ht="13.2" x14ac:dyDescent="0.25">
      <c r="B109" s="19">
        <v>43383</v>
      </c>
      <c r="C109" s="19">
        <v>57595</v>
      </c>
      <c r="D109" s="19">
        <v>4530</v>
      </c>
      <c r="E109" s="19">
        <v>5895</v>
      </c>
      <c r="F109" s="19">
        <v>1</v>
      </c>
      <c r="G109" s="19">
        <f t="shared" si="39"/>
        <v>-1365</v>
      </c>
      <c r="H109" s="19"/>
      <c r="I109" s="19">
        <f t="shared" si="40"/>
        <v>-1</v>
      </c>
      <c r="J109" s="19">
        <f t="shared" si="41"/>
        <v>-3</v>
      </c>
      <c r="K109" s="19">
        <f t="shared" si="42"/>
        <v>4</v>
      </c>
      <c r="L109" s="19">
        <f t="shared" si="43"/>
        <v>5</v>
      </c>
      <c r="M109" s="19">
        <f t="shared" si="44"/>
        <v>1.25</v>
      </c>
      <c r="N10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11.1875</v>
      </c>
      <c r="O109" s="19">
        <f>SQRT(Table1[[#This Row],[Wariancja]])</f>
        <v>3.344772040064913</v>
      </c>
      <c r="P109" s="20">
        <f t="shared" si="45"/>
        <v>1</v>
      </c>
    </row>
    <row r="110" spans="2:27" ht="13.2" x14ac:dyDescent="0.25">
      <c r="B110" s="19" t="s">
        <v>10</v>
      </c>
      <c r="C110" s="19">
        <v>57000</v>
      </c>
      <c r="D110" s="19">
        <v>2043</v>
      </c>
      <c r="E110" s="19">
        <v>3385</v>
      </c>
      <c r="F110" s="19">
        <v>1</v>
      </c>
      <c r="G110" s="19">
        <f t="shared" si="39"/>
        <v>-1342</v>
      </c>
      <c r="H110" s="19"/>
      <c r="I110" s="19">
        <f t="shared" si="40"/>
        <v>-1</v>
      </c>
      <c r="J110" s="19">
        <f t="shared" si="41"/>
        <v>-3</v>
      </c>
      <c r="K110" s="19">
        <f t="shared" si="42"/>
        <v>-4</v>
      </c>
      <c r="L110" s="19">
        <f t="shared" si="43"/>
        <v>-2</v>
      </c>
      <c r="M110" s="19">
        <f t="shared" si="44"/>
        <v>-2.5</v>
      </c>
      <c r="N11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1.25</v>
      </c>
      <c r="O110" s="19">
        <f>SQRT(Table1[[#This Row],[Wariancja]])</f>
        <v>1.1180339887498949</v>
      </c>
      <c r="P110" s="20">
        <f t="shared" si="45"/>
        <v>3</v>
      </c>
      <c r="Q110" s="4"/>
    </row>
    <row r="111" spans="2:27" ht="13.2" x14ac:dyDescent="0.25">
      <c r="B111" s="19">
        <v>43384</v>
      </c>
      <c r="C111" s="19">
        <v>57152</v>
      </c>
      <c r="D111" s="19">
        <v>5179</v>
      </c>
      <c r="E111" s="19">
        <v>6311</v>
      </c>
      <c r="F111" s="19">
        <v>1</v>
      </c>
      <c r="G111" s="19">
        <f t="shared" si="39"/>
        <v>-1132</v>
      </c>
      <c r="H111" s="19"/>
      <c r="I111" s="19">
        <f t="shared" si="40"/>
        <v>-1</v>
      </c>
      <c r="J111" s="19">
        <f t="shared" si="41"/>
        <v>-2</v>
      </c>
      <c r="K111" s="19">
        <f t="shared" si="42"/>
        <v>-4</v>
      </c>
      <c r="L111" s="19">
        <f t="shared" si="43"/>
        <v>-2</v>
      </c>
      <c r="M111" s="19">
        <f t="shared" si="44"/>
        <v>-2.25</v>
      </c>
      <c r="N11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1.1875</v>
      </c>
      <c r="O111" s="19">
        <f>SQRT(Table1[[#This Row],[Wariancja]])</f>
        <v>1.0897247358851685</v>
      </c>
      <c r="P111" s="20">
        <f t="shared" si="45"/>
        <v>2</v>
      </c>
    </row>
    <row r="112" spans="2:27" ht="13.2" x14ac:dyDescent="0.25">
      <c r="B112" s="19">
        <v>43397</v>
      </c>
      <c r="C112" s="19">
        <v>57659</v>
      </c>
      <c r="D112" s="19">
        <v>1122</v>
      </c>
      <c r="E112" s="19">
        <v>1901</v>
      </c>
      <c r="F112" s="19">
        <v>1</v>
      </c>
      <c r="G112" s="19">
        <f t="shared" si="39"/>
        <v>-779</v>
      </c>
      <c r="H112" s="19"/>
      <c r="I112" s="19">
        <f t="shared" si="40"/>
        <v>0</v>
      </c>
      <c r="J112" s="19">
        <f t="shared" si="41"/>
        <v>2</v>
      </c>
      <c r="K112" s="19">
        <f t="shared" si="42"/>
        <v>2</v>
      </c>
      <c r="L112" s="19">
        <f t="shared" si="43"/>
        <v>1</v>
      </c>
      <c r="M112" s="19">
        <f t="shared" si="44"/>
        <v>1.25</v>
      </c>
      <c r="N11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12" s="19">
        <f>SQRT(Table1[[#This Row],[Wariancja]])</f>
        <v>0.82915619758884995</v>
      </c>
      <c r="P112" s="20">
        <f t="shared" si="45"/>
        <v>1</v>
      </c>
    </row>
    <row r="113" spans="1:17" ht="13.2" x14ac:dyDescent="0.25">
      <c r="B113" s="19">
        <v>43389</v>
      </c>
      <c r="C113" s="19">
        <v>57516</v>
      </c>
      <c r="D113" s="19">
        <v>8060</v>
      </c>
      <c r="E113" s="19">
        <v>8730</v>
      </c>
      <c r="F113" s="19">
        <v>1</v>
      </c>
      <c r="G113" s="19">
        <f t="shared" si="39"/>
        <v>-670</v>
      </c>
      <c r="H113" s="19"/>
      <c r="I113" s="19">
        <f t="shared" si="40"/>
        <v>0</v>
      </c>
      <c r="J113" s="19">
        <f t="shared" si="41"/>
        <v>3</v>
      </c>
      <c r="K113" s="19">
        <f t="shared" si="42"/>
        <v>3</v>
      </c>
      <c r="L113" s="19">
        <f t="shared" si="43"/>
        <v>0</v>
      </c>
      <c r="M113" s="19">
        <f t="shared" si="44"/>
        <v>1.5</v>
      </c>
      <c r="N11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2.25</v>
      </c>
      <c r="O113" s="19">
        <f>SQRT(Table1[[#This Row],[Wariancja]])</f>
        <v>1.5</v>
      </c>
      <c r="P113" s="20">
        <f t="shared" si="45"/>
        <v>2</v>
      </c>
    </row>
    <row r="114" spans="1:17" ht="13.2" x14ac:dyDescent="0.25">
      <c r="B114" s="19" t="s">
        <v>13</v>
      </c>
      <c r="C114" s="19">
        <v>57605</v>
      </c>
      <c r="D114" s="19">
        <v>2520</v>
      </c>
      <c r="E114" s="19">
        <v>3062</v>
      </c>
      <c r="F114" s="19">
        <v>1</v>
      </c>
      <c r="G114" s="19">
        <f t="shared" si="39"/>
        <v>-542</v>
      </c>
      <c r="H114" s="19"/>
      <c r="I114" s="19">
        <f t="shared" si="40"/>
        <v>-1</v>
      </c>
      <c r="J114" s="19">
        <f t="shared" si="41"/>
        <v>5</v>
      </c>
      <c r="K114" s="19">
        <f t="shared" si="42"/>
        <v>-4</v>
      </c>
      <c r="L114" s="19">
        <f t="shared" si="43"/>
        <v>-2</v>
      </c>
      <c r="M114" s="19">
        <f t="shared" si="44"/>
        <v>-0.5</v>
      </c>
      <c r="N11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11.25</v>
      </c>
      <c r="O114" s="19">
        <f>SQRT(Table1[[#This Row],[Wariancja]])</f>
        <v>3.3541019662496847</v>
      </c>
      <c r="P114" s="20">
        <f t="shared" si="45"/>
        <v>1</v>
      </c>
    </row>
    <row r="115" spans="1:17" ht="13.2" x14ac:dyDescent="0.25">
      <c r="B115" s="19">
        <v>43390</v>
      </c>
      <c r="C115" s="19">
        <v>57942</v>
      </c>
      <c r="D115" s="19">
        <v>8570</v>
      </c>
      <c r="E115" s="19">
        <v>8913</v>
      </c>
      <c r="F115" s="19">
        <v>1</v>
      </c>
      <c r="G115" s="19">
        <f t="shared" si="39"/>
        <v>-343</v>
      </c>
      <c r="H115" s="19"/>
      <c r="I115" s="19">
        <f t="shared" si="40"/>
        <v>0</v>
      </c>
      <c r="J115" s="19">
        <f t="shared" si="41"/>
        <v>-4</v>
      </c>
      <c r="K115" s="19">
        <f t="shared" si="42"/>
        <v>-4</v>
      </c>
      <c r="L115" s="19">
        <f t="shared" si="43"/>
        <v>-3</v>
      </c>
      <c r="M115" s="19">
        <f t="shared" si="44"/>
        <v>-2.75</v>
      </c>
      <c r="N11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2.6875</v>
      </c>
      <c r="O115" s="19">
        <f>SQRT(Table1[[#This Row],[Wariancja]])</f>
        <v>1.6393596310755001</v>
      </c>
      <c r="P115" s="20">
        <f t="shared" si="45"/>
        <v>3</v>
      </c>
    </row>
    <row r="116" spans="1:17" ht="13.2" x14ac:dyDescent="0.25">
      <c r="B116" s="19">
        <v>43391</v>
      </c>
      <c r="C116" s="19">
        <v>57046</v>
      </c>
      <c r="D116" s="19">
        <v>5341</v>
      </c>
      <c r="E116" s="19">
        <v>5674</v>
      </c>
      <c r="F116" s="19">
        <v>1</v>
      </c>
      <c r="G116" s="19">
        <f t="shared" si="39"/>
        <v>-333</v>
      </c>
      <c r="H116" s="19"/>
      <c r="I116" s="19">
        <f t="shared" si="40"/>
        <v>0</v>
      </c>
      <c r="J116" s="19">
        <f t="shared" si="41"/>
        <v>-3</v>
      </c>
      <c r="K116" s="19">
        <f t="shared" si="42"/>
        <v>-3</v>
      </c>
      <c r="L116" s="19">
        <f t="shared" si="43"/>
        <v>-3</v>
      </c>
      <c r="M116" s="19">
        <f t="shared" si="44"/>
        <v>-2.25</v>
      </c>
      <c r="N11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1.6875</v>
      </c>
      <c r="O116" s="19">
        <f>SQRT(Table1[[#This Row],[Wariancja]])</f>
        <v>1.299038105676658</v>
      </c>
      <c r="P116" s="20">
        <f t="shared" si="45"/>
        <v>2</v>
      </c>
    </row>
    <row r="117" spans="1:17" ht="13.2" x14ac:dyDescent="0.25">
      <c r="B117" s="19" t="s">
        <v>19</v>
      </c>
      <c r="C117" s="19">
        <v>63730</v>
      </c>
      <c r="D117" s="19">
        <v>7236</v>
      </c>
      <c r="E117" s="19">
        <v>7457</v>
      </c>
      <c r="F117" s="19">
        <v>1</v>
      </c>
      <c r="G117" s="19">
        <f t="shared" si="39"/>
        <v>-221</v>
      </c>
      <c r="H117" s="19"/>
      <c r="I117" s="19">
        <f t="shared" si="40"/>
        <v>0</v>
      </c>
      <c r="J117" s="19">
        <f t="shared" si="41"/>
        <v>-2</v>
      </c>
      <c r="K117" s="19">
        <f t="shared" si="42"/>
        <v>-2</v>
      </c>
      <c r="L117" s="19">
        <f t="shared" si="43"/>
        <v>-1</v>
      </c>
      <c r="M117" s="19">
        <f t="shared" si="44"/>
        <v>-1.25</v>
      </c>
      <c r="N11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17" s="19">
        <f>SQRT(Table1[[#This Row],[Wariancja]])</f>
        <v>0.82915619758884995</v>
      </c>
      <c r="P117" s="20">
        <f t="shared" si="45"/>
        <v>1</v>
      </c>
    </row>
    <row r="118" spans="1:17" ht="13.2" x14ac:dyDescent="0.25">
      <c r="B118" s="19">
        <v>43396</v>
      </c>
      <c r="C118" s="19">
        <v>63724</v>
      </c>
      <c r="D118" s="19">
        <v>3036</v>
      </c>
      <c r="E118" s="19">
        <v>3249</v>
      </c>
      <c r="F118" s="19">
        <v>1</v>
      </c>
      <c r="G118" s="19">
        <f t="shared" si="39"/>
        <v>-213</v>
      </c>
      <c r="H118" s="19"/>
      <c r="I118" s="19">
        <f t="shared" si="40"/>
        <v>0</v>
      </c>
      <c r="J118" s="19">
        <f t="shared" si="41"/>
        <v>-2</v>
      </c>
      <c r="K118" s="19">
        <f t="shared" si="42"/>
        <v>-1</v>
      </c>
      <c r="L118" s="19">
        <f t="shared" si="43"/>
        <v>-3</v>
      </c>
      <c r="M118" s="19">
        <f t="shared" si="44"/>
        <v>-1.5</v>
      </c>
      <c r="N11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1.25</v>
      </c>
      <c r="O118" s="19">
        <f>SQRT(Table1[[#This Row],[Wariancja]])</f>
        <v>1.1180339887498949</v>
      </c>
      <c r="P118" s="20">
        <f t="shared" si="45"/>
        <v>2</v>
      </c>
    </row>
    <row r="119" spans="1:17" ht="13.2" x14ac:dyDescent="0.25">
      <c r="B119" s="19">
        <v>43396</v>
      </c>
      <c r="C119" s="19">
        <v>57024</v>
      </c>
      <c r="D119" s="19">
        <v>8085</v>
      </c>
      <c r="E119" s="19">
        <v>8287</v>
      </c>
      <c r="F119" s="19">
        <v>1</v>
      </c>
      <c r="G119" s="19">
        <f t="shared" si="39"/>
        <v>-202</v>
      </c>
      <c r="H119" s="19"/>
      <c r="I119" s="19">
        <f t="shared" si="40"/>
        <v>0</v>
      </c>
      <c r="J119" s="19">
        <f t="shared" si="41"/>
        <v>-2</v>
      </c>
      <c r="K119" s="19">
        <f t="shared" si="42"/>
        <v>0</v>
      </c>
      <c r="L119" s="19">
        <f t="shared" si="43"/>
        <v>-2</v>
      </c>
      <c r="M119" s="19">
        <f t="shared" si="44"/>
        <v>-1</v>
      </c>
      <c r="N11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</v>
      </c>
      <c r="O119" s="19">
        <f>SQRT(Table1[[#This Row],[Wariancja]])</f>
        <v>1</v>
      </c>
      <c r="P119" s="20">
        <f t="shared" si="45"/>
        <v>1</v>
      </c>
    </row>
    <row r="120" spans="1:17" ht="13.2" x14ac:dyDescent="0.25">
      <c r="B120" s="19">
        <v>43384</v>
      </c>
      <c r="C120" s="19">
        <v>57305</v>
      </c>
      <c r="D120" s="19">
        <v>4501</v>
      </c>
      <c r="E120" s="19">
        <v>4701</v>
      </c>
      <c r="F120" s="19">
        <v>1</v>
      </c>
      <c r="G120" s="19">
        <f t="shared" si="39"/>
        <v>-200</v>
      </c>
      <c r="H120" s="19"/>
      <c r="I120" s="19">
        <f t="shared" si="40"/>
        <v>0</v>
      </c>
      <c r="J120" s="19">
        <f t="shared" si="41"/>
        <v>-2</v>
      </c>
      <c r="K120" s="19">
        <f t="shared" si="42"/>
        <v>0</v>
      </c>
      <c r="L120" s="19">
        <f t="shared" si="43"/>
        <v>0</v>
      </c>
      <c r="M120" s="19">
        <f t="shared" si="44"/>
        <v>-0.5</v>
      </c>
      <c r="N12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0.75</v>
      </c>
      <c r="O120" s="19">
        <f>SQRT(Table1[[#This Row],[Wariancja]])</f>
        <v>0.8660254037844386</v>
      </c>
      <c r="P120" s="20">
        <f t="shared" si="45"/>
        <v>1</v>
      </c>
      <c r="Q120" s="4"/>
    </row>
    <row r="121" spans="1:17" ht="13.2" x14ac:dyDescent="0.25">
      <c r="B121" s="19">
        <v>43384</v>
      </c>
      <c r="C121" s="19">
        <v>57202</v>
      </c>
      <c r="D121" s="19">
        <v>8873</v>
      </c>
      <c r="E121" s="19">
        <v>9042</v>
      </c>
      <c r="F121" s="19">
        <v>1</v>
      </c>
      <c r="G121" s="19">
        <f t="shared" si="39"/>
        <v>-169</v>
      </c>
      <c r="H121" s="19"/>
      <c r="I121" s="19">
        <f t="shared" si="40"/>
        <v>-1</v>
      </c>
      <c r="J121" s="19">
        <f t="shared" si="41"/>
        <v>-2</v>
      </c>
      <c r="K121" s="19">
        <f t="shared" si="42"/>
        <v>3</v>
      </c>
      <c r="L121" s="19">
        <f t="shared" si="43"/>
        <v>1</v>
      </c>
      <c r="M121" s="19">
        <f t="shared" si="44"/>
        <v>0.25</v>
      </c>
      <c r="N12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3.6875</v>
      </c>
      <c r="O121" s="19">
        <f>SQRT(Table1[[#This Row],[Wariancja]])</f>
        <v>1.920286436967152</v>
      </c>
      <c r="P121" s="20">
        <f t="shared" si="45"/>
        <v>0</v>
      </c>
      <c r="Q121" s="4"/>
    </row>
    <row r="122" spans="1:17" ht="13.2" x14ac:dyDescent="0.25">
      <c r="B122" s="19">
        <v>43390</v>
      </c>
      <c r="C122" s="19">
        <v>57621</v>
      </c>
      <c r="D122" s="19">
        <v>3586</v>
      </c>
      <c r="E122" s="19">
        <v>3697</v>
      </c>
      <c r="F122" s="19">
        <v>1</v>
      </c>
      <c r="G122" s="19">
        <f t="shared" si="39"/>
        <v>-111</v>
      </c>
      <c r="H122" s="19"/>
      <c r="I122" s="19">
        <f t="shared" si="40"/>
        <v>0</v>
      </c>
      <c r="J122" s="19">
        <f t="shared" si="41"/>
        <v>-1</v>
      </c>
      <c r="K122" s="19">
        <f t="shared" si="42"/>
        <v>-1</v>
      </c>
      <c r="L122" s="19">
        <f t="shared" si="43"/>
        <v>-1</v>
      </c>
      <c r="M122" s="19">
        <f t="shared" si="44"/>
        <v>-0.75</v>
      </c>
      <c r="N12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122" s="19">
        <f>SQRT(Table1[[#This Row],[Wariancja]])</f>
        <v>0.4330127018922193</v>
      </c>
      <c r="P122" s="20">
        <f t="shared" si="45"/>
        <v>1</v>
      </c>
      <c r="Q122" s="4"/>
    </row>
    <row r="123" spans="1:17" ht="13.2" x14ac:dyDescent="0.25">
      <c r="B123" s="19">
        <v>43384</v>
      </c>
      <c r="C123" s="19">
        <v>57629</v>
      </c>
      <c r="D123" s="19">
        <v>4189</v>
      </c>
      <c r="E123" s="19">
        <v>4300</v>
      </c>
      <c r="F123" s="19">
        <v>1</v>
      </c>
      <c r="G123" s="19">
        <f t="shared" si="39"/>
        <v>-111</v>
      </c>
      <c r="H123" s="19"/>
      <c r="I123" s="19">
        <f t="shared" si="40"/>
        <v>0</v>
      </c>
      <c r="J123" s="19">
        <f t="shared" si="41"/>
        <v>-2</v>
      </c>
      <c r="K123" s="19">
        <f t="shared" si="42"/>
        <v>-2</v>
      </c>
      <c r="L123" s="19">
        <f t="shared" si="43"/>
        <v>-1</v>
      </c>
      <c r="M123" s="19">
        <f t="shared" si="44"/>
        <v>-1.25</v>
      </c>
      <c r="N12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23" s="19">
        <f>SQRT(Table1[[#This Row],[Wariancja]])</f>
        <v>0.82915619758884995</v>
      </c>
      <c r="P123" s="20">
        <f t="shared" si="45"/>
        <v>1</v>
      </c>
    </row>
    <row r="124" spans="1:17" ht="13.2" x14ac:dyDescent="0.25">
      <c r="A124" s="3" t="s">
        <v>7</v>
      </c>
      <c r="B124" s="19">
        <v>43396</v>
      </c>
      <c r="C124" s="19">
        <v>63719</v>
      </c>
      <c r="D124" s="19">
        <v>3248</v>
      </c>
      <c r="E124" s="19">
        <v>3350</v>
      </c>
      <c r="F124" s="19">
        <v>1</v>
      </c>
      <c r="G124" s="19">
        <f t="shared" si="39"/>
        <v>-102</v>
      </c>
      <c r="H124" s="19"/>
      <c r="I124" s="19">
        <f t="shared" si="40"/>
        <v>0</v>
      </c>
      <c r="J124" s="19">
        <f t="shared" si="41"/>
        <v>-1</v>
      </c>
      <c r="K124" s="19">
        <f t="shared" si="42"/>
        <v>-1</v>
      </c>
      <c r="L124" s="19">
        <f t="shared" si="43"/>
        <v>-2</v>
      </c>
      <c r="M124" s="19">
        <f t="shared" si="44"/>
        <v>-1</v>
      </c>
      <c r="N12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0.5</v>
      </c>
      <c r="O124" s="19">
        <f>SQRT(Table1[[#This Row],[Wariancja]])</f>
        <v>0.70710678118654757</v>
      </c>
      <c r="P124" s="20">
        <f t="shared" si="45"/>
        <v>1</v>
      </c>
    </row>
    <row r="125" spans="1:17" ht="13.2" x14ac:dyDescent="0.25">
      <c r="B125" s="19">
        <v>43377</v>
      </c>
      <c r="C125" s="19">
        <v>57664</v>
      </c>
      <c r="D125" s="19">
        <v>3867</v>
      </c>
      <c r="E125" s="19">
        <v>3879</v>
      </c>
      <c r="F125" s="19">
        <v>1</v>
      </c>
      <c r="G125" s="19">
        <f t="shared" si="39"/>
        <v>-12</v>
      </c>
      <c r="H125" s="19"/>
      <c r="I125" s="19">
        <f t="shared" si="40"/>
        <v>0</v>
      </c>
      <c r="J125" s="19">
        <f t="shared" si="41"/>
        <v>0</v>
      </c>
      <c r="K125" s="19">
        <f t="shared" si="42"/>
        <v>-1</v>
      </c>
      <c r="L125" s="19">
        <f t="shared" si="43"/>
        <v>-2</v>
      </c>
      <c r="M125" s="19">
        <f t="shared" si="44"/>
        <v>-0.75</v>
      </c>
      <c r="N12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25" s="19">
        <f>SQRT(Table1[[#This Row],[Wariancja]])</f>
        <v>0.82915619758884995</v>
      </c>
      <c r="P125" s="20">
        <f t="shared" si="45"/>
        <v>1</v>
      </c>
    </row>
    <row r="126" spans="1:17" ht="13.2" x14ac:dyDescent="0.25">
      <c r="B126" s="19">
        <v>43397</v>
      </c>
      <c r="C126" s="19">
        <v>57459</v>
      </c>
      <c r="D126" s="19">
        <v>8988</v>
      </c>
      <c r="E126" s="19">
        <v>8999</v>
      </c>
      <c r="F126" s="19">
        <v>1</v>
      </c>
      <c r="G126" s="19">
        <f t="shared" si="39"/>
        <v>-11</v>
      </c>
      <c r="H126" s="19"/>
      <c r="I126" s="19">
        <f t="shared" si="40"/>
        <v>0</v>
      </c>
      <c r="J126" s="19">
        <f t="shared" si="41"/>
        <v>0</v>
      </c>
      <c r="K126" s="19">
        <f t="shared" si="42"/>
        <v>-1</v>
      </c>
      <c r="L126" s="19">
        <f t="shared" si="43"/>
        <v>-1</v>
      </c>
      <c r="M126" s="19">
        <f t="shared" si="44"/>
        <v>-0.5</v>
      </c>
      <c r="N12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0.25</v>
      </c>
      <c r="O126" s="19">
        <f>SQRT(Table1[[#This Row],[Wariancja]])</f>
        <v>0.5</v>
      </c>
      <c r="P126" s="20">
        <f t="shared" si="45"/>
        <v>1</v>
      </c>
    </row>
    <row r="127" spans="1:17" ht="13.2" x14ac:dyDescent="0.25">
      <c r="B127" s="19">
        <v>43390</v>
      </c>
      <c r="C127" s="19">
        <v>57416</v>
      </c>
      <c r="D127" s="19">
        <v>9054</v>
      </c>
      <c r="E127" s="19">
        <v>9057</v>
      </c>
      <c r="F127" s="19">
        <v>1</v>
      </c>
      <c r="G127" s="19">
        <f t="shared" si="39"/>
        <v>-3</v>
      </c>
      <c r="H127" s="19"/>
      <c r="I127" s="19">
        <f t="shared" si="40"/>
        <v>0</v>
      </c>
      <c r="J127" s="19">
        <f t="shared" si="41"/>
        <v>0</v>
      </c>
      <c r="K127" s="19">
        <f t="shared" si="42"/>
        <v>0</v>
      </c>
      <c r="L127" s="19">
        <f t="shared" si="43"/>
        <v>-3</v>
      </c>
      <c r="M127" s="19">
        <f t="shared" si="44"/>
        <v>-0.75</v>
      </c>
      <c r="N12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1.6875</v>
      </c>
      <c r="O127" s="19">
        <f>SQRT(Table1[[#This Row],[Wariancja]])</f>
        <v>1.299038105676658</v>
      </c>
      <c r="P127" s="20">
        <f t="shared" si="45"/>
        <v>1</v>
      </c>
    </row>
    <row r="128" spans="1:17" ht="13.2" x14ac:dyDescent="0.25">
      <c r="B128" s="19" t="s">
        <v>19</v>
      </c>
      <c r="C128" s="19">
        <v>57590</v>
      </c>
      <c r="D128" s="19">
        <v>6421</v>
      </c>
      <c r="E128" s="19">
        <v>6421</v>
      </c>
      <c r="F128" s="19">
        <v>1</v>
      </c>
      <c r="G128" s="19">
        <f t="shared" si="39"/>
        <v>0</v>
      </c>
      <c r="H128" s="19"/>
      <c r="I128" s="19">
        <f t="shared" si="40"/>
        <v>0</v>
      </c>
      <c r="J128" s="19">
        <f t="shared" si="41"/>
        <v>0</v>
      </c>
      <c r="K128" s="19">
        <f t="shared" si="42"/>
        <v>0</v>
      </c>
      <c r="L128" s="19">
        <f t="shared" si="43"/>
        <v>0</v>
      </c>
      <c r="M128" s="19">
        <f t="shared" si="44"/>
        <v>0</v>
      </c>
      <c r="N12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128" s="19">
        <f>SQRT(Table1[[#This Row],[Wariancja]])</f>
        <v>0</v>
      </c>
      <c r="P128" s="20">
        <f t="shared" si="45"/>
        <v>0</v>
      </c>
    </row>
    <row r="129" spans="1:16" ht="13.2" x14ac:dyDescent="0.25">
      <c r="B129" s="19">
        <v>43396</v>
      </c>
      <c r="C129" s="19">
        <v>57619</v>
      </c>
      <c r="D129" s="19">
        <v>4327</v>
      </c>
      <c r="E129" s="19">
        <v>4327</v>
      </c>
      <c r="F129" s="19">
        <v>1</v>
      </c>
      <c r="G129" s="19">
        <f t="shared" si="39"/>
        <v>0</v>
      </c>
      <c r="H129" s="19"/>
      <c r="I129" s="19">
        <f t="shared" si="40"/>
        <v>0</v>
      </c>
      <c r="J129" s="19">
        <f t="shared" si="41"/>
        <v>0</v>
      </c>
      <c r="K129" s="19">
        <f t="shared" si="42"/>
        <v>0</v>
      </c>
      <c r="L129" s="19">
        <f t="shared" si="43"/>
        <v>0</v>
      </c>
      <c r="M129" s="19">
        <f t="shared" si="44"/>
        <v>0</v>
      </c>
      <c r="N12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129" s="19">
        <f>SQRT(Table1[[#This Row],[Wariancja]])</f>
        <v>0</v>
      </c>
      <c r="P129" s="20">
        <f t="shared" si="45"/>
        <v>0</v>
      </c>
    </row>
    <row r="130" spans="1:16" ht="13.2" x14ac:dyDescent="0.25">
      <c r="B130" s="19">
        <v>43390</v>
      </c>
      <c r="C130" s="19">
        <v>57104</v>
      </c>
      <c r="D130" s="19">
        <v>6687</v>
      </c>
      <c r="E130" s="19">
        <v>6684</v>
      </c>
      <c r="F130" s="19">
        <v>1</v>
      </c>
      <c r="G130" s="19">
        <f t="shared" ref="G130:G161" si="46">D130-E130</f>
        <v>3</v>
      </c>
      <c r="H130" s="19"/>
      <c r="I130" s="19">
        <f t="shared" ref="I130:I161" si="47">IF(AND(-5&lt;(MID(D130,1,1)-MID(E130,1,1)),(MID(D130,1,1)-MID(E130,1,1))&lt;6),MID(D130,1,1)-MID(E130,1,1),IF(MID(D130,1,1)-MID(E130,1,1)&lt;-4,MID(D130,1,1)-MID(E130,1,1)+10,MID(D130,1,1)-MID(E130,1,1)-10))</f>
        <v>0</v>
      </c>
      <c r="J130" s="19">
        <f t="shared" ref="J130:J161" si="48">IF(AND(-5&lt;(MID(D130,2,1)-MID(E130,2,1)),(MID(D130,2,1)-MID(E130,2,1))&lt;6),MID(D130,2,1)-MID(E130,2,1),IF(MID(D130,2,1)-MID(E130,2,1)&lt;-4,MID(D130,2,1)-MID(E130,2,1)+10,MID(D130,2,1)-MID(E130,2,1)-10))</f>
        <v>0</v>
      </c>
      <c r="K130" s="19">
        <f t="shared" ref="K130:K161" si="49">IF(AND(-5&lt;(MID(D130,3,1)-MID(E130,3,1)),(MID(D130,3,1)-MID(E130,3,1))&lt;6),MID(D130,3,1)-MID(E130,3,1),IF(MID(D130,3,1)-MID(E130,3,1)&lt;-4,MID(D130,3,1)-MID(E130,3,1)+10,MID(D130,3,1)-MID(E130,3,1)-10))</f>
        <v>0</v>
      </c>
      <c r="L130" s="19">
        <f t="shared" ref="L130:L161" si="50">IF(AND(-5&lt;(MID(D130,4,1)-MID(E130,4,1)),(MID(D130,4,1)-MID(E130,4,1))&lt;6),MID(D130,4,1)-MID(E130,4,1),IF(MID(D130,4,1)-MID(E130,4,1)&lt;-4,MID(D130,4,1)-MID(E130,4,1)+10,MID(D130,4,1)-MID(E130,4,1)-10))</f>
        <v>3</v>
      </c>
      <c r="M130" s="19">
        <f t="shared" ref="M130:M161" si="51">AVERAGE(I130:L130)</f>
        <v>0.75</v>
      </c>
      <c r="N13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1.6875</v>
      </c>
      <c r="O130" s="19">
        <f>SQRT(Table1[[#This Row],[Wariancja]])</f>
        <v>1.299038105676658</v>
      </c>
      <c r="P130" s="20">
        <f t="shared" ref="P130:P161" si="52">ABS(ROUND(AVERAGE(I130:L130),0))</f>
        <v>1</v>
      </c>
    </row>
    <row r="131" spans="1:16" ht="13.2" x14ac:dyDescent="0.25">
      <c r="B131" s="19">
        <v>43396</v>
      </c>
      <c r="C131" s="19">
        <v>57392</v>
      </c>
      <c r="D131" s="19">
        <v>8347</v>
      </c>
      <c r="E131" s="19">
        <v>8327</v>
      </c>
      <c r="F131" s="19">
        <v>1</v>
      </c>
      <c r="G131" s="19">
        <f t="shared" si="46"/>
        <v>20</v>
      </c>
      <c r="H131" s="19"/>
      <c r="I131" s="19">
        <f t="shared" si="47"/>
        <v>0</v>
      </c>
      <c r="J131" s="19">
        <f t="shared" si="48"/>
        <v>0</v>
      </c>
      <c r="K131" s="19">
        <f t="shared" si="49"/>
        <v>2</v>
      </c>
      <c r="L131" s="19">
        <f t="shared" si="50"/>
        <v>0</v>
      </c>
      <c r="M131" s="19">
        <f t="shared" si="51"/>
        <v>0.5</v>
      </c>
      <c r="N13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0.75</v>
      </c>
      <c r="O131" s="19">
        <f>SQRT(Table1[[#This Row],[Wariancja]])</f>
        <v>0.8660254037844386</v>
      </c>
      <c r="P131" s="20">
        <f t="shared" si="52"/>
        <v>1</v>
      </c>
    </row>
    <row r="132" spans="1:16" ht="13.2" x14ac:dyDescent="0.25">
      <c r="B132" s="19" t="s">
        <v>15</v>
      </c>
      <c r="C132" s="19">
        <v>57365</v>
      </c>
      <c r="D132" s="19">
        <v>6158</v>
      </c>
      <c r="E132" s="19">
        <v>6136</v>
      </c>
      <c r="F132" s="19">
        <v>1</v>
      </c>
      <c r="G132" s="19">
        <f t="shared" si="46"/>
        <v>22</v>
      </c>
      <c r="H132" s="19"/>
      <c r="I132" s="19">
        <f t="shared" si="47"/>
        <v>0</v>
      </c>
      <c r="J132" s="19">
        <f t="shared" si="48"/>
        <v>0</v>
      </c>
      <c r="K132" s="19">
        <f t="shared" si="49"/>
        <v>2</v>
      </c>
      <c r="L132" s="19">
        <f t="shared" si="50"/>
        <v>2</v>
      </c>
      <c r="M132" s="19">
        <f t="shared" si="51"/>
        <v>1</v>
      </c>
      <c r="N13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</v>
      </c>
      <c r="O132" s="19">
        <f>SQRT(Table1[[#This Row],[Wariancja]])</f>
        <v>1</v>
      </c>
      <c r="P132" s="20">
        <f t="shared" si="52"/>
        <v>1</v>
      </c>
    </row>
    <row r="133" spans="1:16" ht="13.2" x14ac:dyDescent="0.25">
      <c r="B133" s="19">
        <v>43384</v>
      </c>
      <c r="C133" s="19">
        <v>57939</v>
      </c>
      <c r="D133" s="19">
        <v>5698</v>
      </c>
      <c r="E133" s="19">
        <v>5622</v>
      </c>
      <c r="F133" s="19">
        <v>1</v>
      </c>
      <c r="G133" s="19">
        <f t="shared" si="46"/>
        <v>76</v>
      </c>
      <c r="H133" s="19"/>
      <c r="I133" s="19">
        <f t="shared" si="47"/>
        <v>0</v>
      </c>
      <c r="J133" s="19">
        <f t="shared" si="48"/>
        <v>0</v>
      </c>
      <c r="K133" s="19">
        <f t="shared" si="49"/>
        <v>-3</v>
      </c>
      <c r="L133" s="19">
        <f t="shared" si="50"/>
        <v>-4</v>
      </c>
      <c r="M133" s="19">
        <f t="shared" si="51"/>
        <v>-1.75</v>
      </c>
      <c r="N13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3.1875</v>
      </c>
      <c r="O133" s="19">
        <f>SQRT(Table1[[#This Row],[Wariancja]])</f>
        <v>1.7853571071357126</v>
      </c>
      <c r="P133" s="20">
        <f t="shared" si="52"/>
        <v>2</v>
      </c>
    </row>
    <row r="134" spans="1:16" ht="13.2" x14ac:dyDescent="0.25">
      <c r="B134" s="19">
        <v>43390</v>
      </c>
      <c r="C134" s="19">
        <v>57396</v>
      </c>
      <c r="D134" s="19">
        <v>1285</v>
      </c>
      <c r="E134" s="19">
        <v>1174</v>
      </c>
      <c r="F134" s="19">
        <v>1</v>
      </c>
      <c r="G134" s="19">
        <f t="shared" si="46"/>
        <v>111</v>
      </c>
      <c r="H134" s="19"/>
      <c r="I134" s="19">
        <f t="shared" si="47"/>
        <v>0</v>
      </c>
      <c r="J134" s="19">
        <f t="shared" si="48"/>
        <v>1</v>
      </c>
      <c r="K134" s="19">
        <f t="shared" si="49"/>
        <v>1</v>
      </c>
      <c r="L134" s="19">
        <f t="shared" si="50"/>
        <v>1</v>
      </c>
      <c r="M134" s="19">
        <f t="shared" si="51"/>
        <v>0.75</v>
      </c>
      <c r="N13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134" s="19">
        <f>SQRT(Table1[[#This Row],[Wariancja]])</f>
        <v>0.4330127018922193</v>
      </c>
      <c r="P134" s="20">
        <f t="shared" si="52"/>
        <v>1</v>
      </c>
    </row>
    <row r="135" spans="1:16" ht="13.2" x14ac:dyDescent="0.25">
      <c r="B135" s="19" t="s">
        <v>16</v>
      </c>
      <c r="C135" s="19">
        <v>57647</v>
      </c>
      <c r="D135" s="19">
        <v>3807</v>
      </c>
      <c r="E135" s="19">
        <v>3686</v>
      </c>
      <c r="F135" s="19">
        <v>1</v>
      </c>
      <c r="G135" s="19">
        <f t="shared" si="46"/>
        <v>121</v>
      </c>
      <c r="H135" s="19"/>
      <c r="I135" s="19">
        <f t="shared" si="47"/>
        <v>0</v>
      </c>
      <c r="J135" s="19">
        <f t="shared" si="48"/>
        <v>2</v>
      </c>
      <c r="K135" s="19">
        <f t="shared" si="49"/>
        <v>2</v>
      </c>
      <c r="L135" s="19">
        <f t="shared" si="50"/>
        <v>1</v>
      </c>
      <c r="M135" s="19">
        <f t="shared" si="51"/>
        <v>1.25</v>
      </c>
      <c r="N13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35" s="19">
        <f>SQRT(Table1[[#This Row],[Wariancja]])</f>
        <v>0.82915619758884995</v>
      </c>
      <c r="P135" s="20">
        <f t="shared" si="52"/>
        <v>1</v>
      </c>
    </row>
    <row r="136" spans="1:16" ht="13.2" x14ac:dyDescent="0.25">
      <c r="B136" s="19">
        <v>43384</v>
      </c>
      <c r="C136" s="19">
        <v>57678</v>
      </c>
      <c r="D136" s="19">
        <v>7342</v>
      </c>
      <c r="E136" s="19">
        <v>7220</v>
      </c>
      <c r="F136" s="19">
        <v>1</v>
      </c>
      <c r="G136" s="19">
        <f t="shared" si="46"/>
        <v>122</v>
      </c>
      <c r="H136" s="19"/>
      <c r="I136" s="19">
        <f t="shared" si="47"/>
        <v>0</v>
      </c>
      <c r="J136" s="19">
        <f t="shared" si="48"/>
        <v>1</v>
      </c>
      <c r="K136" s="19">
        <f t="shared" si="49"/>
        <v>2</v>
      </c>
      <c r="L136" s="19">
        <f t="shared" si="50"/>
        <v>2</v>
      </c>
      <c r="M136" s="19">
        <f t="shared" si="51"/>
        <v>1.25</v>
      </c>
      <c r="N13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36" s="19">
        <f>SQRT(Table1[[#This Row],[Wariancja]])</f>
        <v>0.82915619758884995</v>
      </c>
      <c r="P136" s="20">
        <f t="shared" si="52"/>
        <v>1</v>
      </c>
    </row>
    <row r="137" spans="1:16" ht="13.2" x14ac:dyDescent="0.25">
      <c r="B137" s="19">
        <v>43384</v>
      </c>
      <c r="C137" s="19">
        <v>57649</v>
      </c>
      <c r="D137" s="19">
        <v>3135</v>
      </c>
      <c r="E137" s="19">
        <v>3013</v>
      </c>
      <c r="F137" s="19">
        <v>1</v>
      </c>
      <c r="G137" s="19">
        <f t="shared" si="46"/>
        <v>122</v>
      </c>
      <c r="H137" s="19"/>
      <c r="I137" s="19">
        <f t="shared" si="47"/>
        <v>0</v>
      </c>
      <c r="J137" s="19">
        <f t="shared" si="48"/>
        <v>1</v>
      </c>
      <c r="K137" s="19">
        <f t="shared" si="49"/>
        <v>2</v>
      </c>
      <c r="L137" s="19">
        <f t="shared" si="50"/>
        <v>2</v>
      </c>
      <c r="M137" s="19">
        <f t="shared" si="51"/>
        <v>1.25</v>
      </c>
      <c r="N13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37" s="19">
        <f>SQRT(Table1[[#This Row],[Wariancja]])</f>
        <v>0.82915619758884995</v>
      </c>
      <c r="P137" s="20">
        <f t="shared" si="52"/>
        <v>1</v>
      </c>
    </row>
    <row r="138" spans="1:16" ht="13.2" x14ac:dyDescent="0.25">
      <c r="A138" s="3" t="s">
        <v>17</v>
      </c>
      <c r="B138" s="19">
        <v>43398</v>
      </c>
      <c r="C138" s="19">
        <v>57365</v>
      </c>
      <c r="D138" s="19">
        <v>6158</v>
      </c>
      <c r="E138" s="19">
        <v>6036</v>
      </c>
      <c r="F138" s="19">
        <v>1</v>
      </c>
      <c r="G138" s="19">
        <f t="shared" si="46"/>
        <v>122</v>
      </c>
      <c r="H138" s="19"/>
      <c r="I138" s="19">
        <f t="shared" si="47"/>
        <v>0</v>
      </c>
      <c r="J138" s="19">
        <f t="shared" si="48"/>
        <v>1</v>
      </c>
      <c r="K138" s="19">
        <f t="shared" si="49"/>
        <v>2</v>
      </c>
      <c r="L138" s="19">
        <f t="shared" si="50"/>
        <v>2</v>
      </c>
      <c r="M138" s="19">
        <f t="shared" si="51"/>
        <v>1.25</v>
      </c>
      <c r="N13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38" s="19">
        <f>SQRT(Table1[[#This Row],[Wariancja]])</f>
        <v>0.82915619758884995</v>
      </c>
      <c r="P138" s="20">
        <f t="shared" si="52"/>
        <v>1</v>
      </c>
    </row>
    <row r="139" spans="1:16" ht="13.2" x14ac:dyDescent="0.25">
      <c r="B139" s="19">
        <v>43398</v>
      </c>
      <c r="C139" s="19">
        <v>57164</v>
      </c>
      <c r="D139" s="19">
        <v>6534</v>
      </c>
      <c r="E139" s="19">
        <v>6324</v>
      </c>
      <c r="F139" s="19">
        <v>1</v>
      </c>
      <c r="G139" s="19">
        <f t="shared" si="46"/>
        <v>210</v>
      </c>
      <c r="H139" s="19"/>
      <c r="I139" s="19">
        <f t="shared" si="47"/>
        <v>0</v>
      </c>
      <c r="J139" s="19">
        <f t="shared" si="48"/>
        <v>2</v>
      </c>
      <c r="K139" s="19">
        <f t="shared" si="49"/>
        <v>1</v>
      </c>
      <c r="L139" s="19">
        <f t="shared" si="50"/>
        <v>0</v>
      </c>
      <c r="M139" s="19">
        <f t="shared" si="51"/>
        <v>0.75</v>
      </c>
      <c r="N13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39" s="19">
        <f>SQRT(Table1[[#This Row],[Wariancja]])</f>
        <v>0.82915619758884995</v>
      </c>
      <c r="P139" s="20">
        <f t="shared" si="52"/>
        <v>1</v>
      </c>
    </row>
    <row r="140" spans="1:16" ht="13.2" x14ac:dyDescent="0.25">
      <c r="B140" s="19" t="s">
        <v>16</v>
      </c>
      <c r="C140" s="19">
        <v>57164</v>
      </c>
      <c r="D140" s="19">
        <v>6534</v>
      </c>
      <c r="E140" s="19">
        <v>6324</v>
      </c>
      <c r="F140" s="19">
        <v>1</v>
      </c>
      <c r="G140" s="19">
        <f t="shared" si="46"/>
        <v>210</v>
      </c>
      <c r="H140" s="19"/>
      <c r="I140" s="19">
        <f t="shared" si="47"/>
        <v>0</v>
      </c>
      <c r="J140" s="19">
        <f t="shared" si="48"/>
        <v>2</v>
      </c>
      <c r="K140" s="19">
        <f t="shared" si="49"/>
        <v>1</v>
      </c>
      <c r="L140" s="19">
        <f t="shared" si="50"/>
        <v>0</v>
      </c>
      <c r="M140" s="19">
        <f t="shared" si="51"/>
        <v>0.75</v>
      </c>
      <c r="N14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40" s="19">
        <f>SQRT(Table1[[#This Row],[Wariancja]])</f>
        <v>0.82915619758884995</v>
      </c>
      <c r="P140" s="20">
        <f t="shared" si="52"/>
        <v>1</v>
      </c>
    </row>
    <row r="141" spans="1:16" ht="13.2" x14ac:dyDescent="0.25">
      <c r="B141" s="19">
        <v>43393</v>
      </c>
      <c r="C141" s="19">
        <v>57954</v>
      </c>
      <c r="D141" s="19">
        <v>6726</v>
      </c>
      <c r="E141" s="19">
        <v>6506</v>
      </c>
      <c r="F141" s="19">
        <v>1</v>
      </c>
      <c r="G141" s="19">
        <f t="shared" si="46"/>
        <v>220</v>
      </c>
      <c r="H141" s="19"/>
      <c r="I141" s="19">
        <f t="shared" si="47"/>
        <v>0</v>
      </c>
      <c r="J141" s="19">
        <f t="shared" si="48"/>
        <v>2</v>
      </c>
      <c r="K141" s="19">
        <f t="shared" si="49"/>
        <v>2</v>
      </c>
      <c r="L141" s="19">
        <f t="shared" si="50"/>
        <v>0</v>
      </c>
      <c r="M141" s="19">
        <f t="shared" si="51"/>
        <v>1</v>
      </c>
      <c r="N14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</v>
      </c>
      <c r="O141" s="19">
        <f>SQRT(Table1[[#This Row],[Wariancja]])</f>
        <v>1</v>
      </c>
      <c r="P141" s="20">
        <f t="shared" si="52"/>
        <v>1</v>
      </c>
    </row>
    <row r="142" spans="1:16" ht="13.2" x14ac:dyDescent="0.25">
      <c r="B142" s="19">
        <v>43391</v>
      </c>
      <c r="C142" s="19">
        <v>57052</v>
      </c>
      <c r="D142" s="19">
        <v>2752</v>
      </c>
      <c r="E142" s="19">
        <v>2422</v>
      </c>
      <c r="F142" s="19">
        <v>1</v>
      </c>
      <c r="G142" s="19">
        <f t="shared" si="46"/>
        <v>330</v>
      </c>
      <c r="H142" s="19"/>
      <c r="I142" s="19">
        <f t="shared" si="47"/>
        <v>0</v>
      </c>
      <c r="J142" s="19">
        <f t="shared" si="48"/>
        <v>3</v>
      </c>
      <c r="K142" s="19">
        <f t="shared" si="49"/>
        <v>3</v>
      </c>
      <c r="L142" s="19">
        <f t="shared" si="50"/>
        <v>0</v>
      </c>
      <c r="M142" s="19">
        <f t="shared" si="51"/>
        <v>1.5</v>
      </c>
      <c r="N14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2.25</v>
      </c>
      <c r="O142" s="19">
        <f>SQRT(Table1[[#This Row],[Wariancja]])</f>
        <v>1.5</v>
      </c>
      <c r="P142" s="20">
        <f t="shared" si="52"/>
        <v>2</v>
      </c>
    </row>
    <row r="143" spans="1:16" ht="13.2" x14ac:dyDescent="0.25">
      <c r="B143" s="19">
        <v>43397</v>
      </c>
      <c r="C143" s="19">
        <v>57338</v>
      </c>
      <c r="D143" s="19">
        <v>2384</v>
      </c>
      <c r="E143" s="19">
        <v>1728</v>
      </c>
      <c r="F143" s="19">
        <v>1</v>
      </c>
      <c r="G143" s="19">
        <f t="shared" si="46"/>
        <v>656</v>
      </c>
      <c r="H143" s="19"/>
      <c r="I143" s="19">
        <f t="shared" si="47"/>
        <v>1</v>
      </c>
      <c r="J143" s="19">
        <f t="shared" si="48"/>
        <v>-4</v>
      </c>
      <c r="K143" s="19">
        <f t="shared" si="49"/>
        <v>-4</v>
      </c>
      <c r="L143" s="19">
        <f t="shared" si="50"/>
        <v>-4</v>
      </c>
      <c r="M143" s="19">
        <f t="shared" si="51"/>
        <v>-2.75</v>
      </c>
      <c r="N14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4.6875</v>
      </c>
      <c r="O143" s="19">
        <f>SQRT(Table1[[#This Row],[Wariancja]])</f>
        <v>2.1650635094610968</v>
      </c>
      <c r="P143" s="20">
        <f t="shared" si="52"/>
        <v>3</v>
      </c>
    </row>
    <row r="144" spans="1:16" ht="13.2" x14ac:dyDescent="0.25">
      <c r="B144" s="19">
        <v>43381</v>
      </c>
      <c r="C144" s="19">
        <v>63737</v>
      </c>
      <c r="D144" s="19">
        <v>9988</v>
      </c>
      <c r="E144" s="19">
        <v>9111</v>
      </c>
      <c r="F144" s="19">
        <v>1</v>
      </c>
      <c r="G144" s="19">
        <f t="shared" si="46"/>
        <v>877</v>
      </c>
      <c r="H144" s="19"/>
      <c r="I144" s="19">
        <f t="shared" si="47"/>
        <v>0</v>
      </c>
      <c r="J144" s="19">
        <f t="shared" si="48"/>
        <v>-2</v>
      </c>
      <c r="K144" s="19">
        <f t="shared" si="49"/>
        <v>-3</v>
      </c>
      <c r="L144" s="19">
        <f t="shared" si="50"/>
        <v>-3</v>
      </c>
      <c r="M144" s="19">
        <f t="shared" si="51"/>
        <v>-2</v>
      </c>
      <c r="N14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1.5</v>
      </c>
      <c r="O144" s="19">
        <f>SQRT(Table1[[#This Row],[Wariancja]])</f>
        <v>1.2247448713915889</v>
      </c>
      <c r="P144" s="20">
        <f t="shared" si="52"/>
        <v>2</v>
      </c>
    </row>
    <row r="145" spans="1:16" ht="13.2" x14ac:dyDescent="0.25">
      <c r="B145" s="19" t="s">
        <v>21</v>
      </c>
      <c r="C145" s="19">
        <v>57439</v>
      </c>
      <c r="D145" s="19">
        <v>7443</v>
      </c>
      <c r="E145" s="19">
        <v>6333</v>
      </c>
      <c r="F145" s="19">
        <v>1</v>
      </c>
      <c r="G145" s="19">
        <f t="shared" si="46"/>
        <v>1110</v>
      </c>
      <c r="H145" s="19"/>
      <c r="I145" s="19">
        <f t="shared" si="47"/>
        <v>1</v>
      </c>
      <c r="J145" s="19">
        <f t="shared" si="48"/>
        <v>1</v>
      </c>
      <c r="K145" s="19">
        <f t="shared" si="49"/>
        <v>1</v>
      </c>
      <c r="L145" s="19">
        <f t="shared" si="50"/>
        <v>0</v>
      </c>
      <c r="M145" s="19">
        <f t="shared" si="51"/>
        <v>0.75</v>
      </c>
      <c r="N14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145" s="19">
        <f>SQRT(Table1[[#This Row],[Wariancja]])</f>
        <v>0.4330127018922193</v>
      </c>
      <c r="P145" s="20">
        <f t="shared" si="52"/>
        <v>1</v>
      </c>
    </row>
    <row r="146" spans="1:16" ht="13.2" x14ac:dyDescent="0.25">
      <c r="B146" s="19">
        <v>43391</v>
      </c>
      <c r="C146" s="19">
        <v>57328</v>
      </c>
      <c r="D146" s="19">
        <v>3358</v>
      </c>
      <c r="E146" s="19">
        <v>2247</v>
      </c>
      <c r="F146" s="19">
        <v>1</v>
      </c>
      <c r="G146" s="19">
        <f t="shared" si="46"/>
        <v>1111</v>
      </c>
      <c r="H146" s="19"/>
      <c r="I146" s="19">
        <f t="shared" si="47"/>
        <v>1</v>
      </c>
      <c r="J146" s="19">
        <f t="shared" si="48"/>
        <v>1</v>
      </c>
      <c r="K146" s="19">
        <f t="shared" si="49"/>
        <v>1</v>
      </c>
      <c r="L146" s="19">
        <f t="shared" si="50"/>
        <v>1</v>
      </c>
      <c r="M146" s="19">
        <f t="shared" si="51"/>
        <v>1</v>
      </c>
      <c r="N14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146" s="19">
        <f>SQRT(Table1[[#This Row],[Wariancja]])</f>
        <v>0</v>
      </c>
      <c r="P146" s="20">
        <f t="shared" si="52"/>
        <v>1</v>
      </c>
    </row>
    <row r="147" spans="1:16" ht="13.2" x14ac:dyDescent="0.25">
      <c r="B147" s="19" t="s">
        <v>14</v>
      </c>
      <c r="C147" s="19">
        <v>58652</v>
      </c>
      <c r="D147" s="19">
        <v>2600</v>
      </c>
      <c r="E147" s="19">
        <v>1479</v>
      </c>
      <c r="F147" s="19">
        <v>1</v>
      </c>
      <c r="G147" s="19">
        <f t="shared" si="46"/>
        <v>1121</v>
      </c>
      <c r="H147" s="19"/>
      <c r="I147" s="19">
        <f t="shared" si="47"/>
        <v>1</v>
      </c>
      <c r="J147" s="19">
        <f t="shared" si="48"/>
        <v>2</v>
      </c>
      <c r="K147" s="19">
        <f t="shared" si="49"/>
        <v>3</v>
      </c>
      <c r="L147" s="19">
        <f t="shared" si="50"/>
        <v>1</v>
      </c>
      <c r="M147" s="19">
        <f t="shared" si="51"/>
        <v>1.75</v>
      </c>
      <c r="N14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47" s="19">
        <f>SQRT(Table1[[#This Row],[Wariancja]])</f>
        <v>0.82915619758884995</v>
      </c>
      <c r="P147" s="20">
        <f t="shared" si="52"/>
        <v>2</v>
      </c>
    </row>
    <row r="148" spans="1:16" ht="13.2" x14ac:dyDescent="0.25">
      <c r="B148" s="19">
        <v>43397</v>
      </c>
      <c r="C148" s="19">
        <v>57551</v>
      </c>
      <c r="D148" s="19">
        <v>4437</v>
      </c>
      <c r="E148" s="19">
        <v>3215</v>
      </c>
      <c r="F148" s="19">
        <v>1</v>
      </c>
      <c r="G148" s="19">
        <f t="shared" si="46"/>
        <v>1222</v>
      </c>
      <c r="H148" s="19"/>
      <c r="I148" s="19">
        <f t="shared" si="47"/>
        <v>1</v>
      </c>
      <c r="J148" s="19">
        <f t="shared" si="48"/>
        <v>2</v>
      </c>
      <c r="K148" s="19">
        <f t="shared" si="49"/>
        <v>2</v>
      </c>
      <c r="L148" s="19">
        <f t="shared" si="50"/>
        <v>2</v>
      </c>
      <c r="M148" s="19">
        <f t="shared" si="51"/>
        <v>1.75</v>
      </c>
      <c r="N14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0.1875</v>
      </c>
      <c r="O148" s="19">
        <f>SQRT(Table1[[#This Row],[Wariancja]])</f>
        <v>0.4330127018922193</v>
      </c>
      <c r="P148" s="20">
        <f t="shared" si="52"/>
        <v>2</v>
      </c>
    </row>
    <row r="149" spans="1:16" ht="13.2" x14ac:dyDescent="0.25">
      <c r="B149" s="19">
        <v>43384</v>
      </c>
      <c r="C149" s="19">
        <v>57918</v>
      </c>
      <c r="D149" s="19">
        <v>1618</v>
      </c>
      <c r="E149" s="19" t="s">
        <v>2</v>
      </c>
      <c r="F149" s="19">
        <v>1</v>
      </c>
      <c r="G149" s="19">
        <f t="shared" si="46"/>
        <v>1230</v>
      </c>
      <c r="H149" s="19"/>
      <c r="I149" s="19">
        <f t="shared" si="47"/>
        <v>1</v>
      </c>
      <c r="J149" s="19">
        <f t="shared" si="48"/>
        <v>3</v>
      </c>
      <c r="K149" s="19">
        <f t="shared" si="49"/>
        <v>3</v>
      </c>
      <c r="L149" s="19">
        <f t="shared" si="50"/>
        <v>0</v>
      </c>
      <c r="M149" s="19">
        <f t="shared" si="51"/>
        <v>1.75</v>
      </c>
      <c r="N14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1.6875</v>
      </c>
      <c r="O149" s="19">
        <f>SQRT(Table1[[#This Row],[Wariancja]])</f>
        <v>1.299038105676658</v>
      </c>
      <c r="P149" s="20">
        <f t="shared" si="52"/>
        <v>2</v>
      </c>
    </row>
    <row r="150" spans="1:16" ht="13.2" x14ac:dyDescent="0.25">
      <c r="B150" s="19" t="s">
        <v>15</v>
      </c>
      <c r="C150" s="19">
        <v>57485</v>
      </c>
      <c r="D150" s="19">
        <v>7171</v>
      </c>
      <c r="E150" s="19">
        <v>5741</v>
      </c>
      <c r="F150" s="19">
        <v>1</v>
      </c>
      <c r="G150" s="19">
        <f t="shared" si="46"/>
        <v>1430</v>
      </c>
      <c r="H150" s="19"/>
      <c r="I150" s="19">
        <f t="shared" si="47"/>
        <v>2</v>
      </c>
      <c r="J150" s="19">
        <f t="shared" si="48"/>
        <v>4</v>
      </c>
      <c r="K150" s="19">
        <f t="shared" si="49"/>
        <v>3</v>
      </c>
      <c r="L150" s="19">
        <f t="shared" si="50"/>
        <v>0</v>
      </c>
      <c r="M150" s="19">
        <f t="shared" si="51"/>
        <v>2.25</v>
      </c>
      <c r="N15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2.1875</v>
      </c>
      <c r="O150" s="19">
        <f>SQRT(Table1[[#This Row],[Wariancja]])</f>
        <v>1.479019945774904</v>
      </c>
      <c r="P150" s="20">
        <f t="shared" si="52"/>
        <v>2</v>
      </c>
    </row>
    <row r="151" spans="1:16" ht="13.2" x14ac:dyDescent="0.25">
      <c r="B151" s="19">
        <v>43390</v>
      </c>
      <c r="C151" s="19">
        <v>57622</v>
      </c>
      <c r="D151" s="19">
        <v>3577</v>
      </c>
      <c r="E151" s="19">
        <v>1377</v>
      </c>
      <c r="F151" s="19">
        <v>1</v>
      </c>
      <c r="G151" s="19">
        <f t="shared" si="46"/>
        <v>2200</v>
      </c>
      <c r="H151" s="19"/>
      <c r="I151" s="19">
        <f t="shared" si="47"/>
        <v>2</v>
      </c>
      <c r="J151" s="19">
        <f t="shared" si="48"/>
        <v>2</v>
      </c>
      <c r="K151" s="19">
        <f t="shared" si="49"/>
        <v>0</v>
      </c>
      <c r="L151" s="19">
        <f t="shared" si="50"/>
        <v>0</v>
      </c>
      <c r="M151" s="19">
        <f t="shared" si="51"/>
        <v>1</v>
      </c>
      <c r="N15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</v>
      </c>
      <c r="O151" s="19">
        <f>SQRT(Table1[[#This Row],[Wariancja]])</f>
        <v>1</v>
      </c>
      <c r="P151" s="20">
        <f t="shared" si="52"/>
        <v>1</v>
      </c>
    </row>
    <row r="152" spans="1:16" ht="13.2" x14ac:dyDescent="0.25">
      <c r="B152" s="19">
        <v>43390</v>
      </c>
      <c r="C152" s="19">
        <v>57028</v>
      </c>
      <c r="D152" s="19">
        <v>3328</v>
      </c>
      <c r="E152" s="19">
        <v>1128</v>
      </c>
      <c r="F152" s="19">
        <v>1</v>
      </c>
      <c r="G152" s="19">
        <f t="shared" si="46"/>
        <v>2200</v>
      </c>
      <c r="H152" s="19"/>
      <c r="I152" s="19">
        <f t="shared" si="47"/>
        <v>2</v>
      </c>
      <c r="J152" s="19">
        <f t="shared" si="48"/>
        <v>2</v>
      </c>
      <c r="K152" s="19">
        <f t="shared" si="49"/>
        <v>0</v>
      </c>
      <c r="L152" s="19">
        <f t="shared" si="50"/>
        <v>0</v>
      </c>
      <c r="M152" s="19">
        <f t="shared" si="51"/>
        <v>1</v>
      </c>
      <c r="N15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</v>
      </c>
      <c r="O152" s="19">
        <f>SQRT(Table1[[#This Row],[Wariancja]])</f>
        <v>1</v>
      </c>
      <c r="P152" s="20">
        <f t="shared" si="52"/>
        <v>1</v>
      </c>
    </row>
    <row r="153" spans="1:16" ht="13.2" x14ac:dyDescent="0.25">
      <c r="B153" s="19">
        <v>43398</v>
      </c>
      <c r="C153" s="19">
        <v>57487</v>
      </c>
      <c r="D153" s="19">
        <v>2682</v>
      </c>
      <c r="E153" s="19" t="s">
        <v>23</v>
      </c>
      <c r="F153" s="19">
        <v>1</v>
      </c>
      <c r="G153" s="19">
        <f t="shared" si="46"/>
        <v>2222</v>
      </c>
      <c r="H153" s="19"/>
      <c r="I153" s="19">
        <f t="shared" si="47"/>
        <v>2</v>
      </c>
      <c r="J153" s="19">
        <f t="shared" si="48"/>
        <v>2</v>
      </c>
      <c r="K153" s="19">
        <f t="shared" si="49"/>
        <v>2</v>
      </c>
      <c r="L153" s="19">
        <f t="shared" si="50"/>
        <v>2</v>
      </c>
      <c r="M153" s="19">
        <f t="shared" si="51"/>
        <v>2</v>
      </c>
      <c r="N15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</v>
      </c>
      <c r="O153" s="19">
        <f>SQRT(Table1[[#This Row],[Wariancja]])</f>
        <v>0</v>
      </c>
      <c r="P153" s="20">
        <f t="shared" si="52"/>
        <v>2</v>
      </c>
    </row>
    <row r="154" spans="1:16" ht="13.2" x14ac:dyDescent="0.25">
      <c r="B154" s="19">
        <v>43392</v>
      </c>
      <c r="C154" s="19">
        <v>57405</v>
      </c>
      <c r="D154" s="19">
        <v>9118</v>
      </c>
      <c r="E154" s="19">
        <v>6818</v>
      </c>
      <c r="F154" s="19">
        <v>1</v>
      </c>
      <c r="G154" s="19">
        <f t="shared" si="46"/>
        <v>2300</v>
      </c>
      <c r="H154" s="19"/>
      <c r="I154" s="19">
        <f t="shared" si="47"/>
        <v>3</v>
      </c>
      <c r="J154" s="19">
        <f t="shared" si="48"/>
        <v>3</v>
      </c>
      <c r="K154" s="19">
        <f t="shared" si="49"/>
        <v>0</v>
      </c>
      <c r="L154" s="19">
        <f t="shared" si="50"/>
        <v>0</v>
      </c>
      <c r="M154" s="19">
        <f t="shared" si="51"/>
        <v>1.5</v>
      </c>
      <c r="N15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2.25</v>
      </c>
      <c r="O154" s="19">
        <f>SQRT(Table1[[#This Row],[Wariancja]])</f>
        <v>1.5</v>
      </c>
      <c r="P154" s="20">
        <f t="shared" si="52"/>
        <v>2</v>
      </c>
    </row>
    <row r="155" spans="1:16" ht="13.2" x14ac:dyDescent="0.25">
      <c r="A155" s="3" t="s">
        <v>22</v>
      </c>
      <c r="B155" s="19" t="s">
        <v>19</v>
      </c>
      <c r="C155" s="19">
        <v>57189</v>
      </c>
      <c r="D155" s="19">
        <v>3953</v>
      </c>
      <c r="E155" s="19">
        <v>1599</v>
      </c>
      <c r="F155" s="19">
        <v>1</v>
      </c>
      <c r="G155" s="19">
        <f t="shared" si="46"/>
        <v>2354</v>
      </c>
      <c r="H155" s="19"/>
      <c r="I155" s="19">
        <f t="shared" si="47"/>
        <v>2</v>
      </c>
      <c r="J155" s="19">
        <f t="shared" si="48"/>
        <v>4</v>
      </c>
      <c r="K155" s="19">
        <f t="shared" si="49"/>
        <v>-4</v>
      </c>
      <c r="L155" s="19">
        <f t="shared" si="50"/>
        <v>4</v>
      </c>
      <c r="M155" s="19">
        <f t="shared" si="51"/>
        <v>1.5</v>
      </c>
      <c r="N15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10.75</v>
      </c>
      <c r="O155" s="19">
        <f>SQRT(Table1[[#This Row],[Wariancja]])</f>
        <v>3.2787192621510002</v>
      </c>
      <c r="P155" s="20">
        <f t="shared" si="52"/>
        <v>2</v>
      </c>
    </row>
    <row r="156" spans="1:16" ht="13.2" x14ac:dyDescent="0.25">
      <c r="B156" s="19">
        <v>43384</v>
      </c>
      <c r="C156" s="19">
        <v>57598</v>
      </c>
      <c r="D156" s="19">
        <v>5560</v>
      </c>
      <c r="E156" s="19">
        <v>3126</v>
      </c>
      <c r="F156" s="19">
        <v>1</v>
      </c>
      <c r="G156" s="19">
        <f t="shared" si="46"/>
        <v>2434</v>
      </c>
      <c r="H156" s="19"/>
      <c r="I156" s="19">
        <f t="shared" si="47"/>
        <v>2</v>
      </c>
      <c r="J156" s="19">
        <f t="shared" si="48"/>
        <v>4</v>
      </c>
      <c r="K156" s="19">
        <f t="shared" si="49"/>
        <v>4</v>
      </c>
      <c r="L156" s="19">
        <f t="shared" si="50"/>
        <v>4</v>
      </c>
      <c r="M156" s="19">
        <f t="shared" si="51"/>
        <v>3.5</v>
      </c>
      <c r="N15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0.75</v>
      </c>
      <c r="O156" s="19">
        <f>SQRT(Table1[[#This Row],[Wariancja]])</f>
        <v>0.8660254037844386</v>
      </c>
      <c r="P156" s="20">
        <f t="shared" si="52"/>
        <v>4</v>
      </c>
    </row>
    <row r="157" spans="1:16" ht="13.2" x14ac:dyDescent="0.25">
      <c r="B157" s="19" t="s">
        <v>8</v>
      </c>
      <c r="C157" s="19">
        <v>57156</v>
      </c>
      <c r="D157" s="19">
        <v>5479</v>
      </c>
      <c r="E157" s="19">
        <v>2946</v>
      </c>
      <c r="F157" s="19">
        <v>1</v>
      </c>
      <c r="G157" s="19">
        <f t="shared" si="46"/>
        <v>2533</v>
      </c>
      <c r="H157" s="19"/>
      <c r="I157" s="19">
        <f t="shared" si="47"/>
        <v>3</v>
      </c>
      <c r="J157" s="19">
        <f t="shared" si="48"/>
        <v>5</v>
      </c>
      <c r="K157" s="19">
        <f t="shared" si="49"/>
        <v>3</v>
      </c>
      <c r="L157" s="19">
        <f t="shared" si="50"/>
        <v>3</v>
      </c>
      <c r="M157" s="19">
        <f t="shared" si="51"/>
        <v>3.5</v>
      </c>
      <c r="N15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0.75</v>
      </c>
      <c r="O157" s="19">
        <f>SQRT(Table1[[#This Row],[Wariancja]])</f>
        <v>0.8660254037844386</v>
      </c>
      <c r="P157" s="20">
        <f t="shared" si="52"/>
        <v>4</v>
      </c>
    </row>
    <row r="158" spans="1:16" ht="13.2" x14ac:dyDescent="0.25">
      <c r="B158" s="19">
        <v>43390</v>
      </c>
      <c r="C158" s="19">
        <v>57551</v>
      </c>
      <c r="D158" s="19">
        <v>4437</v>
      </c>
      <c r="E158" s="19">
        <v>1775</v>
      </c>
      <c r="F158" s="19">
        <v>1</v>
      </c>
      <c r="G158" s="19">
        <f t="shared" si="46"/>
        <v>2662</v>
      </c>
      <c r="H158" s="19"/>
      <c r="I158" s="19">
        <f t="shared" si="47"/>
        <v>3</v>
      </c>
      <c r="J158" s="19">
        <f t="shared" si="48"/>
        <v>-3</v>
      </c>
      <c r="K158" s="19">
        <f t="shared" si="49"/>
        <v>-4</v>
      </c>
      <c r="L158" s="19">
        <f t="shared" si="50"/>
        <v>2</v>
      </c>
      <c r="M158" s="19">
        <f t="shared" si="51"/>
        <v>-0.5</v>
      </c>
      <c r="N15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9.25</v>
      </c>
      <c r="O158" s="19">
        <f>SQRT(Table1[[#This Row],[Wariancja]])</f>
        <v>3.0413812651491097</v>
      </c>
      <c r="P158" s="20">
        <f t="shared" si="52"/>
        <v>1</v>
      </c>
    </row>
    <row r="159" spans="1:16" ht="13.2" x14ac:dyDescent="0.25">
      <c r="B159" s="19">
        <v>43390</v>
      </c>
      <c r="C159" s="19">
        <v>57815</v>
      </c>
      <c r="D159" s="19">
        <v>6013</v>
      </c>
      <c r="E159" s="19">
        <v>3113</v>
      </c>
      <c r="F159" s="19">
        <v>1</v>
      </c>
      <c r="G159" s="19">
        <f t="shared" si="46"/>
        <v>2900</v>
      </c>
      <c r="H159" s="19"/>
      <c r="I159" s="19">
        <f t="shared" si="47"/>
        <v>3</v>
      </c>
      <c r="J159" s="19">
        <f t="shared" si="48"/>
        <v>-1</v>
      </c>
      <c r="K159" s="19">
        <f t="shared" si="49"/>
        <v>0</v>
      </c>
      <c r="L159" s="19">
        <f t="shared" si="50"/>
        <v>0</v>
      </c>
      <c r="M159" s="19">
        <f t="shared" si="51"/>
        <v>0.5</v>
      </c>
      <c r="N15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2.25</v>
      </c>
      <c r="O159" s="19">
        <f>SQRT(Table1[[#This Row],[Wariancja]])</f>
        <v>1.5</v>
      </c>
      <c r="P159" s="20">
        <f t="shared" si="52"/>
        <v>1</v>
      </c>
    </row>
    <row r="160" spans="1:16" ht="13.2" x14ac:dyDescent="0.25">
      <c r="B160" s="19" t="s">
        <v>5</v>
      </c>
      <c r="C160" s="19">
        <v>57330</v>
      </c>
      <c r="D160" s="19">
        <v>7720</v>
      </c>
      <c r="E160" s="19">
        <v>4645</v>
      </c>
      <c r="F160" s="19">
        <v>1</v>
      </c>
      <c r="G160" s="19">
        <f t="shared" si="46"/>
        <v>3075</v>
      </c>
      <c r="H160" s="19"/>
      <c r="I160" s="19">
        <f t="shared" si="47"/>
        <v>3</v>
      </c>
      <c r="J160" s="19">
        <f t="shared" si="48"/>
        <v>1</v>
      </c>
      <c r="K160" s="19">
        <f t="shared" si="49"/>
        <v>-2</v>
      </c>
      <c r="L160" s="19">
        <f t="shared" si="50"/>
        <v>5</v>
      </c>
      <c r="M160" s="19">
        <f t="shared" si="51"/>
        <v>1.75</v>
      </c>
      <c r="N16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6.6875</v>
      </c>
      <c r="O160" s="19">
        <f>SQRT(Table1[[#This Row],[Wariancja]])</f>
        <v>2.5860201081971503</v>
      </c>
      <c r="P160" s="20">
        <f t="shared" si="52"/>
        <v>2</v>
      </c>
    </row>
    <row r="161" spans="2:16" ht="13.2" x14ac:dyDescent="0.25">
      <c r="B161" s="19">
        <v>43408</v>
      </c>
      <c r="C161" s="19">
        <v>57059</v>
      </c>
      <c r="D161" s="19">
        <v>7628</v>
      </c>
      <c r="E161" s="19">
        <v>4374</v>
      </c>
      <c r="F161" s="19">
        <v>1</v>
      </c>
      <c r="G161" s="19">
        <f t="shared" si="46"/>
        <v>3254</v>
      </c>
      <c r="H161" s="19"/>
      <c r="I161" s="19">
        <f t="shared" si="47"/>
        <v>3</v>
      </c>
      <c r="J161" s="19">
        <f t="shared" si="48"/>
        <v>3</v>
      </c>
      <c r="K161" s="19">
        <f t="shared" si="49"/>
        <v>5</v>
      </c>
      <c r="L161" s="19">
        <f t="shared" si="50"/>
        <v>4</v>
      </c>
      <c r="M161" s="19">
        <f t="shared" si="51"/>
        <v>3.75</v>
      </c>
      <c r="N16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61" s="19">
        <f>SQRT(Table1[[#This Row],[Wariancja]])</f>
        <v>0.82915619758884995</v>
      </c>
      <c r="P161" s="20">
        <f t="shared" si="52"/>
        <v>4</v>
      </c>
    </row>
    <row r="162" spans="2:16" ht="13.2" x14ac:dyDescent="0.25">
      <c r="B162" s="19">
        <v>43396</v>
      </c>
      <c r="C162" s="19">
        <v>57965</v>
      </c>
      <c r="D162" s="19">
        <v>3829</v>
      </c>
      <c r="E162" s="19" t="s">
        <v>1</v>
      </c>
      <c r="F162" s="19">
        <v>1</v>
      </c>
      <c r="G162" s="19">
        <f t="shared" ref="G162:G173" si="53">D162-E162</f>
        <v>3829</v>
      </c>
      <c r="H162" s="19"/>
      <c r="I162" s="19">
        <f t="shared" ref="I162:I173" si="54">IF(AND(-5&lt;(MID(D162,1,1)-MID(E162,1,1)),(MID(D162,1,1)-MID(E162,1,1))&lt;6),MID(D162,1,1)-MID(E162,1,1),IF(MID(D162,1,1)-MID(E162,1,1)&lt;-4,MID(D162,1,1)-MID(E162,1,1)+10,MID(D162,1,1)-MID(E162,1,1)-10))</f>
        <v>3</v>
      </c>
      <c r="J162" s="19">
        <f t="shared" ref="J162:J173" si="55">IF(AND(-5&lt;(MID(D162,2,1)-MID(E162,2,1)),(MID(D162,2,1)-MID(E162,2,1))&lt;6),MID(D162,2,1)-MID(E162,2,1),IF(MID(D162,2,1)-MID(E162,2,1)&lt;-4,MID(D162,2,1)-MID(E162,2,1)+10,MID(D162,2,1)-MID(E162,2,1)-10))</f>
        <v>-2</v>
      </c>
      <c r="K162" s="19">
        <f t="shared" ref="K162:K173" si="56">IF(AND(-5&lt;(MID(D162,3,1)-MID(E162,3,1)),(MID(D162,3,1)-MID(E162,3,1))&lt;6),MID(D162,3,1)-MID(E162,3,1),IF(MID(D162,3,1)-MID(E162,3,1)&lt;-4,MID(D162,3,1)-MID(E162,3,1)+10,MID(D162,3,1)-MID(E162,3,1)-10))</f>
        <v>2</v>
      </c>
      <c r="L162" s="19">
        <f t="shared" ref="L162:L173" si="57">IF(AND(-5&lt;(MID(D162,4,1)-MID(E162,4,1)),(MID(D162,4,1)-MID(E162,4,1))&lt;6),MID(D162,4,1)-MID(E162,4,1),IF(MID(D162,4,1)-MID(E162,4,1)&lt;-4,MID(D162,4,1)-MID(E162,4,1)+10,MID(D162,4,1)-MID(E162,4,1)-10))</f>
        <v>-1</v>
      </c>
      <c r="M162" s="19">
        <f t="shared" ref="M162:M173" si="58">AVERAGE(I162:L162)</f>
        <v>0.5</v>
      </c>
      <c r="N16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4.25</v>
      </c>
      <c r="O162" s="19">
        <f>SQRT(Table1[[#This Row],[Wariancja]])</f>
        <v>2.0615528128088303</v>
      </c>
      <c r="P162" s="20">
        <f t="shared" ref="P162:P173" si="59">ABS(ROUND(AVERAGE(I162:L162),0))</f>
        <v>1</v>
      </c>
    </row>
    <row r="163" spans="2:16" ht="13.2" x14ac:dyDescent="0.25">
      <c r="B163" s="19">
        <v>43397</v>
      </c>
      <c r="C163" s="19">
        <v>57650</v>
      </c>
      <c r="D163" s="19">
        <v>7528</v>
      </c>
      <c r="E163" s="19">
        <v>3297</v>
      </c>
      <c r="F163" s="19">
        <v>1</v>
      </c>
      <c r="G163" s="19">
        <f t="shared" si="53"/>
        <v>4231</v>
      </c>
      <c r="H163" s="19"/>
      <c r="I163" s="19">
        <f t="shared" si="54"/>
        <v>4</v>
      </c>
      <c r="J163" s="19">
        <f t="shared" si="55"/>
        <v>3</v>
      </c>
      <c r="K163" s="19">
        <f t="shared" si="56"/>
        <v>3</v>
      </c>
      <c r="L163" s="19">
        <f t="shared" si="57"/>
        <v>1</v>
      </c>
      <c r="M163" s="19">
        <f t="shared" si="58"/>
        <v>2.75</v>
      </c>
      <c r="N16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1.1875</v>
      </c>
      <c r="O163" s="19">
        <f>SQRT(Table1[[#This Row],[Wariancja]])</f>
        <v>1.0897247358851685</v>
      </c>
      <c r="P163" s="20">
        <f t="shared" si="59"/>
        <v>3</v>
      </c>
    </row>
    <row r="164" spans="2:16" ht="13.2" x14ac:dyDescent="0.25">
      <c r="B164" s="19">
        <v>43398</v>
      </c>
      <c r="C164" s="19">
        <v>57625</v>
      </c>
      <c r="D164" s="19">
        <v>8097</v>
      </c>
      <c r="E164" s="19">
        <v>3650</v>
      </c>
      <c r="F164" s="19">
        <v>1</v>
      </c>
      <c r="G164" s="19">
        <f t="shared" si="53"/>
        <v>4447</v>
      </c>
      <c r="H164" s="19"/>
      <c r="I164" s="19">
        <f t="shared" si="54"/>
        <v>5</v>
      </c>
      <c r="J164" s="19">
        <f t="shared" si="55"/>
        <v>4</v>
      </c>
      <c r="K164" s="19">
        <f t="shared" si="56"/>
        <v>4</v>
      </c>
      <c r="L164" s="19">
        <f t="shared" si="57"/>
        <v>-3</v>
      </c>
      <c r="M164" s="19">
        <f t="shared" si="58"/>
        <v>2.5</v>
      </c>
      <c r="N164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10.25</v>
      </c>
      <c r="O164" s="19">
        <f>SQRT(Table1[[#This Row],[Wariancja]])</f>
        <v>3.2015621187164243</v>
      </c>
      <c r="P164" s="20">
        <f t="shared" si="59"/>
        <v>3</v>
      </c>
    </row>
    <row r="165" spans="2:16" ht="13.2" x14ac:dyDescent="0.25">
      <c r="B165" s="19" t="s">
        <v>20</v>
      </c>
      <c r="C165" s="19">
        <v>57625</v>
      </c>
      <c r="D165" s="19">
        <v>8097</v>
      </c>
      <c r="E165" s="19">
        <v>3650</v>
      </c>
      <c r="F165" s="19">
        <v>1</v>
      </c>
      <c r="G165" s="19">
        <f t="shared" si="53"/>
        <v>4447</v>
      </c>
      <c r="H165" s="19"/>
      <c r="I165" s="19">
        <f t="shared" si="54"/>
        <v>5</v>
      </c>
      <c r="J165" s="19">
        <f t="shared" si="55"/>
        <v>4</v>
      </c>
      <c r="K165" s="19">
        <f t="shared" si="56"/>
        <v>4</v>
      </c>
      <c r="L165" s="19">
        <f t="shared" si="57"/>
        <v>-3</v>
      </c>
      <c r="M165" s="19">
        <f t="shared" si="58"/>
        <v>2.5</v>
      </c>
      <c r="N165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10.25</v>
      </c>
      <c r="O165" s="19">
        <f>SQRT(Table1[[#This Row],[Wariancja]])</f>
        <v>3.2015621187164243</v>
      </c>
      <c r="P165" s="20">
        <f t="shared" si="59"/>
        <v>3</v>
      </c>
    </row>
    <row r="166" spans="2:16" ht="13.2" x14ac:dyDescent="0.25">
      <c r="B166" s="19">
        <v>43396</v>
      </c>
      <c r="C166" s="19">
        <v>57316</v>
      </c>
      <c r="D166" s="19">
        <v>5579</v>
      </c>
      <c r="E166" s="19">
        <v>1105</v>
      </c>
      <c r="F166" s="19">
        <v>1</v>
      </c>
      <c r="G166" s="19">
        <f t="shared" si="53"/>
        <v>4474</v>
      </c>
      <c r="H166" s="19"/>
      <c r="I166" s="19">
        <f t="shared" si="54"/>
        <v>4</v>
      </c>
      <c r="J166" s="19">
        <f t="shared" si="55"/>
        <v>4</v>
      </c>
      <c r="K166" s="19">
        <f t="shared" si="56"/>
        <v>-3</v>
      </c>
      <c r="L166" s="19">
        <f t="shared" si="57"/>
        <v>4</v>
      </c>
      <c r="M166" s="19">
        <f t="shared" si="58"/>
        <v>2.25</v>
      </c>
      <c r="N166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9.1875</v>
      </c>
      <c r="O166" s="19">
        <f>SQRT(Table1[[#This Row],[Wariancja]])</f>
        <v>3.0310889132455352</v>
      </c>
      <c r="P166" s="20">
        <f t="shared" si="59"/>
        <v>2</v>
      </c>
    </row>
    <row r="167" spans="2:16" ht="13.2" x14ac:dyDescent="0.25">
      <c r="B167" s="19">
        <v>43382</v>
      </c>
      <c r="C167" s="19">
        <v>57817</v>
      </c>
      <c r="D167" s="19">
        <v>8927</v>
      </c>
      <c r="E167" s="19">
        <v>3461</v>
      </c>
      <c r="F167" s="19">
        <v>1</v>
      </c>
      <c r="G167" s="19">
        <f t="shared" si="53"/>
        <v>5466</v>
      </c>
      <c r="H167" s="19"/>
      <c r="I167" s="19">
        <f t="shared" si="54"/>
        <v>5</v>
      </c>
      <c r="J167" s="19">
        <f t="shared" si="55"/>
        <v>5</v>
      </c>
      <c r="K167" s="19">
        <f t="shared" si="56"/>
        <v>-4</v>
      </c>
      <c r="L167" s="19">
        <f t="shared" si="57"/>
        <v>-4</v>
      </c>
      <c r="M167" s="19">
        <f t="shared" si="58"/>
        <v>0.5</v>
      </c>
      <c r="N167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20.25</v>
      </c>
      <c r="O167" s="19">
        <f>SQRT(Table1[[#This Row],[Wariancja]])</f>
        <v>4.5</v>
      </c>
      <c r="P167" s="20">
        <f t="shared" si="59"/>
        <v>1</v>
      </c>
    </row>
    <row r="168" spans="2:16" ht="13.2" x14ac:dyDescent="0.25">
      <c r="B168" s="19">
        <v>43397</v>
      </c>
      <c r="C168" s="19">
        <v>57554</v>
      </c>
      <c r="D168" s="19">
        <v>6718</v>
      </c>
      <c r="E168" s="19">
        <v>1169</v>
      </c>
      <c r="F168" s="19">
        <v>1</v>
      </c>
      <c r="G168" s="19">
        <f t="shared" si="53"/>
        <v>5549</v>
      </c>
      <c r="H168" s="19"/>
      <c r="I168" s="19">
        <f t="shared" si="54"/>
        <v>5</v>
      </c>
      <c r="J168" s="19">
        <f t="shared" si="55"/>
        <v>-4</v>
      </c>
      <c r="K168" s="19">
        <f t="shared" si="56"/>
        <v>5</v>
      </c>
      <c r="L168" s="19">
        <f t="shared" si="57"/>
        <v>-1</v>
      </c>
      <c r="M168" s="19">
        <f t="shared" si="58"/>
        <v>1.25</v>
      </c>
      <c r="N168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15.1875</v>
      </c>
      <c r="O168" s="19">
        <f>SQRT(Table1[[#This Row],[Wariancja]])</f>
        <v>3.897114317029974</v>
      </c>
      <c r="P168" s="20">
        <f t="shared" si="59"/>
        <v>1</v>
      </c>
    </row>
    <row r="169" spans="2:16" ht="13.2" x14ac:dyDescent="0.25">
      <c r="B169" s="19" t="s">
        <v>20</v>
      </c>
      <c r="C169" s="19">
        <v>57393</v>
      </c>
      <c r="D169" s="19">
        <v>9061</v>
      </c>
      <c r="E169" s="19">
        <v>2461</v>
      </c>
      <c r="F169" s="19">
        <v>1</v>
      </c>
      <c r="G169" s="19">
        <f t="shared" si="53"/>
        <v>6600</v>
      </c>
      <c r="H169" s="19"/>
      <c r="I169" s="19">
        <f t="shared" si="54"/>
        <v>-3</v>
      </c>
      <c r="J169" s="19">
        <f t="shared" si="55"/>
        <v>-4</v>
      </c>
      <c r="K169" s="19">
        <f t="shared" si="56"/>
        <v>0</v>
      </c>
      <c r="L169" s="19">
        <f t="shared" si="57"/>
        <v>0</v>
      </c>
      <c r="M169" s="19">
        <f t="shared" si="58"/>
        <v>-1.75</v>
      </c>
      <c r="N169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3.1875</v>
      </c>
      <c r="O169" s="19">
        <f>SQRT(Table1[[#This Row],[Wariancja]])</f>
        <v>1.7853571071357126</v>
      </c>
      <c r="P169" s="20">
        <f t="shared" si="59"/>
        <v>2</v>
      </c>
    </row>
    <row r="170" spans="2:16" ht="13.2" x14ac:dyDescent="0.25">
      <c r="B170" s="19">
        <v>43397</v>
      </c>
      <c r="C170" s="19">
        <v>57485</v>
      </c>
      <c r="D170" s="19">
        <v>7171</v>
      </c>
      <c r="E170" s="19" t="s">
        <v>6</v>
      </c>
      <c r="F170" s="19">
        <v>1</v>
      </c>
      <c r="G170" s="19">
        <f t="shared" si="53"/>
        <v>6659</v>
      </c>
      <c r="H170" s="19"/>
      <c r="I170" s="19">
        <f t="shared" si="54"/>
        <v>-3</v>
      </c>
      <c r="J170" s="19">
        <f t="shared" si="55"/>
        <v>-4</v>
      </c>
      <c r="K170" s="19">
        <f t="shared" si="56"/>
        <v>-4</v>
      </c>
      <c r="L170" s="19">
        <f t="shared" si="57"/>
        <v>-1</v>
      </c>
      <c r="M170" s="19">
        <f t="shared" si="58"/>
        <v>-3</v>
      </c>
      <c r="N170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1.5</v>
      </c>
      <c r="O170" s="19">
        <f>SQRT(Table1[[#This Row],[Wariancja]])</f>
        <v>1.2247448713915889</v>
      </c>
      <c r="P170" s="20">
        <f t="shared" si="59"/>
        <v>3</v>
      </c>
    </row>
    <row r="171" spans="2:16" ht="13.2" x14ac:dyDescent="0.25">
      <c r="B171" s="19">
        <v>43395</v>
      </c>
      <c r="C171" s="19">
        <v>57409</v>
      </c>
      <c r="D171" s="19">
        <v>8351</v>
      </c>
      <c r="E171" s="19" t="s">
        <v>1</v>
      </c>
      <c r="F171" s="19">
        <v>1</v>
      </c>
      <c r="G171" s="19">
        <f t="shared" si="53"/>
        <v>8351</v>
      </c>
      <c r="H171" s="19"/>
      <c r="I171" s="19">
        <f t="shared" si="54"/>
        <v>-2</v>
      </c>
      <c r="J171" s="19">
        <f t="shared" si="55"/>
        <v>3</v>
      </c>
      <c r="K171" s="19">
        <f t="shared" si="56"/>
        <v>5</v>
      </c>
      <c r="L171" s="19">
        <f t="shared" si="57"/>
        <v>1</v>
      </c>
      <c r="M171" s="19">
        <f t="shared" si="58"/>
        <v>1.75</v>
      </c>
      <c r="N171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6.6875</v>
      </c>
      <c r="O171" s="19">
        <f>SQRT(Table1[[#This Row],[Wariancja]])</f>
        <v>2.5860201081971503</v>
      </c>
      <c r="P171" s="20">
        <f t="shared" si="59"/>
        <v>2</v>
      </c>
    </row>
    <row r="172" spans="2:16" ht="13.2" x14ac:dyDescent="0.25">
      <c r="B172" s="19">
        <v>43396</v>
      </c>
      <c r="C172" s="19">
        <v>57446</v>
      </c>
      <c r="D172" s="19">
        <v>8771</v>
      </c>
      <c r="E172" s="19" t="s">
        <v>4</v>
      </c>
      <c r="F172" s="19">
        <v>1</v>
      </c>
      <c r="G172" s="19">
        <f t="shared" si="53"/>
        <v>8769</v>
      </c>
      <c r="H172" s="19"/>
      <c r="I172" s="19">
        <f t="shared" si="54"/>
        <v>-2</v>
      </c>
      <c r="J172" s="19">
        <f t="shared" si="55"/>
        <v>-3</v>
      </c>
      <c r="K172" s="19">
        <f t="shared" si="56"/>
        <v>-3</v>
      </c>
      <c r="L172" s="19">
        <f t="shared" si="57"/>
        <v>-1</v>
      </c>
      <c r="M172" s="19">
        <f t="shared" si="58"/>
        <v>-2.25</v>
      </c>
      <c r="N172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0.6875</v>
      </c>
      <c r="O172" s="19">
        <f>SQRT(Table1[[#This Row],[Wariancja]])</f>
        <v>0.82915619758884995</v>
      </c>
      <c r="P172" s="20">
        <f t="shared" si="59"/>
        <v>2</v>
      </c>
    </row>
    <row r="173" spans="2:16" ht="13.2" x14ac:dyDescent="0.25">
      <c r="B173" s="19">
        <v>43384</v>
      </c>
      <c r="C173" s="19">
        <v>57636</v>
      </c>
      <c r="D173" s="19">
        <v>9006</v>
      </c>
      <c r="E173" s="19" t="s">
        <v>3</v>
      </c>
      <c r="F173" s="19">
        <v>1</v>
      </c>
      <c r="G173" s="19">
        <f t="shared" si="53"/>
        <v>9001</v>
      </c>
      <c r="H173" s="19"/>
      <c r="I173" s="19">
        <f t="shared" si="54"/>
        <v>-1</v>
      </c>
      <c r="J173" s="19">
        <f t="shared" si="55"/>
        <v>0</v>
      </c>
      <c r="K173" s="19">
        <f t="shared" si="56"/>
        <v>0</v>
      </c>
      <c r="L173" s="19">
        <f t="shared" si="57"/>
        <v>1</v>
      </c>
      <c r="M173" s="19">
        <f t="shared" si="58"/>
        <v>0</v>
      </c>
      <c r="N173" s="19">
        <f>SUM((Table1[[#This Row],[Różnica znaku 1]]-Table1[[#This Row],[Średnia różnica znaku]])^2, (Table1[[#This Row],[Różnica znaku 2]]-Table1[[#This Row],[Średnia różnica znaku]])^2, (Table1[[#This Row],[Różnica znaku 3]]-Table1[[#This Row],[Średnia różnica znaku]])^2, (Table1[[#This Row],[Różnica znaku 4]]-Table1[[#This Row],[Średnia różnica znaku]])^2)/4</f>
        <v>0.5</v>
      </c>
      <c r="O173" s="19">
        <f>SQRT(Table1[[#This Row],[Wariancja]])</f>
        <v>0.70710678118654757</v>
      </c>
      <c r="P173" s="20">
        <f t="shared" si="59"/>
        <v>0</v>
      </c>
    </row>
    <row r="174" spans="2:16" ht="13.8" x14ac:dyDescent="0.25">
      <c r="B174" s="2"/>
      <c r="C174" s="2"/>
      <c r="D174" s="2"/>
      <c r="E174" s="2"/>
      <c r="F174" s="2"/>
      <c r="G174" s="1"/>
      <c r="H174" s="1"/>
      <c r="I174" s="1"/>
      <c r="J174" s="1"/>
      <c r="K174" s="1"/>
      <c r="L174" s="1"/>
      <c r="M174" s="1"/>
      <c r="N174" s="4"/>
      <c r="O174" s="4"/>
      <c r="P174" s="1"/>
    </row>
    <row r="175" spans="2:16" ht="13.2" x14ac:dyDescent="0.25">
      <c r="G175" s="1"/>
    </row>
    <row r="176" spans="2:16" ht="13.2" x14ac:dyDescent="0.25">
      <c r="G176" s="1"/>
    </row>
    <row r="177" spans="2:7" ht="13.2" x14ac:dyDescent="0.25">
      <c r="G177" s="1"/>
    </row>
    <row r="178" spans="2:7" ht="13.2" x14ac:dyDescent="0.25">
      <c r="G178" s="1"/>
    </row>
    <row r="179" spans="2:7" ht="13.2" x14ac:dyDescent="0.25">
      <c r="G179" s="1"/>
    </row>
    <row r="180" spans="2:7" ht="13.2" x14ac:dyDescent="0.25">
      <c r="G180" s="1"/>
    </row>
    <row r="181" spans="2:7" ht="13.2" x14ac:dyDescent="0.25">
      <c r="G181" s="1"/>
    </row>
    <row r="182" spans="2:7" ht="13.2" x14ac:dyDescent="0.25">
      <c r="G182" s="1"/>
    </row>
    <row r="183" spans="2:7" ht="13.2" x14ac:dyDescent="0.25">
      <c r="G183" s="1"/>
    </row>
    <row r="184" spans="2:7" ht="13.2" x14ac:dyDescent="0.25">
      <c r="G184" s="1"/>
    </row>
    <row r="185" spans="2:7" ht="13.8" x14ac:dyDescent="0.25">
      <c r="B185" s="2"/>
      <c r="C185" s="2"/>
      <c r="D185" s="2"/>
      <c r="E185" s="2"/>
      <c r="F185" s="2"/>
    </row>
    <row r="186" spans="2:7" ht="13.8" x14ac:dyDescent="0.25">
      <c r="B186" s="2"/>
      <c r="C186" s="2"/>
      <c r="D186" s="2"/>
      <c r="E186" s="2"/>
      <c r="F186" s="2"/>
    </row>
    <row r="187" spans="2:7" ht="13.8" x14ac:dyDescent="0.25">
      <c r="B187" s="2"/>
      <c r="C187" s="2"/>
      <c r="D187" s="2"/>
      <c r="E187" s="2"/>
      <c r="F187" s="2"/>
    </row>
    <row r="188" spans="2:7" ht="13.8" x14ac:dyDescent="0.25">
      <c r="B188" s="2"/>
      <c r="C188" s="2"/>
      <c r="D188" s="2"/>
      <c r="E188" s="2"/>
      <c r="F188" s="2"/>
    </row>
    <row r="189" spans="2:7" ht="13.8" x14ac:dyDescent="0.25">
      <c r="B189" s="2"/>
      <c r="C189" s="2"/>
      <c r="D189" s="2"/>
      <c r="E189" s="2"/>
      <c r="F189" s="2"/>
    </row>
    <row r="190" spans="2:7" ht="13.8" x14ac:dyDescent="0.25">
      <c r="B190" s="2"/>
      <c r="C190" s="2"/>
      <c r="D190" s="2"/>
      <c r="E190" s="2"/>
      <c r="F190" s="2"/>
    </row>
    <row r="191" spans="2:7" ht="13.8" x14ac:dyDescent="0.25">
      <c r="B191" s="2"/>
      <c r="C191" s="2"/>
      <c r="D191" s="2"/>
      <c r="E191" s="2"/>
      <c r="F191" s="2"/>
    </row>
    <row r="192" spans="2:7" ht="13.8" x14ac:dyDescent="0.25">
      <c r="B192" s="2"/>
      <c r="C192" s="2"/>
      <c r="D192" s="2"/>
      <c r="E192" s="2"/>
      <c r="F192" s="2"/>
    </row>
    <row r="193" spans="2:6" ht="13.8" x14ac:dyDescent="0.25">
      <c r="B193" s="2"/>
      <c r="C193" s="2"/>
      <c r="D193" s="2"/>
      <c r="E193" s="2"/>
      <c r="F193" s="2"/>
    </row>
    <row r="194" spans="2:6" ht="13.8" x14ac:dyDescent="0.25">
      <c r="B194" s="2"/>
      <c r="C194" s="2"/>
      <c r="D194" s="2"/>
      <c r="E194" s="2"/>
      <c r="F194" s="2"/>
    </row>
    <row r="195" spans="2:6" ht="13.8" x14ac:dyDescent="0.25">
      <c r="B195" s="2"/>
      <c r="C195" s="2"/>
      <c r="D195" s="2"/>
      <c r="E195" s="2"/>
      <c r="F195" s="2"/>
    </row>
    <row r="196" spans="2:6" ht="13.8" x14ac:dyDescent="0.25">
      <c r="B196" s="2"/>
      <c r="C196" s="2"/>
      <c r="D196" s="2"/>
      <c r="E196" s="2"/>
      <c r="F196" s="2"/>
    </row>
    <row r="197" spans="2:6" ht="13.8" x14ac:dyDescent="0.25">
      <c r="B197" s="2"/>
      <c r="C197" s="2"/>
      <c r="D197" s="2"/>
      <c r="E197" s="2"/>
      <c r="F197" s="2"/>
    </row>
    <row r="198" spans="2:6" ht="13.8" x14ac:dyDescent="0.25">
      <c r="B198" s="2"/>
      <c r="C198" s="2"/>
      <c r="D198" s="2"/>
      <c r="E198" s="2"/>
      <c r="F198" s="2"/>
    </row>
    <row r="199" spans="2:6" ht="13.8" x14ac:dyDescent="0.25">
      <c r="B199" s="2"/>
      <c r="C199" s="2"/>
      <c r="D199" s="2"/>
      <c r="E199" s="2"/>
      <c r="F199" s="2"/>
    </row>
    <row r="200" spans="2:6" ht="13.8" x14ac:dyDescent="0.25">
      <c r="B200" s="2"/>
      <c r="C200" s="2"/>
      <c r="D200" s="2"/>
      <c r="E200" s="2"/>
      <c r="F200" s="2"/>
    </row>
    <row r="201" spans="2:6" ht="13.8" x14ac:dyDescent="0.25">
      <c r="B201" s="2"/>
      <c r="C201" s="2"/>
      <c r="D201" s="2"/>
      <c r="E201" s="2"/>
      <c r="F201" s="2"/>
    </row>
    <row r="202" spans="2:6" ht="13.8" x14ac:dyDescent="0.25">
      <c r="B202" s="2"/>
      <c r="C202" s="2"/>
      <c r="D202" s="2"/>
      <c r="E202" s="2"/>
      <c r="F202" s="2"/>
    </row>
    <row r="203" spans="2:6" ht="13.8" x14ac:dyDescent="0.25">
      <c r="B203" s="2"/>
      <c r="C203" s="2"/>
      <c r="D203" s="2"/>
      <c r="E203" s="2"/>
      <c r="F203" s="2"/>
    </row>
    <row r="204" spans="2:6" ht="13.8" x14ac:dyDescent="0.25">
      <c r="B204" s="2"/>
      <c r="C204" s="2"/>
      <c r="D204" s="2"/>
      <c r="E204" s="2"/>
      <c r="F204" s="2"/>
    </row>
    <row r="205" spans="2:6" ht="13.8" x14ac:dyDescent="0.25">
      <c r="B205" s="2"/>
      <c r="C205" s="2"/>
      <c r="D205" s="2"/>
      <c r="E205" s="2"/>
      <c r="F205" s="2"/>
    </row>
    <row r="206" spans="2:6" ht="13.8" x14ac:dyDescent="0.25">
      <c r="B206" s="2"/>
      <c r="C206" s="2"/>
      <c r="D206" s="2"/>
      <c r="E206" s="2"/>
      <c r="F206" s="2"/>
    </row>
    <row r="207" spans="2:6" ht="13.8" x14ac:dyDescent="0.25">
      <c r="B207" s="2"/>
      <c r="C207" s="2"/>
      <c r="D207" s="2"/>
      <c r="E207" s="2"/>
      <c r="F207" s="2"/>
    </row>
    <row r="208" spans="2:6" ht="13.8" x14ac:dyDescent="0.25">
      <c r="B208" s="2"/>
      <c r="C208" s="2"/>
      <c r="D208" s="2"/>
      <c r="E208" s="2"/>
      <c r="F208" s="2"/>
    </row>
    <row r="209" spans="2:6" ht="13.8" x14ac:dyDescent="0.25">
      <c r="B209" s="2"/>
      <c r="C209" s="2"/>
      <c r="D209" s="2"/>
      <c r="E209" s="2"/>
      <c r="F209" s="2"/>
    </row>
    <row r="210" spans="2:6" ht="13.8" x14ac:dyDescent="0.25">
      <c r="B210" s="2"/>
      <c r="C210" s="2"/>
      <c r="D210" s="2"/>
      <c r="E210" s="2"/>
      <c r="F210" s="2"/>
    </row>
    <row r="211" spans="2:6" ht="13.8" x14ac:dyDescent="0.25">
      <c r="B211" s="2"/>
      <c r="C211" s="2"/>
      <c r="D211" s="2"/>
      <c r="E211" s="2"/>
      <c r="F211" s="2"/>
    </row>
    <row r="212" spans="2:6" ht="13.8" x14ac:dyDescent="0.25">
      <c r="B212" s="2"/>
      <c r="C212" s="2"/>
      <c r="D212" s="2"/>
      <c r="E212" s="2"/>
      <c r="F212" s="2"/>
    </row>
    <row r="213" spans="2:6" ht="13.8" x14ac:dyDescent="0.25">
      <c r="B213" s="2"/>
      <c r="C213" s="2"/>
      <c r="D213" s="2"/>
      <c r="E213" s="2"/>
      <c r="F213" s="2"/>
    </row>
    <row r="214" spans="2:6" ht="13.8" x14ac:dyDescent="0.25">
      <c r="B214" s="2"/>
      <c r="C214" s="2"/>
      <c r="D214" s="2"/>
      <c r="E214" s="2"/>
      <c r="F214" s="2"/>
    </row>
    <row r="215" spans="2:6" ht="13.8" x14ac:dyDescent="0.25">
      <c r="B215" s="2"/>
      <c r="C215" s="2"/>
      <c r="D215" s="2"/>
      <c r="E215" s="2"/>
      <c r="F215" s="2"/>
    </row>
    <row r="216" spans="2:6" ht="13.8" x14ac:dyDescent="0.25">
      <c r="B216" s="2"/>
      <c r="C216" s="2"/>
      <c r="D216" s="2"/>
      <c r="E216" s="2"/>
      <c r="F216" s="2"/>
    </row>
    <row r="217" spans="2:6" ht="13.8" x14ac:dyDescent="0.25">
      <c r="B217" s="2"/>
      <c r="C217" s="2"/>
      <c r="D217" s="2"/>
      <c r="E217" s="2"/>
      <c r="F217" s="2"/>
    </row>
    <row r="218" spans="2:6" ht="13.8" x14ac:dyDescent="0.25">
      <c r="B218" s="2"/>
      <c r="C218" s="2"/>
      <c r="D218" s="2"/>
      <c r="E218" s="2"/>
      <c r="F218" s="2"/>
    </row>
    <row r="219" spans="2:6" ht="13.8" x14ac:dyDescent="0.25">
      <c r="B219" s="2"/>
      <c r="C219" s="2"/>
      <c r="D219" s="2"/>
      <c r="E219" s="2"/>
      <c r="F219" s="2"/>
    </row>
    <row r="220" spans="2:6" ht="13.8" x14ac:dyDescent="0.25">
      <c r="B220" s="2"/>
      <c r="C220" s="2"/>
      <c r="D220" s="2"/>
      <c r="E220" s="2"/>
      <c r="F220" s="2"/>
    </row>
    <row r="221" spans="2:6" ht="13.8" x14ac:dyDescent="0.25">
      <c r="B221" s="2"/>
      <c r="C221" s="2"/>
      <c r="D221" s="2"/>
      <c r="E221" s="2"/>
      <c r="F221" s="2"/>
    </row>
    <row r="222" spans="2:6" ht="13.8" x14ac:dyDescent="0.25">
      <c r="B222" s="2"/>
      <c r="C222" s="2"/>
      <c r="D222" s="2"/>
      <c r="E222" s="2"/>
      <c r="F222" s="2"/>
    </row>
    <row r="223" spans="2:6" ht="13.8" x14ac:dyDescent="0.25">
      <c r="B223" s="2"/>
      <c r="C223" s="2"/>
      <c r="D223" s="2"/>
      <c r="E223" s="2"/>
      <c r="F223" s="2"/>
    </row>
    <row r="224" spans="2:6" ht="13.8" x14ac:dyDescent="0.25">
      <c r="B224" s="2"/>
      <c r="C224" s="2"/>
      <c r="D224" s="2"/>
      <c r="E224" s="2"/>
      <c r="F224" s="2"/>
    </row>
    <row r="225" spans="2:6" ht="13.8" x14ac:dyDescent="0.25">
      <c r="B225" s="2"/>
      <c r="C225" s="2"/>
      <c r="D225" s="2"/>
      <c r="E225" s="2"/>
      <c r="F225" s="2"/>
    </row>
    <row r="226" spans="2:6" ht="13.8" x14ac:dyDescent="0.25">
      <c r="B226" s="2"/>
      <c r="C226" s="2"/>
      <c r="D226" s="2"/>
      <c r="E226" s="2"/>
      <c r="F226" s="2"/>
    </row>
    <row r="227" spans="2:6" ht="13.8" x14ac:dyDescent="0.25">
      <c r="B227" s="2"/>
      <c r="C227" s="2"/>
      <c r="D227" s="2"/>
      <c r="E227" s="2"/>
      <c r="F227" s="2"/>
    </row>
    <row r="228" spans="2:6" ht="13.8" x14ac:dyDescent="0.25">
      <c r="B228" s="2"/>
      <c r="C228" s="2"/>
      <c r="D228" s="2"/>
      <c r="E228" s="2"/>
      <c r="F228" s="2"/>
    </row>
    <row r="229" spans="2:6" ht="13.8" x14ac:dyDescent="0.25">
      <c r="B229" s="2"/>
      <c r="C229" s="2"/>
      <c r="D229" s="2"/>
      <c r="E229" s="2"/>
      <c r="F229" s="2"/>
    </row>
    <row r="230" spans="2:6" ht="13.8" x14ac:dyDescent="0.25">
      <c r="B230" s="2"/>
      <c r="C230" s="2"/>
      <c r="D230" s="2"/>
      <c r="E230" s="2"/>
      <c r="F230" s="2"/>
    </row>
    <row r="231" spans="2:6" ht="13.8" x14ac:dyDescent="0.25">
      <c r="B231" s="2"/>
      <c r="C231" s="2"/>
      <c r="D231" s="2"/>
      <c r="E231" s="2"/>
      <c r="F231" s="2"/>
    </row>
    <row r="232" spans="2:6" ht="13.8" x14ac:dyDescent="0.25">
      <c r="B232" s="2"/>
      <c r="C232" s="2"/>
      <c r="D232" s="2"/>
      <c r="E232" s="2"/>
      <c r="F232" s="2"/>
    </row>
    <row r="233" spans="2:6" ht="13.8" x14ac:dyDescent="0.25">
      <c r="B233" s="2"/>
      <c r="C233" s="2"/>
      <c r="D233" s="2"/>
      <c r="E233" s="2"/>
      <c r="F233" s="2"/>
    </row>
    <row r="234" spans="2:6" ht="13.8" x14ac:dyDescent="0.25">
      <c r="B234" s="2"/>
      <c r="C234" s="2"/>
      <c r="D234" s="2"/>
      <c r="E234" s="2"/>
      <c r="F234" s="2"/>
    </row>
    <row r="235" spans="2:6" ht="13.8" x14ac:dyDescent="0.25">
      <c r="B235" s="2"/>
      <c r="C235" s="2"/>
      <c r="D235" s="2"/>
      <c r="E235" s="2"/>
      <c r="F235" s="2"/>
    </row>
    <row r="236" spans="2:6" ht="13.8" x14ac:dyDescent="0.25">
      <c r="B236" s="2"/>
      <c r="C236" s="2"/>
      <c r="D236" s="2"/>
      <c r="E236" s="2"/>
      <c r="F236" s="2"/>
    </row>
    <row r="237" spans="2:6" ht="13.8" x14ac:dyDescent="0.25">
      <c r="B237" s="2"/>
      <c r="C237" s="2"/>
      <c r="D237" s="2"/>
      <c r="E237" s="2"/>
      <c r="F237" s="2"/>
    </row>
    <row r="238" spans="2:6" ht="13.8" x14ac:dyDescent="0.25">
      <c r="B238" s="2"/>
      <c r="C238" s="2"/>
      <c r="D238" s="2"/>
      <c r="E238" s="2"/>
      <c r="F238" s="2"/>
    </row>
    <row r="239" spans="2:6" ht="13.8" x14ac:dyDescent="0.25">
      <c r="B239" s="2"/>
      <c r="C239" s="2"/>
      <c r="D239" s="2"/>
      <c r="E239" s="2"/>
      <c r="F239" s="2"/>
    </row>
    <row r="240" spans="2:6" ht="13.8" x14ac:dyDescent="0.25">
      <c r="B240" s="2"/>
      <c r="C240" s="2"/>
      <c r="D240" s="2"/>
      <c r="E240" s="2"/>
      <c r="F240" s="2"/>
    </row>
    <row r="241" spans="2:6" ht="13.8" x14ac:dyDescent="0.25">
      <c r="B241" s="2"/>
      <c r="C241" s="2"/>
      <c r="D241" s="2"/>
      <c r="E241" s="2"/>
      <c r="F241" s="2"/>
    </row>
    <row r="242" spans="2:6" ht="13.8" x14ac:dyDescent="0.25">
      <c r="B242" s="2"/>
      <c r="C242" s="2"/>
      <c r="D242" s="2"/>
      <c r="E242" s="2"/>
      <c r="F242" s="2"/>
    </row>
    <row r="243" spans="2:6" ht="13.8" x14ac:dyDescent="0.25">
      <c r="B243" s="2"/>
      <c r="C243" s="2"/>
      <c r="D243" s="2"/>
      <c r="E243" s="2"/>
      <c r="F243" s="2"/>
    </row>
    <row r="244" spans="2:6" ht="13.8" x14ac:dyDescent="0.25">
      <c r="B244" s="2"/>
      <c r="C244" s="2"/>
      <c r="D244" s="2"/>
      <c r="E244" s="2"/>
      <c r="F244" s="2"/>
    </row>
    <row r="245" spans="2:6" ht="13.8" x14ac:dyDescent="0.25">
      <c r="B245" s="2"/>
      <c r="C245" s="2"/>
      <c r="D245" s="2"/>
      <c r="E245" s="2"/>
      <c r="F245" s="2"/>
    </row>
    <row r="246" spans="2:6" ht="13.8" x14ac:dyDescent="0.25">
      <c r="B246" s="2"/>
      <c r="C246" s="2"/>
      <c r="D246" s="2"/>
      <c r="E246" s="2"/>
      <c r="F246" s="2"/>
    </row>
    <row r="247" spans="2:6" ht="13.8" x14ac:dyDescent="0.25">
      <c r="B247" s="2"/>
      <c r="C247" s="2"/>
      <c r="D247" s="2"/>
      <c r="E247" s="2"/>
      <c r="F247" s="2"/>
    </row>
    <row r="248" spans="2:6" ht="13.8" x14ac:dyDescent="0.25">
      <c r="B248" s="2"/>
      <c r="C248" s="2"/>
      <c r="D248" s="2"/>
      <c r="E248" s="2"/>
      <c r="F248" s="2"/>
    </row>
    <row r="249" spans="2:6" ht="13.8" x14ac:dyDescent="0.25">
      <c r="B249" s="2"/>
      <c r="C249" s="2"/>
      <c r="D249" s="2"/>
      <c r="E249" s="2"/>
      <c r="F249" s="2"/>
    </row>
    <row r="250" spans="2:6" ht="13.8" x14ac:dyDescent="0.25">
      <c r="B250" s="2"/>
      <c r="C250" s="2"/>
      <c r="D250" s="2"/>
      <c r="E250" s="2"/>
      <c r="F250" s="2"/>
    </row>
    <row r="251" spans="2:6" ht="13.8" x14ac:dyDescent="0.25">
      <c r="B251" s="2"/>
      <c r="C251" s="2"/>
      <c r="D251" s="2"/>
      <c r="E251" s="2"/>
      <c r="F251" s="2"/>
    </row>
    <row r="252" spans="2:6" ht="13.8" x14ac:dyDescent="0.25">
      <c r="B252" s="2"/>
      <c r="C252" s="2"/>
      <c r="D252" s="2"/>
      <c r="E252" s="2"/>
      <c r="F252" s="2"/>
    </row>
    <row r="253" spans="2:6" ht="13.8" x14ac:dyDescent="0.25">
      <c r="B253" s="2"/>
      <c r="C253" s="2"/>
      <c r="D253" s="2"/>
      <c r="E253" s="2"/>
      <c r="F253" s="2"/>
    </row>
    <row r="254" spans="2:6" ht="13.8" x14ac:dyDescent="0.25">
      <c r="B254" s="2"/>
      <c r="C254" s="2"/>
      <c r="D254" s="2"/>
      <c r="E254" s="2"/>
      <c r="F254" s="2"/>
    </row>
    <row r="255" spans="2:6" ht="13.8" x14ac:dyDescent="0.25">
      <c r="B255" s="2"/>
      <c r="C255" s="2"/>
      <c r="D255" s="2"/>
      <c r="E255" s="2"/>
      <c r="F255" s="2"/>
    </row>
    <row r="256" spans="2:6" ht="13.8" x14ac:dyDescent="0.25">
      <c r="B256" s="2"/>
      <c r="C256" s="2"/>
      <c r="D256" s="2"/>
      <c r="E256" s="2"/>
      <c r="F256" s="2"/>
    </row>
    <row r="257" spans="2:6" ht="13.8" x14ac:dyDescent="0.25">
      <c r="B257" s="2"/>
      <c r="C257" s="2"/>
      <c r="D257" s="2"/>
      <c r="E257" s="2"/>
      <c r="F257" s="2"/>
    </row>
    <row r="258" spans="2:6" ht="13.8" x14ac:dyDescent="0.25">
      <c r="B258" s="2"/>
      <c r="C258" s="2"/>
      <c r="D258" s="2"/>
      <c r="E258" s="2"/>
      <c r="F258" s="2"/>
    </row>
    <row r="259" spans="2:6" ht="13.8" x14ac:dyDescent="0.25">
      <c r="B259" s="2"/>
      <c r="C259" s="2"/>
      <c r="D259" s="2"/>
      <c r="E259" s="2"/>
      <c r="F259" s="2"/>
    </row>
    <row r="260" spans="2:6" ht="13.8" x14ac:dyDescent="0.25">
      <c r="B260" s="2"/>
      <c r="C260" s="2"/>
      <c r="D260" s="2"/>
      <c r="E260" s="2"/>
      <c r="F260" s="2"/>
    </row>
    <row r="261" spans="2:6" ht="13.8" x14ac:dyDescent="0.25">
      <c r="B261" s="2"/>
      <c r="C261" s="2"/>
      <c r="D261" s="2"/>
      <c r="E261" s="2"/>
      <c r="F261" s="2"/>
    </row>
    <row r="262" spans="2:6" ht="13.8" x14ac:dyDescent="0.25">
      <c r="B262" s="2"/>
      <c r="C262" s="2"/>
      <c r="D262" s="2"/>
      <c r="E262" s="2"/>
      <c r="F262" s="2"/>
    </row>
    <row r="263" spans="2:6" ht="13.8" x14ac:dyDescent="0.25">
      <c r="B263" s="2"/>
      <c r="C263" s="2"/>
      <c r="D263" s="2"/>
      <c r="E263" s="2"/>
      <c r="F263" s="2"/>
    </row>
    <row r="264" spans="2:6" ht="13.8" x14ac:dyDescent="0.25">
      <c r="B264" s="2"/>
      <c r="C264" s="2"/>
      <c r="D264" s="2"/>
      <c r="E264" s="2"/>
      <c r="F264" s="2"/>
    </row>
    <row r="265" spans="2:6" ht="13.8" x14ac:dyDescent="0.25">
      <c r="B265" s="2"/>
      <c r="C265" s="2"/>
      <c r="D265" s="2"/>
      <c r="E265" s="2"/>
      <c r="F265" s="2"/>
    </row>
    <row r="266" spans="2:6" ht="13.8" x14ac:dyDescent="0.25">
      <c r="B266" s="2"/>
      <c r="C266" s="2"/>
      <c r="D266" s="2"/>
      <c r="E266" s="2"/>
      <c r="F266" s="2"/>
    </row>
    <row r="267" spans="2:6" ht="13.8" x14ac:dyDescent="0.25">
      <c r="B267" s="2"/>
      <c r="C267" s="2"/>
      <c r="D267" s="2"/>
      <c r="E267" s="2"/>
      <c r="F267" s="2"/>
    </row>
    <row r="268" spans="2:6" ht="13.8" x14ac:dyDescent="0.25">
      <c r="B268" s="2"/>
      <c r="C268" s="2"/>
      <c r="D268" s="2"/>
      <c r="E268" s="2"/>
      <c r="F268" s="2"/>
    </row>
    <row r="269" spans="2:6" ht="13.8" x14ac:dyDescent="0.25">
      <c r="B269" s="2"/>
      <c r="C269" s="2"/>
      <c r="D269" s="2"/>
      <c r="E269" s="2"/>
      <c r="F269" s="2"/>
    </row>
    <row r="270" spans="2:6" ht="13.8" x14ac:dyDescent="0.25">
      <c r="B270" s="2"/>
      <c r="C270" s="2"/>
      <c r="D270" s="2"/>
      <c r="E270" s="2"/>
      <c r="F270" s="2"/>
    </row>
    <row r="271" spans="2:6" ht="13.8" x14ac:dyDescent="0.25">
      <c r="B271" s="2"/>
      <c r="C271" s="2"/>
      <c r="D271" s="2"/>
      <c r="E271" s="2"/>
      <c r="F271" s="2"/>
    </row>
    <row r="272" spans="2:6" ht="13.8" x14ac:dyDescent="0.25">
      <c r="B272" s="2"/>
      <c r="C272" s="2"/>
      <c r="D272" s="2"/>
      <c r="E272" s="2"/>
      <c r="F272" s="2"/>
    </row>
    <row r="273" spans="2:6" ht="13.8" x14ac:dyDescent="0.25">
      <c r="B273" s="2"/>
      <c r="C273" s="2"/>
      <c r="D273" s="2"/>
      <c r="E273" s="2"/>
      <c r="F273" s="2"/>
    </row>
    <row r="274" spans="2:6" ht="13.8" x14ac:dyDescent="0.25">
      <c r="B274" s="2"/>
      <c r="C274" s="2"/>
      <c r="D274" s="2"/>
      <c r="E274" s="2"/>
      <c r="F274" s="2"/>
    </row>
    <row r="275" spans="2:6" ht="13.8" x14ac:dyDescent="0.25">
      <c r="B275" s="2"/>
      <c r="C275" s="2"/>
      <c r="D275" s="2"/>
      <c r="E275" s="2"/>
      <c r="F275" s="2"/>
    </row>
    <row r="276" spans="2:6" ht="13.8" x14ac:dyDescent="0.25">
      <c r="B276" s="2"/>
      <c r="C276" s="2"/>
      <c r="D276" s="2"/>
      <c r="E276" s="2"/>
      <c r="F276" s="2"/>
    </row>
    <row r="277" spans="2:6" ht="13.8" x14ac:dyDescent="0.25">
      <c r="B277" s="2"/>
      <c r="C277" s="2"/>
      <c r="D277" s="2"/>
      <c r="E277" s="2"/>
      <c r="F277" s="2"/>
    </row>
    <row r="278" spans="2:6" ht="13.8" x14ac:dyDescent="0.25">
      <c r="B278" s="2"/>
      <c r="C278" s="2"/>
      <c r="D278" s="2"/>
      <c r="E278" s="2"/>
      <c r="F278" s="2"/>
    </row>
    <row r="279" spans="2:6" ht="13.8" x14ac:dyDescent="0.25">
      <c r="B279" s="2"/>
      <c r="C279" s="2"/>
      <c r="D279" s="2"/>
      <c r="E279" s="2"/>
      <c r="F279" s="2"/>
    </row>
    <row r="280" spans="2:6" ht="13.8" x14ac:dyDescent="0.25">
      <c r="B280" s="2"/>
      <c r="C280" s="2"/>
      <c r="D280" s="2"/>
      <c r="E280" s="2"/>
      <c r="F280" s="2"/>
    </row>
    <row r="281" spans="2:6" ht="13.8" x14ac:dyDescent="0.25">
      <c r="B281" s="2"/>
      <c r="C281" s="2"/>
      <c r="D281" s="2"/>
      <c r="E281" s="2"/>
      <c r="F281" s="2"/>
    </row>
    <row r="282" spans="2:6" ht="13.8" x14ac:dyDescent="0.25">
      <c r="B282" s="2"/>
      <c r="C282" s="2"/>
      <c r="D282" s="2"/>
      <c r="E282" s="2"/>
      <c r="F282" s="2"/>
    </row>
    <row r="283" spans="2:6" ht="13.8" x14ac:dyDescent="0.25">
      <c r="B283" s="2"/>
      <c r="C283" s="2"/>
      <c r="D283" s="2"/>
      <c r="E283" s="2"/>
      <c r="F283" s="2"/>
    </row>
    <row r="284" spans="2:6" ht="13.8" x14ac:dyDescent="0.25">
      <c r="B284" s="2"/>
      <c r="C284" s="2"/>
      <c r="D284" s="2"/>
      <c r="E284" s="2"/>
      <c r="F284" s="2"/>
    </row>
    <row r="285" spans="2:6" ht="13.8" x14ac:dyDescent="0.25">
      <c r="B285" s="2"/>
      <c r="C285" s="2"/>
      <c r="D285" s="2"/>
      <c r="E285" s="2"/>
      <c r="F285" s="2"/>
    </row>
    <row r="286" spans="2:6" ht="13.8" x14ac:dyDescent="0.25">
      <c r="B286" s="2"/>
      <c r="C286" s="2"/>
      <c r="D286" s="2"/>
      <c r="E286" s="2"/>
      <c r="F286" s="2"/>
    </row>
    <row r="287" spans="2:6" ht="13.8" x14ac:dyDescent="0.25">
      <c r="B287" s="2"/>
      <c r="C287" s="2"/>
      <c r="D287" s="2"/>
      <c r="E287" s="2"/>
      <c r="F287" s="2"/>
    </row>
    <row r="288" spans="2:6" ht="13.8" x14ac:dyDescent="0.25">
      <c r="B288" s="2"/>
      <c r="C288" s="2"/>
      <c r="D288" s="2"/>
      <c r="E288" s="2"/>
      <c r="F288" s="2"/>
    </row>
    <row r="289" spans="2:6" ht="13.8" x14ac:dyDescent="0.25">
      <c r="B289" s="2"/>
      <c r="C289" s="2"/>
      <c r="D289" s="2"/>
      <c r="E289" s="2"/>
      <c r="F289" s="2"/>
    </row>
    <row r="290" spans="2:6" ht="13.8" x14ac:dyDescent="0.25">
      <c r="B290" s="2"/>
      <c r="C290" s="2"/>
      <c r="D290" s="2"/>
      <c r="E290" s="2"/>
      <c r="F290" s="2"/>
    </row>
    <row r="291" spans="2:6" ht="13.8" x14ac:dyDescent="0.25">
      <c r="B291" s="2"/>
      <c r="C291" s="2"/>
      <c r="D291" s="2"/>
      <c r="E291" s="2"/>
      <c r="F291" s="2"/>
    </row>
    <row r="292" spans="2:6" ht="13.8" x14ac:dyDescent="0.25">
      <c r="B292" s="2"/>
      <c r="C292" s="2"/>
      <c r="D292" s="2"/>
      <c r="E292" s="2"/>
      <c r="F292" s="2"/>
    </row>
    <row r="293" spans="2:6" ht="13.8" x14ac:dyDescent="0.25">
      <c r="B293" s="2"/>
      <c r="C293" s="2"/>
      <c r="D293" s="2"/>
      <c r="E293" s="2"/>
      <c r="F293" s="2"/>
    </row>
    <row r="294" spans="2:6" ht="13.8" x14ac:dyDescent="0.25">
      <c r="B294" s="2"/>
      <c r="C294" s="2"/>
      <c r="D294" s="2"/>
      <c r="E294" s="2"/>
      <c r="F294" s="2"/>
    </row>
    <row r="295" spans="2:6" ht="13.8" x14ac:dyDescent="0.25">
      <c r="B295" s="2"/>
      <c r="C295" s="2"/>
      <c r="D295" s="2"/>
      <c r="E295" s="2"/>
      <c r="F295" s="2"/>
    </row>
    <row r="296" spans="2:6" ht="13.8" x14ac:dyDescent="0.25">
      <c r="B296" s="2"/>
      <c r="C296" s="2"/>
      <c r="D296" s="2"/>
      <c r="E296" s="2"/>
      <c r="F296" s="2"/>
    </row>
    <row r="297" spans="2:6" ht="13.8" x14ac:dyDescent="0.25">
      <c r="B297" s="2"/>
      <c r="C297" s="2"/>
      <c r="D297" s="2"/>
      <c r="E297" s="2"/>
      <c r="F297" s="2"/>
    </row>
    <row r="298" spans="2:6" ht="13.8" x14ac:dyDescent="0.25">
      <c r="B298" s="2"/>
      <c r="C298" s="2"/>
      <c r="D298" s="2"/>
      <c r="E298" s="2"/>
      <c r="F298" s="2"/>
    </row>
    <row r="299" spans="2:6" ht="13.8" x14ac:dyDescent="0.25">
      <c r="B299" s="2"/>
      <c r="C299" s="2"/>
      <c r="D299" s="2"/>
      <c r="E299" s="2"/>
      <c r="F299" s="2"/>
    </row>
    <row r="300" spans="2:6" ht="13.8" x14ac:dyDescent="0.25">
      <c r="B300" s="2"/>
      <c r="C300" s="2"/>
      <c r="D300" s="2"/>
      <c r="E300" s="2"/>
      <c r="F300" s="2"/>
    </row>
    <row r="301" spans="2:6" ht="13.8" x14ac:dyDescent="0.25">
      <c r="B301" s="2"/>
      <c r="C301" s="2"/>
      <c r="D301" s="2"/>
      <c r="E301" s="2"/>
      <c r="F301" s="2"/>
    </row>
    <row r="302" spans="2:6" ht="13.8" x14ac:dyDescent="0.25">
      <c r="B302" s="2"/>
      <c r="C302" s="2"/>
      <c r="D302" s="2"/>
      <c r="E302" s="2"/>
      <c r="F302" s="2"/>
    </row>
    <row r="303" spans="2:6" ht="13.8" x14ac:dyDescent="0.25">
      <c r="B303" s="2"/>
      <c r="C303" s="2"/>
      <c r="D303" s="2"/>
      <c r="E303" s="2"/>
      <c r="F303" s="2"/>
    </row>
    <row r="304" spans="2:6" ht="13.8" x14ac:dyDescent="0.25">
      <c r="B304" s="2"/>
      <c r="C304" s="2"/>
      <c r="D304" s="2"/>
      <c r="E304" s="2"/>
      <c r="F304" s="2"/>
    </row>
    <row r="305" spans="2:6" ht="13.8" x14ac:dyDescent="0.25">
      <c r="B305" s="2"/>
      <c r="C305" s="2"/>
      <c r="D305" s="2"/>
      <c r="E305" s="2"/>
      <c r="F305" s="2"/>
    </row>
    <row r="306" spans="2:6" ht="13.8" x14ac:dyDescent="0.25">
      <c r="B306" s="2"/>
      <c r="C306" s="2"/>
      <c r="D306" s="2"/>
      <c r="E306" s="2"/>
      <c r="F306" s="2"/>
    </row>
    <row r="307" spans="2:6" ht="13.8" x14ac:dyDescent="0.25">
      <c r="B307" s="2"/>
      <c r="C307" s="2"/>
      <c r="D307" s="2"/>
      <c r="E307" s="2"/>
      <c r="F307" s="2"/>
    </row>
    <row r="308" spans="2:6" ht="13.8" x14ac:dyDescent="0.25">
      <c r="B308" s="2"/>
      <c r="C308" s="2"/>
      <c r="D308" s="2"/>
      <c r="E308" s="2"/>
      <c r="F308" s="2"/>
    </row>
    <row r="309" spans="2:6" ht="13.8" x14ac:dyDescent="0.25">
      <c r="B309" s="2"/>
      <c r="C309" s="2"/>
      <c r="D309" s="2"/>
      <c r="E309" s="2"/>
      <c r="F309" s="2"/>
    </row>
    <row r="310" spans="2:6" ht="13.8" x14ac:dyDescent="0.25">
      <c r="B310" s="2"/>
      <c r="C310" s="2"/>
      <c r="D310" s="2"/>
      <c r="E310" s="2"/>
      <c r="F310" s="2"/>
    </row>
    <row r="311" spans="2:6" ht="13.8" x14ac:dyDescent="0.25">
      <c r="B311" s="2"/>
      <c r="C311" s="2"/>
      <c r="D311" s="2"/>
      <c r="E311" s="2"/>
      <c r="F311" s="2"/>
    </row>
    <row r="312" spans="2:6" ht="13.8" x14ac:dyDescent="0.25">
      <c r="B312" s="2"/>
      <c r="C312" s="2"/>
      <c r="D312" s="2"/>
      <c r="E312" s="2"/>
      <c r="F312" s="2"/>
    </row>
    <row r="313" spans="2:6" ht="13.8" x14ac:dyDescent="0.25">
      <c r="B313" s="2"/>
      <c r="C313" s="2"/>
      <c r="D313" s="2"/>
      <c r="E313" s="2"/>
      <c r="F313" s="2"/>
    </row>
    <row r="314" spans="2:6" ht="13.8" x14ac:dyDescent="0.25">
      <c r="B314" s="2"/>
      <c r="C314" s="2"/>
      <c r="D314" s="2"/>
      <c r="E314" s="2"/>
      <c r="F314" s="2"/>
    </row>
    <row r="315" spans="2:6" ht="13.8" x14ac:dyDescent="0.25">
      <c r="B315" s="2"/>
      <c r="C315" s="2"/>
      <c r="D315" s="2"/>
      <c r="E315" s="2"/>
      <c r="F315" s="2"/>
    </row>
    <row r="316" spans="2:6" ht="13.8" x14ac:dyDescent="0.25">
      <c r="B316" s="2"/>
      <c r="C316" s="2"/>
      <c r="D316" s="2"/>
      <c r="E316" s="2"/>
      <c r="F316" s="2"/>
    </row>
    <row r="317" spans="2:6" ht="13.8" x14ac:dyDescent="0.25">
      <c r="B317" s="2"/>
      <c r="C317" s="2"/>
      <c r="D317" s="2"/>
      <c r="E317" s="2"/>
      <c r="F317" s="2"/>
    </row>
    <row r="318" spans="2:6" ht="13.8" x14ac:dyDescent="0.25">
      <c r="B318" s="2"/>
      <c r="C318" s="2"/>
      <c r="D318" s="2"/>
      <c r="E318" s="2"/>
      <c r="F318" s="2"/>
    </row>
    <row r="319" spans="2:6" ht="13.8" x14ac:dyDescent="0.25">
      <c r="B319" s="2"/>
      <c r="C319" s="2"/>
      <c r="D319" s="2"/>
      <c r="E319" s="2"/>
      <c r="F319" s="2"/>
    </row>
    <row r="320" spans="2:6" ht="13.8" x14ac:dyDescent="0.25">
      <c r="B320" s="2"/>
      <c r="C320" s="2"/>
      <c r="D320" s="2"/>
      <c r="E320" s="2"/>
      <c r="F320" s="2"/>
    </row>
    <row r="321" spans="2:6" ht="13.8" x14ac:dyDescent="0.25">
      <c r="B321" s="2"/>
      <c r="C321" s="2"/>
      <c r="D321" s="2"/>
      <c r="E321" s="2"/>
      <c r="F321" s="2"/>
    </row>
    <row r="322" spans="2:6" ht="13.8" x14ac:dyDescent="0.25">
      <c r="B322" s="2"/>
      <c r="C322" s="2"/>
      <c r="D322" s="2"/>
      <c r="E322" s="2"/>
      <c r="F322" s="2"/>
    </row>
    <row r="323" spans="2:6" ht="13.8" x14ac:dyDescent="0.25">
      <c r="B323" s="2"/>
      <c r="C323" s="2"/>
      <c r="D323" s="2"/>
      <c r="E323" s="2"/>
      <c r="F323" s="2"/>
    </row>
    <row r="324" spans="2:6" ht="13.8" x14ac:dyDescent="0.25">
      <c r="B324" s="2"/>
      <c r="C324" s="2"/>
      <c r="D324" s="2"/>
      <c r="E324" s="2"/>
      <c r="F324" s="2"/>
    </row>
    <row r="325" spans="2:6" ht="13.8" x14ac:dyDescent="0.25">
      <c r="B325" s="2"/>
      <c r="C325" s="2"/>
      <c r="D325" s="2"/>
      <c r="E325" s="2"/>
      <c r="F325" s="2"/>
    </row>
    <row r="326" spans="2:6" ht="13.8" x14ac:dyDescent="0.25">
      <c r="B326" s="2"/>
      <c r="C326" s="2"/>
      <c r="D326" s="2"/>
      <c r="E326" s="2"/>
      <c r="F326" s="2"/>
    </row>
    <row r="327" spans="2:6" ht="13.8" x14ac:dyDescent="0.25">
      <c r="B327" s="2"/>
      <c r="C327" s="2"/>
      <c r="D327" s="2"/>
      <c r="E327" s="2"/>
      <c r="F327" s="2"/>
    </row>
    <row r="328" spans="2:6" ht="13.8" x14ac:dyDescent="0.25">
      <c r="B328" s="2"/>
      <c r="C328" s="2"/>
      <c r="D328" s="2"/>
      <c r="E328" s="2"/>
      <c r="F328" s="2"/>
    </row>
    <row r="329" spans="2:6" ht="13.8" x14ac:dyDescent="0.25">
      <c r="B329" s="2"/>
      <c r="C329" s="2"/>
      <c r="D329" s="2"/>
      <c r="E329" s="2"/>
      <c r="F329" s="2"/>
    </row>
    <row r="330" spans="2:6" ht="13.8" x14ac:dyDescent="0.25">
      <c r="B330" s="2"/>
      <c r="C330" s="2"/>
      <c r="D330" s="2"/>
      <c r="E330" s="2"/>
      <c r="F330" s="2"/>
    </row>
    <row r="331" spans="2:6" ht="13.8" x14ac:dyDescent="0.25">
      <c r="B331" s="2"/>
      <c r="C331" s="2"/>
      <c r="D331" s="2"/>
      <c r="E331" s="2"/>
      <c r="F331" s="2"/>
    </row>
    <row r="332" spans="2:6" ht="13.8" x14ac:dyDescent="0.25">
      <c r="B332" s="2"/>
      <c r="C332" s="2"/>
      <c r="D332" s="2"/>
      <c r="E332" s="2"/>
      <c r="F332" s="2"/>
    </row>
    <row r="333" spans="2:6" ht="13.8" x14ac:dyDescent="0.25">
      <c r="B333" s="2"/>
      <c r="C333" s="2"/>
      <c r="D333" s="2"/>
      <c r="E333" s="2"/>
      <c r="F333" s="2"/>
    </row>
    <row r="334" spans="2:6" ht="13.8" x14ac:dyDescent="0.25">
      <c r="B334" s="2"/>
      <c r="C334" s="2"/>
      <c r="D334" s="2"/>
      <c r="E334" s="2"/>
      <c r="F334" s="2"/>
    </row>
    <row r="335" spans="2:6" ht="13.8" x14ac:dyDescent="0.25">
      <c r="B335" s="2"/>
      <c r="C335" s="2"/>
      <c r="D335" s="2"/>
      <c r="E335" s="2"/>
      <c r="F335" s="2"/>
    </row>
    <row r="336" spans="2:6" ht="13.8" x14ac:dyDescent="0.25">
      <c r="B336" s="2"/>
      <c r="C336" s="2"/>
      <c r="D336" s="2"/>
      <c r="E336" s="2"/>
      <c r="F336" s="2"/>
    </row>
    <row r="337" spans="2:6" ht="13.8" x14ac:dyDescent="0.25">
      <c r="B337" s="2"/>
      <c r="C337" s="2"/>
      <c r="D337" s="2"/>
      <c r="E337" s="2"/>
      <c r="F337" s="2"/>
    </row>
    <row r="338" spans="2:6" ht="13.8" x14ac:dyDescent="0.25">
      <c r="B338" s="2"/>
      <c r="C338" s="2"/>
      <c r="D338" s="2"/>
      <c r="E338" s="2"/>
      <c r="F338" s="2"/>
    </row>
    <row r="339" spans="2:6" ht="13.8" x14ac:dyDescent="0.25">
      <c r="B339" s="2"/>
      <c r="C339" s="2"/>
      <c r="D339" s="2"/>
      <c r="E339" s="2"/>
      <c r="F339" s="2"/>
    </row>
    <row r="340" spans="2:6" ht="13.8" x14ac:dyDescent="0.25">
      <c r="B340" s="2"/>
      <c r="C340" s="2"/>
      <c r="D340" s="2"/>
      <c r="E340" s="2"/>
      <c r="F340" s="2"/>
    </row>
    <row r="341" spans="2:6" ht="13.8" x14ac:dyDescent="0.25">
      <c r="B341" s="2"/>
      <c r="C341" s="2"/>
      <c r="D341" s="2"/>
      <c r="E341" s="2"/>
      <c r="F341" s="2"/>
    </row>
    <row r="342" spans="2:6" ht="13.8" x14ac:dyDescent="0.25">
      <c r="B342" s="2"/>
      <c r="C342" s="2"/>
      <c r="D342" s="2"/>
      <c r="E342" s="2"/>
      <c r="F342" s="2"/>
    </row>
    <row r="343" spans="2:6" ht="13.8" x14ac:dyDescent="0.25">
      <c r="B343" s="2"/>
      <c r="C343" s="2"/>
      <c r="D343" s="2"/>
      <c r="E343" s="2"/>
      <c r="F343" s="2"/>
    </row>
    <row r="344" spans="2:6" ht="13.8" x14ac:dyDescent="0.25">
      <c r="B344" s="2"/>
      <c r="C344" s="2"/>
      <c r="D344" s="2"/>
      <c r="E344" s="2"/>
      <c r="F344" s="2"/>
    </row>
    <row r="345" spans="2:6" ht="13.8" x14ac:dyDescent="0.25">
      <c r="B345" s="2"/>
      <c r="C345" s="2"/>
      <c r="D345" s="2"/>
      <c r="E345" s="2"/>
      <c r="F345" s="2"/>
    </row>
    <row r="346" spans="2:6" ht="13.8" x14ac:dyDescent="0.25">
      <c r="B346" s="2"/>
      <c r="C346" s="2"/>
      <c r="D346" s="2"/>
      <c r="E346" s="2"/>
      <c r="F346" s="2"/>
    </row>
    <row r="347" spans="2:6" ht="13.8" x14ac:dyDescent="0.25">
      <c r="B347" s="2"/>
      <c r="C347" s="2"/>
      <c r="D347" s="2"/>
      <c r="E347" s="2"/>
      <c r="F347" s="2"/>
    </row>
    <row r="348" spans="2:6" ht="13.8" x14ac:dyDescent="0.25">
      <c r="B348" s="2"/>
      <c r="C348" s="2"/>
      <c r="D348" s="2"/>
      <c r="E348" s="2"/>
      <c r="F348" s="2"/>
    </row>
    <row r="349" spans="2:6" ht="13.8" x14ac:dyDescent="0.25">
      <c r="B349" s="2"/>
      <c r="C349" s="2"/>
      <c r="D349" s="2"/>
      <c r="E349" s="2"/>
      <c r="F349" s="2"/>
    </row>
    <row r="350" spans="2:6" ht="13.8" x14ac:dyDescent="0.25">
      <c r="B350" s="2"/>
      <c r="C350" s="2"/>
      <c r="D350" s="2"/>
      <c r="E350" s="2"/>
      <c r="F350" s="2"/>
    </row>
    <row r="351" spans="2:6" ht="13.8" x14ac:dyDescent="0.25">
      <c r="B351" s="2"/>
      <c r="C351" s="2"/>
      <c r="D351" s="2"/>
      <c r="E351" s="2"/>
      <c r="F351" s="2"/>
    </row>
    <row r="352" spans="2:6" ht="13.8" x14ac:dyDescent="0.25">
      <c r="B352" s="2"/>
      <c r="C352" s="2"/>
      <c r="D352" s="2"/>
      <c r="E352" s="2"/>
      <c r="F352" s="2"/>
    </row>
    <row r="353" spans="2:6" ht="13.8" x14ac:dyDescent="0.25">
      <c r="B353" s="2"/>
      <c r="C353" s="2"/>
      <c r="D353" s="2"/>
      <c r="E353" s="2"/>
      <c r="F353" s="2"/>
    </row>
    <row r="354" spans="2:6" ht="13.8" x14ac:dyDescent="0.25">
      <c r="B354" s="2"/>
      <c r="C354" s="2"/>
      <c r="D354" s="2"/>
      <c r="E354" s="2"/>
      <c r="F354" s="2"/>
    </row>
    <row r="355" spans="2:6" ht="13.8" x14ac:dyDescent="0.25">
      <c r="B355" s="2"/>
      <c r="C355" s="2"/>
      <c r="D355" s="2"/>
      <c r="E355" s="2"/>
      <c r="F355" s="2"/>
    </row>
    <row r="356" spans="2:6" ht="13.8" x14ac:dyDescent="0.25">
      <c r="B356" s="2"/>
      <c r="C356" s="2"/>
      <c r="D356" s="2"/>
      <c r="E356" s="2"/>
      <c r="F356" s="2"/>
    </row>
    <row r="357" spans="2:6" ht="13.8" x14ac:dyDescent="0.25">
      <c r="B357" s="2"/>
      <c r="C357" s="2"/>
      <c r="D357" s="2"/>
      <c r="E357" s="2"/>
      <c r="F357" s="2"/>
    </row>
    <row r="358" spans="2:6" ht="13.8" x14ac:dyDescent="0.25">
      <c r="B358" s="2"/>
      <c r="C358" s="2"/>
      <c r="D358" s="2"/>
      <c r="E358" s="2"/>
      <c r="F358" s="2"/>
    </row>
    <row r="359" spans="2:6" ht="13.8" x14ac:dyDescent="0.25">
      <c r="B359" s="2"/>
      <c r="C359" s="2"/>
      <c r="D359" s="2"/>
      <c r="E359" s="2"/>
      <c r="F359" s="2"/>
    </row>
    <row r="360" spans="2:6" ht="13.8" x14ac:dyDescent="0.25">
      <c r="B360" s="2"/>
      <c r="C360" s="2"/>
      <c r="D360" s="2"/>
      <c r="E360" s="2"/>
      <c r="F360" s="2"/>
    </row>
    <row r="361" spans="2:6" ht="13.8" x14ac:dyDescent="0.25">
      <c r="B361" s="2"/>
      <c r="C361" s="2"/>
      <c r="D361" s="2"/>
      <c r="E361" s="2"/>
      <c r="F361" s="2"/>
    </row>
    <row r="362" spans="2:6" ht="13.8" x14ac:dyDescent="0.25">
      <c r="B362" s="2"/>
      <c r="C362" s="2"/>
      <c r="D362" s="2"/>
      <c r="E362" s="2"/>
      <c r="F362" s="2"/>
    </row>
    <row r="363" spans="2:6" ht="13.8" x14ac:dyDescent="0.25">
      <c r="B363" s="2"/>
      <c r="C363" s="2"/>
      <c r="D363" s="2"/>
      <c r="E363" s="2"/>
      <c r="F363" s="2"/>
    </row>
    <row r="364" spans="2:6" ht="13.8" x14ac:dyDescent="0.25">
      <c r="B364" s="2"/>
      <c r="C364" s="2"/>
      <c r="D364" s="2"/>
      <c r="E364" s="2"/>
      <c r="F364" s="2"/>
    </row>
    <row r="365" spans="2:6" ht="13.8" x14ac:dyDescent="0.25">
      <c r="B365" s="2"/>
      <c r="C365" s="2"/>
      <c r="D365" s="2"/>
      <c r="E365" s="2"/>
      <c r="F365" s="2"/>
    </row>
    <row r="366" spans="2:6" ht="13.8" x14ac:dyDescent="0.25">
      <c r="B366" s="2"/>
      <c r="C366" s="2"/>
      <c r="D366" s="2"/>
      <c r="E366" s="2"/>
      <c r="F366" s="2"/>
    </row>
    <row r="367" spans="2:6" ht="13.8" x14ac:dyDescent="0.25">
      <c r="B367" s="2"/>
      <c r="C367" s="2"/>
      <c r="D367" s="2"/>
      <c r="E367" s="2"/>
      <c r="F367" s="2"/>
    </row>
    <row r="368" spans="2:6" ht="13.8" x14ac:dyDescent="0.25">
      <c r="B368" s="2"/>
      <c r="C368" s="2"/>
      <c r="D368" s="2"/>
      <c r="E368" s="2"/>
      <c r="F368" s="2"/>
    </row>
    <row r="369" spans="2:6" ht="13.8" x14ac:dyDescent="0.25">
      <c r="B369" s="2"/>
      <c r="C369" s="2"/>
      <c r="D369" s="2"/>
      <c r="E369" s="2"/>
      <c r="F369" s="2"/>
    </row>
    <row r="370" spans="2:6" ht="13.8" x14ac:dyDescent="0.25">
      <c r="B370" s="2"/>
      <c r="C370" s="2"/>
      <c r="D370" s="2"/>
      <c r="E370" s="2"/>
      <c r="F370" s="2"/>
    </row>
    <row r="371" spans="2:6" ht="13.8" x14ac:dyDescent="0.25">
      <c r="B371" s="2"/>
      <c r="C371" s="2"/>
      <c r="D371" s="2"/>
      <c r="E371" s="2"/>
      <c r="F371" s="2"/>
    </row>
    <row r="372" spans="2:6" ht="13.8" x14ac:dyDescent="0.25">
      <c r="B372" s="2"/>
      <c r="C372" s="2"/>
      <c r="D372" s="2"/>
      <c r="E372" s="2"/>
      <c r="F372" s="2"/>
    </row>
    <row r="373" spans="2:6" ht="13.8" x14ac:dyDescent="0.25">
      <c r="B373" s="2"/>
      <c r="C373" s="2"/>
      <c r="D373" s="2"/>
      <c r="E373" s="2"/>
      <c r="F373" s="2"/>
    </row>
    <row r="374" spans="2:6" ht="13.8" x14ac:dyDescent="0.25">
      <c r="B374" s="2"/>
      <c r="C374" s="2"/>
      <c r="D374" s="2"/>
      <c r="E374" s="2"/>
      <c r="F374" s="2"/>
    </row>
    <row r="375" spans="2:6" ht="13.8" x14ac:dyDescent="0.25">
      <c r="B375" s="2"/>
      <c r="C375" s="2"/>
      <c r="D375" s="2"/>
      <c r="E375" s="2"/>
      <c r="F375" s="2"/>
    </row>
    <row r="376" spans="2:6" ht="13.8" x14ac:dyDescent="0.25">
      <c r="B376" s="2"/>
      <c r="C376" s="2"/>
      <c r="D376" s="2"/>
      <c r="E376" s="2"/>
      <c r="F376" s="2"/>
    </row>
    <row r="377" spans="2:6" ht="13.8" x14ac:dyDescent="0.25">
      <c r="B377" s="2"/>
      <c r="C377" s="2"/>
      <c r="D377" s="2"/>
      <c r="E377" s="2"/>
      <c r="F377" s="2"/>
    </row>
    <row r="378" spans="2:6" ht="13.8" x14ac:dyDescent="0.25">
      <c r="B378" s="2"/>
      <c r="C378" s="2"/>
      <c r="D378" s="2"/>
      <c r="E378" s="2"/>
      <c r="F378" s="2"/>
    </row>
    <row r="379" spans="2:6" ht="13.8" x14ac:dyDescent="0.25">
      <c r="B379" s="2"/>
      <c r="C379" s="2"/>
      <c r="D379" s="2"/>
      <c r="E379" s="2"/>
      <c r="F379" s="2"/>
    </row>
    <row r="380" spans="2:6" ht="13.8" x14ac:dyDescent="0.25">
      <c r="B380" s="2"/>
      <c r="C380" s="2"/>
      <c r="D380" s="2"/>
      <c r="E380" s="2"/>
      <c r="F380" s="2"/>
    </row>
    <row r="381" spans="2:6" ht="13.8" x14ac:dyDescent="0.25">
      <c r="B381" s="2"/>
      <c r="C381" s="2"/>
      <c r="D381" s="2"/>
      <c r="E381" s="2"/>
      <c r="F381" s="2"/>
    </row>
    <row r="382" spans="2:6" ht="13.8" x14ac:dyDescent="0.25">
      <c r="B382" s="2"/>
      <c r="C382" s="2"/>
      <c r="D382" s="2"/>
      <c r="E382" s="2"/>
      <c r="F382" s="2"/>
    </row>
    <row r="383" spans="2:6" ht="13.8" x14ac:dyDescent="0.25">
      <c r="B383" s="2"/>
      <c r="C383" s="2"/>
      <c r="D383" s="2"/>
      <c r="E383" s="2"/>
      <c r="F383" s="2"/>
    </row>
    <row r="384" spans="2:6" ht="13.8" x14ac:dyDescent="0.25">
      <c r="B384" s="2"/>
      <c r="C384" s="2"/>
      <c r="D384" s="2"/>
      <c r="E384" s="2"/>
      <c r="F384" s="2"/>
    </row>
    <row r="385" spans="2:6" ht="13.8" x14ac:dyDescent="0.25">
      <c r="B385" s="2"/>
      <c r="C385" s="2"/>
      <c r="D385" s="2"/>
      <c r="E385" s="2"/>
      <c r="F385" s="2"/>
    </row>
    <row r="386" spans="2:6" ht="13.8" x14ac:dyDescent="0.25">
      <c r="B386" s="2"/>
      <c r="C386" s="2"/>
      <c r="D386" s="2"/>
      <c r="E386" s="2"/>
      <c r="F386" s="2"/>
    </row>
    <row r="387" spans="2:6" ht="13.8" x14ac:dyDescent="0.25">
      <c r="B387" s="2"/>
      <c r="C387" s="2"/>
      <c r="D387" s="2"/>
      <c r="E387" s="2"/>
      <c r="F387" s="2"/>
    </row>
    <row r="388" spans="2:6" ht="13.8" x14ac:dyDescent="0.25">
      <c r="B388" s="2"/>
      <c r="C388" s="2"/>
      <c r="D388" s="2"/>
      <c r="E388" s="2"/>
      <c r="F388" s="2"/>
    </row>
    <row r="389" spans="2:6" ht="13.8" x14ac:dyDescent="0.25">
      <c r="B389" s="2"/>
      <c r="C389" s="2"/>
      <c r="D389" s="2"/>
      <c r="E389" s="2"/>
      <c r="F389" s="2"/>
    </row>
    <row r="390" spans="2:6" ht="13.8" x14ac:dyDescent="0.25">
      <c r="B390" s="2"/>
      <c r="C390" s="2"/>
      <c r="D390" s="2"/>
      <c r="E390" s="2"/>
      <c r="F390" s="2"/>
    </row>
    <row r="391" spans="2:6" ht="13.8" x14ac:dyDescent="0.25">
      <c r="B391" s="2"/>
      <c r="C391" s="2"/>
      <c r="D391" s="2"/>
      <c r="E391" s="2"/>
      <c r="F391" s="2"/>
    </row>
    <row r="392" spans="2:6" ht="13.8" x14ac:dyDescent="0.25">
      <c r="B392" s="2"/>
      <c r="C392" s="2"/>
      <c r="D392" s="2"/>
      <c r="E392" s="2"/>
      <c r="F392" s="2"/>
    </row>
    <row r="393" spans="2:6" ht="13.8" x14ac:dyDescent="0.25">
      <c r="B393" s="2"/>
      <c r="C393" s="2"/>
      <c r="D393" s="2"/>
      <c r="E393" s="2"/>
      <c r="F393" s="2"/>
    </row>
    <row r="394" spans="2:6" ht="13.8" x14ac:dyDescent="0.25">
      <c r="B394" s="2"/>
      <c r="C394" s="2"/>
      <c r="D394" s="2"/>
      <c r="E394" s="2"/>
      <c r="F394" s="2"/>
    </row>
    <row r="395" spans="2:6" ht="13.8" x14ac:dyDescent="0.25">
      <c r="B395" s="2"/>
      <c r="C395" s="2"/>
      <c r="D395" s="2"/>
      <c r="E395" s="2"/>
      <c r="F395" s="2"/>
    </row>
    <row r="396" spans="2:6" ht="13.8" x14ac:dyDescent="0.25">
      <c r="B396" s="2"/>
      <c r="C396" s="2"/>
      <c r="D396" s="2"/>
      <c r="E396" s="2"/>
      <c r="F396" s="2"/>
    </row>
    <row r="397" spans="2:6" ht="13.8" x14ac:dyDescent="0.25">
      <c r="B397" s="2"/>
      <c r="C397" s="2"/>
      <c r="D397" s="2"/>
      <c r="E397" s="2"/>
      <c r="F397" s="2"/>
    </row>
    <row r="398" spans="2:6" ht="13.8" x14ac:dyDescent="0.25">
      <c r="B398" s="2"/>
      <c r="C398" s="2"/>
      <c r="D398" s="2"/>
      <c r="E398" s="2"/>
      <c r="F398" s="2"/>
    </row>
    <row r="399" spans="2:6" ht="13.8" x14ac:dyDescent="0.25">
      <c r="B399" s="2"/>
      <c r="C399" s="2"/>
      <c r="D399" s="2"/>
      <c r="E399" s="2"/>
      <c r="F399" s="2"/>
    </row>
    <row r="400" spans="2:6" ht="13.8" x14ac:dyDescent="0.25">
      <c r="B400" s="2"/>
      <c r="C400" s="2"/>
      <c r="D400" s="2"/>
      <c r="E400" s="2"/>
      <c r="F400" s="2"/>
    </row>
    <row r="401" spans="2:6" ht="13.8" x14ac:dyDescent="0.25">
      <c r="B401" s="2"/>
      <c r="C401" s="2"/>
      <c r="D401" s="2"/>
      <c r="E401" s="2"/>
      <c r="F401" s="2"/>
    </row>
    <row r="402" spans="2:6" ht="13.8" x14ac:dyDescent="0.25">
      <c r="B402" s="2"/>
      <c r="C402" s="2"/>
      <c r="D402" s="2"/>
      <c r="E402" s="2"/>
      <c r="F402" s="2"/>
    </row>
    <row r="403" spans="2:6" ht="13.8" x14ac:dyDescent="0.25">
      <c r="B403" s="2"/>
      <c r="C403" s="2"/>
      <c r="D403" s="2"/>
      <c r="E403" s="2"/>
      <c r="F403" s="2"/>
    </row>
    <row r="404" spans="2:6" ht="13.8" x14ac:dyDescent="0.25">
      <c r="B404" s="2"/>
      <c r="C404" s="2"/>
      <c r="D404" s="2"/>
      <c r="E404" s="2"/>
      <c r="F404" s="2"/>
    </row>
    <row r="405" spans="2:6" ht="13.8" x14ac:dyDescent="0.25">
      <c r="B405" s="2"/>
      <c r="C405" s="2"/>
      <c r="D405" s="2"/>
      <c r="E405" s="2"/>
      <c r="F405" s="2"/>
    </row>
    <row r="406" spans="2:6" ht="13.8" x14ac:dyDescent="0.25">
      <c r="B406" s="2"/>
      <c r="C406" s="2"/>
      <c r="D406" s="2"/>
      <c r="E406" s="2"/>
      <c r="F406" s="2"/>
    </row>
    <row r="407" spans="2:6" ht="13.8" x14ac:dyDescent="0.25">
      <c r="B407" s="2"/>
      <c r="C407" s="2"/>
      <c r="D407" s="2"/>
      <c r="E407" s="2"/>
      <c r="F407" s="2"/>
    </row>
    <row r="408" spans="2:6" ht="13.8" x14ac:dyDescent="0.25">
      <c r="B408" s="2"/>
      <c r="C408" s="2"/>
      <c r="D408" s="2"/>
      <c r="E408" s="2"/>
      <c r="F408" s="2"/>
    </row>
    <row r="409" spans="2:6" ht="13.8" x14ac:dyDescent="0.25">
      <c r="B409" s="2"/>
      <c r="C409" s="2"/>
      <c r="D409" s="2"/>
      <c r="E409" s="2"/>
      <c r="F409" s="2"/>
    </row>
    <row r="410" spans="2:6" ht="13.8" x14ac:dyDescent="0.25">
      <c r="B410" s="2"/>
      <c r="C410" s="2"/>
      <c r="D410" s="2"/>
      <c r="E410" s="2"/>
      <c r="F410" s="2"/>
    </row>
    <row r="411" spans="2:6" ht="13.8" x14ac:dyDescent="0.25">
      <c r="B411" s="2"/>
      <c r="C411" s="2"/>
      <c r="D411" s="2"/>
      <c r="E411" s="2"/>
      <c r="F411" s="2"/>
    </row>
    <row r="412" spans="2:6" ht="13.8" x14ac:dyDescent="0.25">
      <c r="B412" s="2"/>
      <c r="C412" s="2"/>
      <c r="D412" s="2"/>
      <c r="E412" s="2"/>
      <c r="F412" s="2"/>
    </row>
    <row r="413" spans="2:6" ht="13.8" x14ac:dyDescent="0.25">
      <c r="B413" s="2"/>
      <c r="C413" s="2"/>
      <c r="D413" s="2"/>
      <c r="E413" s="2"/>
      <c r="F413" s="2"/>
    </row>
    <row r="414" spans="2:6" ht="13.8" x14ac:dyDescent="0.25">
      <c r="B414" s="2"/>
      <c r="C414" s="2"/>
      <c r="D414" s="2"/>
      <c r="E414" s="2"/>
      <c r="F414" s="2"/>
    </row>
    <row r="415" spans="2:6" ht="13.8" x14ac:dyDescent="0.25">
      <c r="B415" s="2"/>
      <c r="C415" s="2"/>
      <c r="D415" s="2"/>
      <c r="E415" s="2"/>
      <c r="F415" s="2"/>
    </row>
    <row r="416" spans="2:6" ht="13.8" x14ac:dyDescent="0.25">
      <c r="B416" s="2"/>
      <c r="C416" s="2"/>
      <c r="D416" s="2"/>
      <c r="E416" s="2"/>
      <c r="F416" s="2"/>
    </row>
    <row r="417" spans="2:6" ht="13.8" x14ac:dyDescent="0.25">
      <c r="B417" s="2"/>
      <c r="C417" s="2"/>
      <c r="D417" s="2"/>
      <c r="E417" s="2"/>
      <c r="F417" s="2"/>
    </row>
    <row r="418" spans="2:6" ht="13.8" x14ac:dyDescent="0.25">
      <c r="B418" s="2"/>
      <c r="C418" s="2"/>
      <c r="D418" s="2"/>
      <c r="E418" s="2"/>
      <c r="F418" s="2"/>
    </row>
    <row r="419" spans="2:6" ht="13.8" x14ac:dyDescent="0.25">
      <c r="B419" s="2"/>
      <c r="C419" s="2"/>
      <c r="D419" s="2"/>
      <c r="E419" s="2"/>
      <c r="F419" s="2"/>
    </row>
    <row r="420" spans="2:6" ht="13.8" x14ac:dyDescent="0.25">
      <c r="B420" s="2"/>
      <c r="C420" s="2"/>
      <c r="D420" s="2"/>
      <c r="E420" s="2"/>
      <c r="F420" s="2"/>
    </row>
    <row r="421" spans="2:6" ht="13.8" x14ac:dyDescent="0.25">
      <c r="B421" s="2"/>
      <c r="C421" s="2"/>
      <c r="D421" s="2"/>
      <c r="E421" s="2"/>
      <c r="F421" s="2"/>
    </row>
    <row r="422" spans="2:6" ht="13.8" x14ac:dyDescent="0.25">
      <c r="B422" s="2"/>
      <c r="C422" s="2"/>
      <c r="D422" s="2"/>
      <c r="E422" s="2"/>
      <c r="F422" s="2"/>
    </row>
    <row r="423" spans="2:6" ht="13.8" x14ac:dyDescent="0.25">
      <c r="B423" s="2"/>
      <c r="C423" s="2"/>
      <c r="D423" s="2"/>
      <c r="E423" s="2"/>
      <c r="F423" s="2"/>
    </row>
    <row r="424" spans="2:6" ht="13.8" x14ac:dyDescent="0.25">
      <c r="B424" s="2"/>
      <c r="C424" s="2"/>
      <c r="D424" s="2"/>
      <c r="E424" s="2"/>
      <c r="F424" s="2"/>
    </row>
    <row r="425" spans="2:6" ht="13.8" x14ac:dyDescent="0.25">
      <c r="B425" s="2"/>
      <c r="C425" s="2"/>
      <c r="D425" s="2"/>
      <c r="E425" s="2"/>
      <c r="F425" s="2"/>
    </row>
    <row r="426" spans="2:6" ht="13.8" x14ac:dyDescent="0.25">
      <c r="B426" s="2"/>
      <c r="C426" s="2"/>
      <c r="D426" s="2"/>
      <c r="E426" s="2"/>
      <c r="F426" s="2"/>
    </row>
    <row r="427" spans="2:6" ht="13.8" x14ac:dyDescent="0.25">
      <c r="B427" s="2"/>
      <c r="C427" s="2"/>
      <c r="D427" s="2"/>
      <c r="E427" s="2"/>
      <c r="F427" s="2"/>
    </row>
    <row r="428" spans="2:6" ht="13.8" x14ac:dyDescent="0.25">
      <c r="B428" s="2"/>
      <c r="C428" s="2"/>
      <c r="D428" s="2"/>
      <c r="E428" s="2"/>
      <c r="F428" s="2"/>
    </row>
    <row r="429" spans="2:6" ht="13.8" x14ac:dyDescent="0.25">
      <c r="B429" s="2"/>
      <c r="C429" s="2"/>
      <c r="D429" s="2"/>
      <c r="E429" s="2"/>
      <c r="F429" s="2"/>
    </row>
    <row r="430" spans="2:6" ht="13.8" x14ac:dyDescent="0.25">
      <c r="B430" s="2"/>
      <c r="C430" s="2"/>
      <c r="D430" s="2"/>
      <c r="E430" s="2"/>
      <c r="F430" s="2"/>
    </row>
    <row r="431" spans="2:6" ht="13.8" x14ac:dyDescent="0.25">
      <c r="B431" s="2"/>
      <c r="C431" s="2"/>
      <c r="D431" s="2"/>
      <c r="E431" s="2"/>
      <c r="F431" s="2"/>
    </row>
    <row r="432" spans="2:6" ht="13.8" x14ac:dyDescent="0.25">
      <c r="B432" s="2"/>
      <c r="C432" s="2"/>
      <c r="D432" s="2"/>
      <c r="E432" s="2"/>
      <c r="F432" s="2"/>
    </row>
    <row r="433" spans="2:6" ht="13.8" x14ac:dyDescent="0.25">
      <c r="B433" s="2"/>
      <c r="C433" s="2"/>
      <c r="D433" s="2"/>
      <c r="E433" s="2"/>
      <c r="F433" s="2"/>
    </row>
    <row r="434" spans="2:6" ht="13.8" x14ac:dyDescent="0.25">
      <c r="B434" s="2"/>
      <c r="C434" s="2"/>
      <c r="D434" s="2"/>
      <c r="E434" s="2"/>
      <c r="F434" s="2"/>
    </row>
    <row r="435" spans="2:6" ht="13.8" x14ac:dyDescent="0.25">
      <c r="B435" s="2"/>
      <c r="C435" s="2"/>
      <c r="D435" s="2"/>
      <c r="E435" s="2"/>
      <c r="F435" s="2"/>
    </row>
    <row r="436" spans="2:6" ht="13.8" x14ac:dyDescent="0.25">
      <c r="B436" s="2"/>
      <c r="C436" s="2"/>
      <c r="D436" s="2"/>
      <c r="E436" s="2"/>
      <c r="F436" s="2"/>
    </row>
    <row r="437" spans="2:6" ht="13.8" x14ac:dyDescent="0.25">
      <c r="B437" s="2"/>
      <c r="C437" s="2"/>
      <c r="D437" s="2"/>
      <c r="E437" s="2"/>
      <c r="F437" s="2"/>
    </row>
    <row r="438" spans="2:6" ht="13.8" x14ac:dyDescent="0.25">
      <c r="B438" s="2"/>
      <c r="C438" s="2"/>
      <c r="D438" s="2"/>
      <c r="E438" s="2"/>
      <c r="F438" s="2"/>
    </row>
    <row r="439" spans="2:6" ht="13.8" x14ac:dyDescent="0.25">
      <c r="B439" s="2"/>
      <c r="C439" s="2"/>
      <c r="D439" s="2"/>
      <c r="E439" s="2"/>
      <c r="F439" s="2"/>
    </row>
    <row r="440" spans="2:6" ht="13.8" x14ac:dyDescent="0.25">
      <c r="B440" s="2"/>
      <c r="C440" s="2"/>
      <c r="D440" s="2"/>
      <c r="E440" s="2"/>
      <c r="F440" s="2"/>
    </row>
    <row r="441" spans="2:6" ht="13.8" x14ac:dyDescent="0.25">
      <c r="B441" s="2"/>
      <c r="C441" s="2"/>
      <c r="D441" s="2"/>
      <c r="E441" s="2"/>
      <c r="F441" s="2"/>
    </row>
    <row r="442" spans="2:6" ht="13.8" x14ac:dyDescent="0.25">
      <c r="B442" s="2"/>
      <c r="C442" s="2"/>
      <c r="D442" s="2"/>
      <c r="E442" s="2"/>
      <c r="F442" s="2"/>
    </row>
    <row r="443" spans="2:6" ht="13.8" x14ac:dyDescent="0.25">
      <c r="B443" s="2"/>
      <c r="C443" s="2"/>
      <c r="D443" s="2"/>
      <c r="E443" s="2"/>
      <c r="F443" s="2"/>
    </row>
    <row r="444" spans="2:6" ht="13.8" x14ac:dyDescent="0.25">
      <c r="B444" s="2"/>
      <c r="C444" s="2"/>
      <c r="D444" s="2"/>
      <c r="E444" s="2"/>
      <c r="F444" s="2"/>
    </row>
    <row r="445" spans="2:6" ht="13.8" x14ac:dyDescent="0.25">
      <c r="B445" s="2"/>
      <c r="C445" s="2"/>
      <c r="D445" s="2"/>
      <c r="E445" s="2"/>
      <c r="F445" s="2"/>
    </row>
    <row r="446" spans="2:6" ht="13.8" x14ac:dyDescent="0.25">
      <c r="B446" s="2"/>
      <c r="C446" s="2"/>
      <c r="D446" s="2"/>
      <c r="E446" s="2"/>
      <c r="F446" s="2"/>
    </row>
    <row r="447" spans="2:6" ht="13.8" x14ac:dyDescent="0.25">
      <c r="B447" s="2"/>
      <c r="C447" s="2"/>
      <c r="D447" s="2"/>
      <c r="E447" s="2"/>
      <c r="F447" s="2"/>
    </row>
    <row r="448" spans="2:6" ht="13.8" x14ac:dyDescent="0.25">
      <c r="B448" s="2"/>
      <c r="C448" s="2"/>
      <c r="D448" s="2"/>
      <c r="E448" s="2"/>
      <c r="F448" s="2"/>
    </row>
    <row r="449" spans="2:6" ht="13.8" x14ac:dyDescent="0.25">
      <c r="B449" s="2"/>
      <c r="C449" s="2"/>
      <c r="D449" s="2"/>
      <c r="E449" s="2"/>
      <c r="F449" s="2"/>
    </row>
    <row r="450" spans="2:6" ht="13.8" x14ac:dyDescent="0.25">
      <c r="B450" s="2"/>
      <c r="C450" s="2"/>
      <c r="D450" s="2"/>
      <c r="E450" s="2"/>
      <c r="F450" s="2"/>
    </row>
    <row r="451" spans="2:6" ht="13.8" x14ac:dyDescent="0.25">
      <c r="B451" s="2"/>
      <c r="C451" s="2"/>
      <c r="D451" s="2"/>
      <c r="E451" s="2"/>
      <c r="F451" s="2"/>
    </row>
    <row r="452" spans="2:6" ht="13.8" x14ac:dyDescent="0.25">
      <c r="B452" s="2"/>
      <c r="C452" s="2"/>
      <c r="D452" s="2"/>
      <c r="E452" s="2"/>
      <c r="F452" s="2"/>
    </row>
    <row r="453" spans="2:6" ht="13.8" x14ac:dyDescent="0.25">
      <c r="B453" s="2"/>
      <c r="C453" s="2"/>
      <c r="D453" s="2"/>
      <c r="E453" s="2"/>
      <c r="F453" s="2"/>
    </row>
    <row r="454" spans="2:6" ht="13.8" x14ac:dyDescent="0.25">
      <c r="B454" s="2"/>
      <c r="C454" s="2"/>
      <c r="D454" s="2"/>
      <c r="E454" s="2"/>
      <c r="F454" s="2"/>
    </row>
    <row r="455" spans="2:6" ht="13.8" x14ac:dyDescent="0.25">
      <c r="B455" s="2"/>
      <c r="C455" s="2"/>
      <c r="D455" s="2"/>
      <c r="E455" s="2"/>
      <c r="F455" s="2"/>
    </row>
    <row r="456" spans="2:6" ht="13.8" x14ac:dyDescent="0.25">
      <c r="B456" s="2"/>
      <c r="C456" s="2"/>
      <c r="D456" s="2"/>
      <c r="E456" s="2"/>
      <c r="F456" s="2"/>
    </row>
    <row r="457" spans="2:6" ht="13.8" x14ac:dyDescent="0.25">
      <c r="B457" s="2"/>
      <c r="C457" s="2"/>
      <c r="D457" s="2"/>
      <c r="E457" s="2"/>
      <c r="F457" s="2"/>
    </row>
    <row r="458" spans="2:6" ht="13.8" x14ac:dyDescent="0.25">
      <c r="B458" s="2"/>
      <c r="C458" s="2"/>
      <c r="D458" s="2"/>
      <c r="E458" s="2"/>
      <c r="F458" s="2"/>
    </row>
    <row r="459" spans="2:6" ht="13.8" x14ac:dyDescent="0.25">
      <c r="B459" s="2"/>
      <c r="C459" s="2"/>
      <c r="D459" s="2"/>
      <c r="E459" s="2"/>
      <c r="F459" s="2"/>
    </row>
    <row r="460" spans="2:6" ht="13.8" x14ac:dyDescent="0.25">
      <c r="B460" s="2"/>
      <c r="C460" s="2"/>
      <c r="D460" s="2"/>
      <c r="E460" s="2"/>
      <c r="F460" s="2"/>
    </row>
    <row r="461" spans="2:6" ht="13.8" x14ac:dyDescent="0.25">
      <c r="B461" s="2"/>
      <c r="C461" s="2"/>
      <c r="D461" s="2"/>
      <c r="E461" s="2"/>
      <c r="F461" s="2"/>
    </row>
    <row r="462" spans="2:6" ht="13.8" x14ac:dyDescent="0.25">
      <c r="B462" s="2"/>
      <c r="C462" s="2"/>
      <c r="D462" s="2"/>
      <c r="E462" s="2"/>
      <c r="F462" s="2"/>
    </row>
    <row r="463" spans="2:6" ht="13.8" x14ac:dyDescent="0.25">
      <c r="B463" s="2"/>
      <c r="C463" s="2"/>
      <c r="D463" s="2"/>
      <c r="E463" s="2"/>
      <c r="F463" s="2"/>
    </row>
    <row r="464" spans="2:6" ht="13.8" x14ac:dyDescent="0.25">
      <c r="B464" s="2"/>
      <c r="C464" s="2"/>
      <c r="D464" s="2"/>
      <c r="E464" s="2"/>
      <c r="F464" s="2"/>
    </row>
    <row r="465" spans="2:6" ht="13.8" x14ac:dyDescent="0.25">
      <c r="B465" s="2"/>
      <c r="C465" s="2"/>
      <c r="D465" s="2"/>
      <c r="E465" s="2"/>
      <c r="F465" s="2"/>
    </row>
    <row r="466" spans="2:6" ht="13.8" x14ac:dyDescent="0.25">
      <c r="B466" s="2"/>
      <c r="C466" s="2"/>
      <c r="D466" s="2"/>
      <c r="E466" s="2"/>
      <c r="F466" s="2"/>
    </row>
    <row r="467" spans="2:6" ht="13.8" x14ac:dyDescent="0.25">
      <c r="B467" s="2"/>
      <c r="C467" s="2"/>
      <c r="D467" s="2"/>
      <c r="E467" s="2"/>
      <c r="F467" s="2"/>
    </row>
    <row r="468" spans="2:6" ht="13.8" x14ac:dyDescent="0.25">
      <c r="B468" s="2"/>
      <c r="C468" s="2"/>
      <c r="D468" s="2"/>
      <c r="E468" s="2"/>
      <c r="F468" s="2"/>
    </row>
    <row r="469" spans="2:6" ht="13.8" x14ac:dyDescent="0.25">
      <c r="B469" s="2"/>
      <c r="C469" s="2"/>
      <c r="D469" s="2"/>
      <c r="E469" s="2"/>
      <c r="F469" s="2"/>
    </row>
    <row r="470" spans="2:6" ht="13.8" x14ac:dyDescent="0.25">
      <c r="B470" s="2"/>
      <c r="C470" s="2"/>
      <c r="D470" s="2"/>
      <c r="E470" s="2"/>
      <c r="F470" s="2"/>
    </row>
    <row r="471" spans="2:6" ht="13.8" x14ac:dyDescent="0.25">
      <c r="B471" s="2"/>
      <c r="C471" s="2"/>
      <c r="D471" s="2"/>
      <c r="E471" s="2"/>
      <c r="F471" s="2"/>
    </row>
    <row r="472" spans="2:6" ht="13.8" x14ac:dyDescent="0.25">
      <c r="B472" s="2"/>
      <c r="C472" s="2"/>
      <c r="D472" s="2"/>
      <c r="E472" s="2"/>
      <c r="F472" s="2"/>
    </row>
    <row r="473" spans="2:6" ht="13.8" x14ac:dyDescent="0.25">
      <c r="B473" s="2"/>
      <c r="C473" s="2"/>
      <c r="D473" s="2"/>
      <c r="E473" s="2"/>
      <c r="F473" s="2"/>
    </row>
    <row r="474" spans="2:6" ht="13.8" x14ac:dyDescent="0.25">
      <c r="B474" s="2"/>
      <c r="C474" s="2"/>
      <c r="D474" s="2"/>
      <c r="E474" s="2"/>
      <c r="F474" s="2"/>
    </row>
    <row r="475" spans="2:6" ht="13.8" x14ac:dyDescent="0.25">
      <c r="B475" s="2"/>
      <c r="C475" s="2"/>
      <c r="D475" s="2"/>
      <c r="E475" s="2"/>
      <c r="F475" s="2"/>
    </row>
    <row r="476" spans="2:6" ht="13.8" x14ac:dyDescent="0.25">
      <c r="B476" s="2"/>
      <c r="C476" s="2"/>
      <c r="D476" s="2"/>
      <c r="E476" s="2"/>
      <c r="F476" s="2"/>
    </row>
    <row r="477" spans="2:6" ht="13.8" x14ac:dyDescent="0.25">
      <c r="B477" s="2"/>
      <c r="C477" s="2"/>
      <c r="D477" s="2"/>
      <c r="E477" s="2"/>
      <c r="F477" s="2"/>
    </row>
    <row r="478" spans="2:6" ht="13.8" x14ac:dyDescent="0.25">
      <c r="B478" s="2"/>
      <c r="C478" s="2"/>
      <c r="D478" s="2"/>
      <c r="E478" s="2"/>
      <c r="F478" s="2"/>
    </row>
    <row r="479" spans="2:6" ht="13.8" x14ac:dyDescent="0.25">
      <c r="B479" s="2"/>
      <c r="C479" s="2"/>
      <c r="D479" s="2"/>
      <c r="E479" s="2"/>
      <c r="F479" s="2"/>
    </row>
    <row r="480" spans="2:6" ht="13.8" x14ac:dyDescent="0.25">
      <c r="B480" s="2"/>
      <c r="C480" s="2"/>
      <c r="D480" s="2"/>
      <c r="E480" s="2"/>
      <c r="F480" s="2"/>
    </row>
    <row r="481" spans="2:6" ht="13.8" x14ac:dyDescent="0.25">
      <c r="B481" s="2"/>
      <c r="C481" s="2"/>
      <c r="D481" s="2"/>
      <c r="E481" s="2"/>
      <c r="F481" s="2"/>
    </row>
    <row r="482" spans="2:6" ht="13.8" x14ac:dyDescent="0.25">
      <c r="B482" s="2"/>
      <c r="C482" s="2"/>
      <c r="D482" s="2"/>
      <c r="E482" s="2"/>
      <c r="F482" s="2"/>
    </row>
    <row r="483" spans="2:6" ht="13.8" x14ac:dyDescent="0.25">
      <c r="B483" s="2"/>
      <c r="C483" s="2"/>
      <c r="D483" s="2"/>
      <c r="E483" s="2"/>
      <c r="F483" s="2"/>
    </row>
    <row r="484" spans="2:6" ht="13.8" x14ac:dyDescent="0.25">
      <c r="B484" s="2"/>
      <c r="C484" s="2"/>
      <c r="D484" s="2"/>
      <c r="E484" s="2"/>
      <c r="F484" s="2"/>
    </row>
    <row r="485" spans="2:6" ht="13.8" x14ac:dyDescent="0.25">
      <c r="B485" s="2"/>
      <c r="C485" s="2"/>
      <c r="D485" s="2"/>
      <c r="E485" s="2"/>
      <c r="F485" s="2"/>
    </row>
    <row r="486" spans="2:6" ht="13.8" x14ac:dyDescent="0.25">
      <c r="B486" s="2"/>
      <c r="C486" s="2"/>
      <c r="D486" s="2"/>
      <c r="E486" s="2"/>
      <c r="F486" s="2"/>
    </row>
    <row r="487" spans="2:6" ht="13.8" x14ac:dyDescent="0.25">
      <c r="B487" s="2"/>
      <c r="C487" s="2"/>
      <c r="D487" s="2"/>
      <c r="E487" s="2"/>
      <c r="F487" s="2"/>
    </row>
    <row r="488" spans="2:6" ht="13.8" x14ac:dyDescent="0.25">
      <c r="B488" s="2"/>
      <c r="C488" s="2"/>
      <c r="D488" s="2"/>
      <c r="E488" s="2"/>
      <c r="F488" s="2"/>
    </row>
    <row r="489" spans="2:6" ht="13.8" x14ac:dyDescent="0.25">
      <c r="B489" s="2"/>
      <c r="C489" s="2"/>
      <c r="D489" s="2"/>
      <c r="E489" s="2"/>
      <c r="F489" s="2"/>
    </row>
    <row r="490" spans="2:6" ht="13.8" x14ac:dyDescent="0.25">
      <c r="B490" s="2"/>
      <c r="C490" s="2"/>
      <c r="D490" s="2"/>
      <c r="E490" s="2"/>
      <c r="F490" s="2"/>
    </row>
    <row r="491" spans="2:6" ht="13.8" x14ac:dyDescent="0.25">
      <c r="B491" s="2"/>
      <c r="C491" s="2"/>
      <c r="D491" s="2"/>
      <c r="E491" s="2"/>
      <c r="F491" s="2"/>
    </row>
    <row r="492" spans="2:6" ht="13.8" x14ac:dyDescent="0.25">
      <c r="B492" s="2"/>
      <c r="C492" s="2"/>
      <c r="D492" s="2"/>
      <c r="E492" s="2"/>
      <c r="F492" s="2"/>
    </row>
    <row r="493" spans="2:6" ht="13.8" x14ac:dyDescent="0.25">
      <c r="B493" s="2"/>
      <c r="C493" s="2"/>
      <c r="D493" s="2"/>
      <c r="E493" s="2"/>
      <c r="F493" s="2"/>
    </row>
    <row r="494" spans="2:6" ht="13.8" x14ac:dyDescent="0.25">
      <c r="B494" s="2"/>
      <c r="C494" s="2"/>
      <c r="D494" s="2"/>
      <c r="E494" s="2"/>
      <c r="F494" s="2"/>
    </row>
    <row r="495" spans="2:6" ht="13.8" x14ac:dyDescent="0.25">
      <c r="B495" s="2"/>
      <c r="C495" s="2"/>
      <c r="D495" s="2"/>
      <c r="E495" s="2"/>
      <c r="F495" s="2"/>
    </row>
    <row r="496" spans="2:6" ht="13.8" x14ac:dyDescent="0.25">
      <c r="B496" s="2"/>
      <c r="C496" s="2"/>
      <c r="D496" s="2"/>
      <c r="E496" s="2"/>
      <c r="F496" s="2"/>
    </row>
    <row r="497" spans="2:6" ht="13.8" x14ac:dyDescent="0.25">
      <c r="B497" s="2"/>
      <c r="C497" s="2"/>
      <c r="D497" s="2"/>
      <c r="E497" s="2"/>
      <c r="F497" s="2"/>
    </row>
    <row r="498" spans="2:6" ht="13.8" x14ac:dyDescent="0.25">
      <c r="B498" s="2"/>
      <c r="C498" s="2"/>
      <c r="D498" s="2"/>
      <c r="E498" s="2"/>
      <c r="F498" s="2"/>
    </row>
    <row r="499" spans="2:6" ht="13.8" x14ac:dyDescent="0.25">
      <c r="B499" s="2"/>
      <c r="C499" s="2"/>
      <c r="D499" s="2"/>
      <c r="E499" s="2"/>
      <c r="F499" s="2"/>
    </row>
    <row r="500" spans="2:6" ht="13.8" x14ac:dyDescent="0.25">
      <c r="B500" s="2"/>
      <c r="C500" s="2"/>
      <c r="D500" s="2"/>
      <c r="E500" s="2"/>
      <c r="F500" s="2"/>
    </row>
    <row r="501" spans="2:6" ht="13.8" x14ac:dyDescent="0.25">
      <c r="B501" s="2"/>
      <c r="C501" s="2"/>
      <c r="D501" s="2"/>
      <c r="E501" s="2"/>
      <c r="F501" s="2"/>
    </row>
    <row r="502" spans="2:6" ht="13.8" x14ac:dyDescent="0.25">
      <c r="B502" s="2"/>
      <c r="C502" s="2"/>
      <c r="D502" s="2"/>
      <c r="E502" s="2"/>
      <c r="F502" s="2"/>
    </row>
    <row r="503" spans="2:6" ht="13.8" x14ac:dyDescent="0.25">
      <c r="B503" s="2"/>
      <c r="C503" s="2"/>
      <c r="D503" s="2"/>
      <c r="E503" s="2"/>
      <c r="F503" s="2"/>
    </row>
    <row r="504" spans="2:6" ht="13.8" x14ac:dyDescent="0.25">
      <c r="B504" s="2"/>
      <c r="C504" s="2"/>
      <c r="D504" s="2"/>
      <c r="E504" s="2"/>
      <c r="F504" s="2"/>
    </row>
    <row r="505" spans="2:6" ht="13.8" x14ac:dyDescent="0.25">
      <c r="B505" s="2"/>
      <c r="C505" s="2"/>
      <c r="D505" s="2"/>
      <c r="E505" s="2"/>
      <c r="F505" s="2"/>
    </row>
    <row r="506" spans="2:6" ht="13.8" x14ac:dyDescent="0.25">
      <c r="B506" s="2"/>
      <c r="C506" s="2"/>
      <c r="D506" s="2"/>
      <c r="E506" s="2"/>
      <c r="F506" s="2"/>
    </row>
    <row r="507" spans="2:6" ht="13.8" x14ac:dyDescent="0.25">
      <c r="B507" s="2"/>
      <c r="C507" s="2"/>
      <c r="D507" s="2"/>
      <c r="E507" s="2"/>
      <c r="F507" s="2"/>
    </row>
    <row r="508" spans="2:6" ht="13.8" x14ac:dyDescent="0.25">
      <c r="B508" s="2"/>
      <c r="C508" s="2"/>
      <c r="D508" s="2"/>
      <c r="E508" s="2"/>
      <c r="F508" s="2"/>
    </row>
    <row r="509" spans="2:6" ht="13.8" x14ac:dyDescent="0.25">
      <c r="B509" s="2"/>
      <c r="C509" s="2"/>
      <c r="D509" s="2"/>
      <c r="E509" s="2"/>
      <c r="F509" s="2"/>
    </row>
    <row r="510" spans="2:6" ht="13.8" x14ac:dyDescent="0.25">
      <c r="B510" s="2"/>
      <c r="C510" s="2"/>
      <c r="D510" s="2"/>
      <c r="E510" s="2"/>
      <c r="F510" s="2"/>
    </row>
    <row r="511" spans="2:6" ht="13.8" x14ac:dyDescent="0.25">
      <c r="B511" s="2"/>
      <c r="C511" s="2"/>
      <c r="D511" s="2"/>
      <c r="E511" s="2"/>
      <c r="F511" s="2"/>
    </row>
    <row r="512" spans="2:6" ht="13.8" x14ac:dyDescent="0.25">
      <c r="B512" s="2"/>
      <c r="C512" s="2"/>
      <c r="D512" s="2"/>
      <c r="E512" s="2"/>
      <c r="F512" s="2"/>
    </row>
    <row r="513" spans="2:6" ht="13.8" x14ac:dyDescent="0.25">
      <c r="B513" s="2"/>
      <c r="C513" s="2"/>
      <c r="D513" s="2"/>
      <c r="E513" s="2"/>
      <c r="F513" s="2"/>
    </row>
    <row r="514" spans="2:6" ht="13.8" x14ac:dyDescent="0.25">
      <c r="B514" s="2"/>
      <c r="C514" s="2"/>
      <c r="D514" s="2"/>
      <c r="E514" s="2"/>
      <c r="F514" s="2"/>
    </row>
    <row r="515" spans="2:6" ht="13.8" x14ac:dyDescent="0.25">
      <c r="B515" s="2"/>
      <c r="C515" s="2"/>
      <c r="D515" s="2"/>
      <c r="E515" s="2"/>
      <c r="F515" s="2"/>
    </row>
    <row r="516" spans="2:6" ht="13.8" x14ac:dyDescent="0.25">
      <c r="B516" s="2"/>
      <c r="C516" s="2"/>
      <c r="D516" s="2"/>
      <c r="E516" s="2"/>
      <c r="F516" s="2"/>
    </row>
    <row r="517" spans="2:6" ht="13.8" x14ac:dyDescent="0.25">
      <c r="B517" s="2"/>
      <c r="C517" s="2"/>
      <c r="D517" s="2"/>
      <c r="E517" s="2"/>
      <c r="F517" s="2"/>
    </row>
    <row r="518" spans="2:6" ht="13.8" x14ac:dyDescent="0.25">
      <c r="B518" s="2"/>
      <c r="C518" s="2"/>
      <c r="D518" s="2"/>
      <c r="E518" s="2"/>
      <c r="F518" s="2"/>
    </row>
    <row r="519" spans="2:6" ht="13.8" x14ac:dyDescent="0.25">
      <c r="B519" s="2"/>
      <c r="C519" s="2"/>
      <c r="D519" s="2"/>
      <c r="E519" s="2"/>
      <c r="F519" s="2"/>
    </row>
    <row r="520" spans="2:6" ht="13.8" x14ac:dyDescent="0.25">
      <c r="B520" s="2"/>
      <c r="C520" s="2"/>
      <c r="D520" s="2"/>
      <c r="E520" s="2"/>
      <c r="F520" s="2"/>
    </row>
    <row r="521" spans="2:6" ht="13.8" x14ac:dyDescent="0.25">
      <c r="B521" s="2"/>
      <c r="C521" s="2"/>
      <c r="D521" s="2"/>
      <c r="E521" s="2"/>
      <c r="F521" s="2"/>
    </row>
    <row r="522" spans="2:6" ht="13.8" x14ac:dyDescent="0.25">
      <c r="B522" s="2"/>
      <c r="C522" s="2"/>
      <c r="D522" s="2"/>
      <c r="E522" s="2"/>
      <c r="F522" s="2"/>
    </row>
    <row r="523" spans="2:6" ht="13.8" x14ac:dyDescent="0.25">
      <c r="B523" s="2"/>
      <c r="C523" s="2"/>
      <c r="D523" s="2"/>
      <c r="E523" s="2"/>
      <c r="F523" s="2"/>
    </row>
    <row r="524" spans="2:6" ht="13.8" x14ac:dyDescent="0.25">
      <c r="B524" s="2"/>
      <c r="C524" s="2"/>
      <c r="D524" s="2"/>
      <c r="E524" s="2"/>
      <c r="F524" s="2"/>
    </row>
    <row r="525" spans="2:6" ht="13.8" x14ac:dyDescent="0.25">
      <c r="B525" s="2"/>
      <c r="C525" s="2"/>
      <c r="D525" s="2"/>
      <c r="E525" s="2"/>
      <c r="F525" s="2"/>
    </row>
    <row r="526" spans="2:6" ht="13.8" x14ac:dyDescent="0.25">
      <c r="B526" s="2"/>
      <c r="C526" s="2"/>
      <c r="D526" s="2"/>
      <c r="E526" s="2"/>
      <c r="F526" s="2"/>
    </row>
    <row r="527" spans="2:6" ht="13.8" x14ac:dyDescent="0.25">
      <c r="B527" s="2"/>
      <c r="C527" s="2"/>
      <c r="D527" s="2"/>
      <c r="E527" s="2"/>
      <c r="F527" s="2"/>
    </row>
    <row r="528" spans="2:6" ht="13.8" x14ac:dyDescent="0.25">
      <c r="B528" s="2"/>
      <c r="C528" s="2"/>
      <c r="D528" s="2"/>
      <c r="E528" s="2"/>
      <c r="F528" s="2"/>
    </row>
    <row r="529" spans="2:6" ht="13.8" x14ac:dyDescent="0.25">
      <c r="B529" s="2"/>
      <c r="C529" s="2"/>
      <c r="D529" s="2"/>
      <c r="E529" s="2"/>
      <c r="F529" s="2"/>
    </row>
    <row r="530" spans="2:6" ht="13.8" x14ac:dyDescent="0.25">
      <c r="B530" s="2"/>
      <c r="C530" s="2"/>
      <c r="D530" s="2"/>
      <c r="E530" s="2"/>
      <c r="F530" s="2"/>
    </row>
    <row r="531" spans="2:6" ht="13.8" x14ac:dyDescent="0.25">
      <c r="B531" s="2"/>
      <c r="C531" s="2"/>
      <c r="D531" s="2"/>
      <c r="E531" s="2"/>
      <c r="F531" s="2"/>
    </row>
    <row r="532" spans="2:6" ht="13.8" x14ac:dyDescent="0.25">
      <c r="B532" s="2"/>
      <c r="C532" s="2"/>
      <c r="D532" s="2"/>
      <c r="E532" s="2"/>
      <c r="F532" s="2"/>
    </row>
    <row r="533" spans="2:6" ht="13.8" x14ac:dyDescent="0.25">
      <c r="B533" s="2"/>
      <c r="C533" s="2"/>
      <c r="D533" s="2"/>
      <c r="E533" s="2"/>
      <c r="F533" s="2"/>
    </row>
    <row r="534" spans="2:6" ht="13.8" x14ac:dyDescent="0.25">
      <c r="B534" s="2"/>
      <c r="C534" s="2"/>
      <c r="D534" s="2"/>
      <c r="E534" s="2"/>
      <c r="F534" s="2"/>
    </row>
    <row r="535" spans="2:6" ht="13.8" x14ac:dyDescent="0.25">
      <c r="B535" s="2"/>
      <c r="C535" s="2"/>
      <c r="D535" s="2"/>
      <c r="E535" s="2"/>
      <c r="F535" s="2"/>
    </row>
    <row r="536" spans="2:6" ht="13.8" x14ac:dyDescent="0.25">
      <c r="B536" s="2"/>
      <c r="C536" s="2"/>
      <c r="D536" s="2"/>
      <c r="E536" s="2"/>
      <c r="F536" s="2"/>
    </row>
    <row r="537" spans="2:6" ht="13.8" x14ac:dyDescent="0.25">
      <c r="B537" s="2"/>
      <c r="C537" s="2"/>
      <c r="D537" s="2"/>
      <c r="E537" s="2"/>
      <c r="F537" s="2"/>
    </row>
    <row r="538" spans="2:6" ht="13.8" x14ac:dyDescent="0.25">
      <c r="B538" s="2"/>
      <c r="C538" s="2"/>
      <c r="D538" s="2"/>
      <c r="E538" s="2"/>
      <c r="F538" s="2"/>
    </row>
    <row r="539" spans="2:6" ht="13.8" x14ac:dyDescent="0.25">
      <c r="B539" s="2"/>
      <c r="C539" s="2"/>
      <c r="D539" s="2"/>
      <c r="E539" s="2"/>
      <c r="F539" s="2"/>
    </row>
    <row r="540" spans="2:6" ht="13.8" x14ac:dyDescent="0.25">
      <c r="B540" s="2"/>
      <c r="C540" s="2"/>
      <c r="D540" s="2"/>
      <c r="E540" s="2"/>
      <c r="F540" s="2"/>
    </row>
    <row r="541" spans="2:6" ht="13.8" x14ac:dyDescent="0.25">
      <c r="B541" s="2"/>
      <c r="C541" s="2"/>
      <c r="D541" s="2"/>
      <c r="E541" s="2"/>
      <c r="F541" s="2"/>
    </row>
    <row r="542" spans="2:6" ht="13.8" x14ac:dyDescent="0.25">
      <c r="B542" s="2"/>
      <c r="C542" s="2"/>
      <c r="D542" s="2"/>
      <c r="E542" s="2"/>
      <c r="F542" s="2"/>
    </row>
    <row r="543" spans="2:6" ht="13.8" x14ac:dyDescent="0.25">
      <c r="B543" s="2"/>
      <c r="C543" s="2"/>
      <c r="D543" s="2"/>
      <c r="E543" s="2"/>
      <c r="F543" s="2"/>
    </row>
    <row r="544" spans="2:6" ht="13.8" x14ac:dyDescent="0.25">
      <c r="B544" s="2"/>
      <c r="C544" s="2"/>
      <c r="D544" s="2"/>
      <c r="E544" s="2"/>
      <c r="F544" s="2"/>
    </row>
    <row r="545" spans="2:6" ht="13.8" x14ac:dyDescent="0.25">
      <c r="B545" s="2"/>
      <c r="C545" s="2"/>
      <c r="D545" s="2"/>
      <c r="E545" s="2"/>
      <c r="F545" s="2"/>
    </row>
    <row r="546" spans="2:6" ht="13.8" x14ac:dyDescent="0.25">
      <c r="B546" s="2"/>
      <c r="C546" s="2"/>
      <c r="D546" s="2"/>
      <c r="E546" s="2"/>
      <c r="F546" s="2"/>
    </row>
    <row r="547" spans="2:6" ht="13.8" x14ac:dyDescent="0.25">
      <c r="B547" s="2"/>
      <c r="C547" s="2"/>
      <c r="D547" s="2"/>
      <c r="E547" s="2"/>
      <c r="F547" s="2"/>
    </row>
    <row r="548" spans="2:6" ht="13.8" x14ac:dyDescent="0.25">
      <c r="B548" s="2"/>
      <c r="C548" s="2"/>
      <c r="D548" s="2"/>
      <c r="E548" s="2"/>
      <c r="F548" s="2"/>
    </row>
    <row r="549" spans="2:6" ht="13.8" x14ac:dyDescent="0.25">
      <c r="B549" s="2"/>
      <c r="C549" s="2"/>
      <c r="D549" s="2"/>
      <c r="E549" s="2"/>
      <c r="F549" s="2"/>
    </row>
    <row r="550" spans="2:6" ht="13.8" x14ac:dyDescent="0.25">
      <c r="B550" s="2"/>
      <c r="C550" s="2"/>
      <c r="D550" s="2"/>
      <c r="E550" s="2"/>
      <c r="F550" s="2"/>
    </row>
    <row r="551" spans="2:6" ht="13.8" x14ac:dyDescent="0.25">
      <c r="B551" s="2"/>
      <c r="C551" s="2"/>
      <c r="D551" s="2"/>
      <c r="E551" s="2"/>
      <c r="F551" s="2"/>
    </row>
    <row r="552" spans="2:6" ht="13.8" x14ac:dyDescent="0.25">
      <c r="B552" s="2"/>
      <c r="C552" s="2"/>
      <c r="D552" s="2"/>
      <c r="E552" s="2"/>
      <c r="F552" s="2"/>
    </row>
    <row r="553" spans="2:6" ht="13.8" x14ac:dyDescent="0.25">
      <c r="B553" s="2"/>
      <c r="C553" s="2"/>
      <c r="D553" s="2"/>
      <c r="E553" s="2"/>
      <c r="F553" s="2"/>
    </row>
    <row r="554" spans="2:6" ht="13.8" x14ac:dyDescent="0.25">
      <c r="B554" s="2"/>
      <c r="C554" s="2"/>
      <c r="D554" s="2"/>
      <c r="E554" s="2"/>
      <c r="F554" s="2"/>
    </row>
    <row r="555" spans="2:6" ht="13.8" x14ac:dyDescent="0.25">
      <c r="B555" s="2"/>
      <c r="C555" s="2"/>
      <c r="D555" s="2"/>
      <c r="E555" s="2"/>
      <c r="F555" s="2"/>
    </row>
    <row r="556" spans="2:6" ht="13.8" x14ac:dyDescent="0.25">
      <c r="B556" s="2"/>
      <c r="C556" s="2"/>
      <c r="D556" s="2"/>
      <c r="E556" s="2"/>
      <c r="F556" s="2"/>
    </row>
    <row r="557" spans="2:6" ht="13.8" x14ac:dyDescent="0.25">
      <c r="B557" s="2"/>
      <c r="C557" s="2"/>
      <c r="D557" s="2"/>
      <c r="E557" s="2"/>
      <c r="F557" s="2"/>
    </row>
    <row r="558" spans="2:6" ht="13.8" x14ac:dyDescent="0.25">
      <c r="B558" s="2"/>
      <c r="C558" s="2"/>
      <c r="D558" s="2"/>
      <c r="E558" s="2"/>
      <c r="F558" s="2"/>
    </row>
    <row r="559" spans="2:6" ht="13.8" x14ac:dyDescent="0.25">
      <c r="B559" s="2"/>
      <c r="C559" s="2"/>
      <c r="D559" s="2"/>
      <c r="E559" s="2"/>
      <c r="F559" s="2"/>
    </row>
    <row r="560" spans="2:6" ht="13.8" x14ac:dyDescent="0.25">
      <c r="B560" s="2"/>
      <c r="C560" s="2"/>
      <c r="D560" s="2"/>
      <c r="E560" s="2"/>
      <c r="F560" s="2"/>
    </row>
    <row r="561" spans="2:6" ht="13.8" x14ac:dyDescent="0.25">
      <c r="B561" s="2"/>
      <c r="C561" s="2"/>
      <c r="D561" s="2"/>
      <c r="E561" s="2"/>
      <c r="F561" s="2"/>
    </row>
    <row r="562" spans="2:6" ht="13.8" x14ac:dyDescent="0.25">
      <c r="B562" s="2"/>
      <c r="C562" s="2"/>
      <c r="D562" s="2"/>
      <c r="E562" s="2"/>
      <c r="F562" s="2"/>
    </row>
    <row r="563" spans="2:6" ht="13.8" x14ac:dyDescent="0.25">
      <c r="B563" s="2"/>
      <c r="C563" s="2"/>
      <c r="D563" s="2"/>
      <c r="E563" s="2"/>
      <c r="F563" s="2"/>
    </row>
    <row r="564" spans="2:6" ht="13.8" x14ac:dyDescent="0.25">
      <c r="B564" s="2"/>
      <c r="C564" s="2"/>
      <c r="D564" s="2"/>
      <c r="E564" s="2"/>
      <c r="F564" s="2"/>
    </row>
    <row r="565" spans="2:6" ht="13.8" x14ac:dyDescent="0.25">
      <c r="B565" s="2"/>
      <c r="C565" s="2"/>
      <c r="D565" s="2"/>
      <c r="E565" s="2"/>
      <c r="F565" s="2"/>
    </row>
    <row r="566" spans="2:6" ht="13.8" x14ac:dyDescent="0.25">
      <c r="B566" s="2"/>
      <c r="C566" s="2"/>
      <c r="D566" s="2"/>
      <c r="E566" s="2"/>
      <c r="F566" s="2"/>
    </row>
    <row r="567" spans="2:6" ht="13.8" x14ac:dyDescent="0.25">
      <c r="B567" s="2"/>
      <c r="C567" s="2"/>
      <c r="D567" s="2"/>
      <c r="E567" s="2"/>
      <c r="F567" s="2"/>
    </row>
    <row r="568" spans="2:6" ht="13.8" x14ac:dyDescent="0.25">
      <c r="B568" s="2"/>
      <c r="C568" s="2"/>
      <c r="D568" s="2"/>
      <c r="E568" s="2"/>
      <c r="F568" s="2"/>
    </row>
    <row r="569" spans="2:6" ht="13.8" x14ac:dyDescent="0.25">
      <c r="B569" s="2"/>
      <c r="C569" s="2"/>
      <c r="D569" s="2"/>
      <c r="E569" s="2"/>
      <c r="F569" s="2"/>
    </row>
    <row r="570" spans="2:6" ht="13.8" x14ac:dyDescent="0.25">
      <c r="B570" s="2"/>
      <c r="C570" s="2"/>
      <c r="D570" s="2"/>
      <c r="E570" s="2"/>
      <c r="F570" s="2"/>
    </row>
    <row r="571" spans="2:6" ht="13.8" x14ac:dyDescent="0.25">
      <c r="B571" s="2"/>
      <c r="C571" s="2"/>
      <c r="D571" s="2"/>
      <c r="E571" s="2"/>
      <c r="F571" s="2"/>
    </row>
    <row r="572" spans="2:6" ht="13.8" x14ac:dyDescent="0.25">
      <c r="B572" s="2"/>
      <c r="C572" s="2"/>
      <c r="D572" s="2"/>
      <c r="E572" s="2"/>
      <c r="F572" s="2"/>
    </row>
    <row r="573" spans="2:6" ht="13.8" x14ac:dyDescent="0.25">
      <c r="B573" s="2"/>
      <c r="C573" s="2"/>
      <c r="D573" s="2"/>
      <c r="E573" s="2"/>
      <c r="F573" s="2"/>
    </row>
    <row r="574" spans="2:6" ht="13.8" x14ac:dyDescent="0.25">
      <c r="B574" s="2"/>
      <c r="C574" s="2"/>
      <c r="D574" s="2"/>
      <c r="E574" s="2"/>
      <c r="F574" s="2"/>
    </row>
    <row r="575" spans="2:6" ht="13.8" x14ac:dyDescent="0.25">
      <c r="B575" s="2"/>
      <c r="C575" s="2"/>
      <c r="D575" s="2"/>
      <c r="E575" s="2"/>
      <c r="F575" s="2"/>
    </row>
    <row r="576" spans="2:6" ht="13.8" x14ac:dyDescent="0.25">
      <c r="B576" s="2"/>
      <c r="C576" s="2"/>
      <c r="D576" s="2"/>
      <c r="E576" s="2"/>
      <c r="F576" s="2"/>
    </row>
    <row r="577" spans="2:6" ht="13.8" x14ac:dyDescent="0.25">
      <c r="B577" s="2"/>
      <c r="C577" s="2"/>
      <c r="D577" s="2"/>
      <c r="E577" s="2"/>
      <c r="F577" s="2"/>
    </row>
    <row r="578" spans="2:6" ht="13.8" x14ac:dyDescent="0.25">
      <c r="B578" s="2"/>
      <c r="C578" s="2"/>
      <c r="D578" s="2"/>
      <c r="E578" s="2"/>
      <c r="F578" s="2"/>
    </row>
    <row r="579" spans="2:6" ht="13.8" x14ac:dyDescent="0.25">
      <c r="B579" s="2"/>
      <c r="C579" s="2"/>
      <c r="D579" s="2"/>
      <c r="E579" s="2"/>
      <c r="F579" s="2"/>
    </row>
    <row r="580" spans="2:6" ht="13.8" x14ac:dyDescent="0.25">
      <c r="B580" s="2"/>
      <c r="C580" s="2"/>
      <c r="D580" s="2"/>
      <c r="E580" s="2"/>
      <c r="F580" s="2"/>
    </row>
    <row r="581" spans="2:6" ht="13.8" x14ac:dyDescent="0.25">
      <c r="B581" s="2"/>
      <c r="C581" s="2"/>
      <c r="D581" s="2"/>
      <c r="E581" s="2"/>
      <c r="F581" s="2"/>
    </row>
    <row r="582" spans="2:6" ht="13.8" x14ac:dyDescent="0.25">
      <c r="B582" s="2"/>
      <c r="C582" s="2"/>
      <c r="D582" s="2"/>
      <c r="E582" s="2"/>
      <c r="F582" s="2"/>
    </row>
    <row r="583" spans="2:6" ht="13.8" x14ac:dyDescent="0.25">
      <c r="B583" s="2"/>
      <c r="C583" s="2"/>
      <c r="D583" s="2"/>
      <c r="E583" s="2"/>
      <c r="F583" s="2"/>
    </row>
    <row r="584" spans="2:6" ht="13.8" x14ac:dyDescent="0.25">
      <c r="B584" s="2"/>
      <c r="C584" s="2"/>
      <c r="D584" s="2"/>
      <c r="E584" s="2"/>
      <c r="F584" s="2"/>
    </row>
    <row r="585" spans="2:6" ht="13.8" x14ac:dyDescent="0.25">
      <c r="B585" s="2"/>
      <c r="C585" s="2"/>
      <c r="D585" s="2"/>
      <c r="E585" s="2"/>
      <c r="F585" s="2"/>
    </row>
    <row r="586" spans="2:6" ht="13.8" x14ac:dyDescent="0.25">
      <c r="B586" s="2"/>
      <c r="C586" s="2"/>
      <c r="D586" s="2"/>
      <c r="E586" s="2"/>
      <c r="F586" s="2"/>
    </row>
    <row r="587" spans="2:6" ht="13.8" x14ac:dyDescent="0.25">
      <c r="B587" s="2"/>
      <c r="C587" s="2"/>
      <c r="D587" s="2"/>
      <c r="E587" s="2"/>
      <c r="F587" s="2"/>
    </row>
    <row r="588" spans="2:6" ht="13.8" x14ac:dyDescent="0.25">
      <c r="B588" s="2"/>
      <c r="C588" s="2"/>
      <c r="D588" s="2"/>
      <c r="E588" s="2"/>
      <c r="F588" s="2"/>
    </row>
    <row r="589" spans="2:6" ht="13.8" x14ac:dyDescent="0.25">
      <c r="B589" s="2"/>
      <c r="C589" s="2"/>
      <c r="D589" s="2"/>
      <c r="E589" s="2"/>
      <c r="F589" s="2"/>
    </row>
    <row r="590" spans="2:6" ht="13.8" x14ac:dyDescent="0.25">
      <c r="B590" s="2"/>
      <c r="C590" s="2"/>
      <c r="D590" s="2"/>
      <c r="E590" s="2"/>
      <c r="F590" s="2"/>
    </row>
    <row r="591" spans="2:6" ht="13.8" x14ac:dyDescent="0.25">
      <c r="B591" s="2"/>
      <c r="C591" s="2"/>
      <c r="D591" s="2"/>
      <c r="E591" s="2"/>
      <c r="F591" s="2"/>
    </row>
    <row r="592" spans="2:6" ht="13.8" x14ac:dyDescent="0.25">
      <c r="B592" s="2"/>
      <c r="C592" s="2"/>
      <c r="D592" s="2"/>
      <c r="E592" s="2"/>
      <c r="F592" s="2"/>
    </row>
    <row r="593" spans="2:6" ht="13.8" x14ac:dyDescent="0.25">
      <c r="B593" s="2"/>
      <c r="C593" s="2"/>
      <c r="D593" s="2"/>
      <c r="E593" s="2"/>
      <c r="F593" s="2"/>
    </row>
    <row r="594" spans="2:6" ht="13.8" x14ac:dyDescent="0.25">
      <c r="B594" s="2"/>
      <c r="C594" s="2"/>
      <c r="D594" s="2"/>
      <c r="E594" s="2"/>
      <c r="F594" s="2"/>
    </row>
    <row r="595" spans="2:6" ht="13.8" x14ac:dyDescent="0.25">
      <c r="B595" s="2"/>
      <c r="C595" s="2"/>
      <c r="D595" s="2"/>
      <c r="E595" s="2"/>
      <c r="F595" s="2"/>
    </row>
    <row r="596" spans="2:6" ht="13.8" x14ac:dyDescent="0.25">
      <c r="B596" s="2"/>
      <c r="C596" s="2"/>
      <c r="D596" s="2"/>
      <c r="E596" s="2"/>
      <c r="F596" s="2"/>
    </row>
    <row r="597" spans="2:6" ht="13.8" x14ac:dyDescent="0.25">
      <c r="B597" s="2"/>
      <c r="C597" s="2"/>
      <c r="D597" s="2"/>
      <c r="E597" s="2"/>
      <c r="F597" s="2"/>
    </row>
    <row r="598" spans="2:6" ht="13.8" x14ac:dyDescent="0.25">
      <c r="B598" s="2"/>
      <c r="C598" s="2"/>
      <c r="D598" s="2"/>
      <c r="E598" s="2"/>
      <c r="F598" s="2"/>
    </row>
    <row r="599" spans="2:6" ht="13.8" x14ac:dyDescent="0.25">
      <c r="B599" s="2"/>
      <c r="C599" s="2"/>
      <c r="D599" s="2"/>
      <c r="E599" s="2"/>
      <c r="F599" s="2"/>
    </row>
    <row r="600" spans="2:6" ht="13.8" x14ac:dyDescent="0.25">
      <c r="B600" s="2"/>
      <c r="C600" s="2"/>
      <c r="D600" s="2"/>
      <c r="E600" s="2"/>
      <c r="F600" s="2"/>
    </row>
    <row r="601" spans="2:6" ht="13.8" x14ac:dyDescent="0.25">
      <c r="B601" s="2"/>
      <c r="C601" s="2"/>
      <c r="D601" s="2"/>
      <c r="E601" s="2"/>
      <c r="F601" s="2"/>
    </row>
    <row r="602" spans="2:6" ht="13.8" x14ac:dyDescent="0.25">
      <c r="B602" s="2"/>
      <c r="C602" s="2"/>
      <c r="D602" s="2"/>
      <c r="E602" s="2"/>
      <c r="F602" s="2"/>
    </row>
    <row r="603" spans="2:6" ht="13.8" x14ac:dyDescent="0.25">
      <c r="B603" s="2"/>
      <c r="C603" s="2"/>
      <c r="D603" s="2"/>
      <c r="E603" s="2"/>
      <c r="F603" s="2"/>
    </row>
    <row r="604" spans="2:6" ht="13.8" x14ac:dyDescent="0.25">
      <c r="B604" s="2"/>
      <c r="C604" s="2"/>
      <c r="D604" s="2"/>
      <c r="E604" s="2"/>
      <c r="F604" s="2"/>
    </row>
    <row r="605" spans="2:6" ht="13.8" x14ac:dyDescent="0.25">
      <c r="B605" s="2"/>
      <c r="C605" s="2"/>
      <c r="D605" s="2"/>
      <c r="E605" s="2"/>
      <c r="F605" s="2"/>
    </row>
    <row r="606" spans="2:6" ht="13.8" x14ac:dyDescent="0.25">
      <c r="B606" s="2"/>
      <c r="C606" s="2"/>
      <c r="D606" s="2"/>
      <c r="E606" s="2"/>
      <c r="F606" s="2"/>
    </row>
    <row r="607" spans="2:6" ht="13.8" x14ac:dyDescent="0.25">
      <c r="B607" s="2"/>
      <c r="C607" s="2"/>
      <c r="D607" s="2"/>
      <c r="E607" s="2"/>
      <c r="F607" s="2"/>
    </row>
    <row r="608" spans="2:6" ht="13.8" x14ac:dyDescent="0.25">
      <c r="B608" s="2"/>
      <c r="C608" s="2"/>
      <c r="D608" s="2"/>
      <c r="E608" s="2"/>
      <c r="F608" s="2"/>
    </row>
    <row r="609" spans="2:6" ht="13.8" x14ac:dyDescent="0.25">
      <c r="B609" s="2"/>
      <c r="C609" s="2"/>
      <c r="D609" s="2"/>
      <c r="E609" s="2"/>
      <c r="F609" s="2"/>
    </row>
    <row r="610" spans="2:6" ht="13.8" x14ac:dyDescent="0.25">
      <c r="B610" s="2"/>
      <c r="C610" s="2"/>
      <c r="D610" s="2"/>
      <c r="E610" s="2"/>
      <c r="F610" s="2"/>
    </row>
    <row r="611" spans="2:6" ht="13.8" x14ac:dyDescent="0.25">
      <c r="B611" s="2"/>
      <c r="C611" s="2"/>
      <c r="D611" s="2"/>
      <c r="E611" s="2"/>
      <c r="F611" s="2"/>
    </row>
    <row r="612" spans="2:6" ht="13.8" x14ac:dyDescent="0.25">
      <c r="B612" s="2"/>
      <c r="C612" s="2"/>
      <c r="D612" s="2"/>
      <c r="E612" s="2"/>
      <c r="F612" s="2"/>
    </row>
    <row r="613" spans="2:6" ht="13.8" x14ac:dyDescent="0.25">
      <c r="B613" s="2"/>
      <c r="C613" s="2"/>
      <c r="D613" s="2"/>
      <c r="E613" s="2"/>
      <c r="F613" s="2"/>
    </row>
    <row r="614" spans="2:6" ht="13.8" x14ac:dyDescent="0.25">
      <c r="B614" s="2"/>
      <c r="C614" s="2"/>
      <c r="D614" s="2"/>
      <c r="E614" s="2"/>
      <c r="F614" s="2"/>
    </row>
    <row r="615" spans="2:6" ht="13.8" x14ac:dyDescent="0.25">
      <c r="B615" s="2"/>
      <c r="C615" s="2"/>
      <c r="D615" s="2"/>
      <c r="E615" s="2"/>
      <c r="F615" s="2"/>
    </row>
    <row r="616" spans="2:6" ht="13.8" x14ac:dyDescent="0.25">
      <c r="B616" s="2"/>
      <c r="C616" s="2"/>
      <c r="D616" s="2"/>
      <c r="E616" s="2"/>
      <c r="F616" s="2"/>
    </row>
    <row r="617" spans="2:6" ht="13.8" x14ac:dyDescent="0.25">
      <c r="B617" s="2"/>
      <c r="C617" s="2"/>
      <c r="D617" s="2"/>
      <c r="E617" s="2"/>
      <c r="F617" s="2"/>
    </row>
    <row r="618" spans="2:6" ht="13.8" x14ac:dyDescent="0.25">
      <c r="B618" s="2"/>
      <c r="C618" s="2"/>
      <c r="D618" s="2"/>
      <c r="E618" s="2"/>
      <c r="F618" s="2"/>
    </row>
    <row r="619" spans="2:6" ht="13.8" x14ac:dyDescent="0.25">
      <c r="B619" s="2"/>
      <c r="C619" s="2"/>
      <c r="D619" s="2"/>
      <c r="E619" s="2"/>
      <c r="F619" s="2"/>
    </row>
    <row r="620" spans="2:6" ht="13.8" x14ac:dyDescent="0.25">
      <c r="B620" s="2"/>
      <c r="C620" s="2"/>
      <c r="D620" s="2"/>
      <c r="E620" s="2"/>
      <c r="F620" s="2"/>
    </row>
    <row r="621" spans="2:6" ht="13.8" x14ac:dyDescent="0.25">
      <c r="B621" s="2"/>
      <c r="C621" s="2"/>
      <c r="D621" s="2"/>
      <c r="E621" s="2"/>
      <c r="F621" s="2"/>
    </row>
    <row r="622" spans="2:6" ht="13.8" x14ac:dyDescent="0.25">
      <c r="B622" s="2"/>
      <c r="C622" s="2"/>
      <c r="D622" s="2"/>
      <c r="E622" s="2"/>
      <c r="F622" s="2"/>
    </row>
    <row r="623" spans="2:6" ht="13.8" x14ac:dyDescent="0.25">
      <c r="B623" s="2"/>
      <c r="C623" s="2"/>
      <c r="D623" s="2"/>
      <c r="E623" s="2"/>
      <c r="F623" s="2"/>
    </row>
    <row r="624" spans="2:6" ht="13.8" x14ac:dyDescent="0.25">
      <c r="B624" s="2"/>
      <c r="C624" s="2"/>
      <c r="D624" s="2"/>
      <c r="E624" s="2"/>
      <c r="F624" s="2"/>
    </row>
    <row r="625" spans="2:6" ht="13.8" x14ac:dyDescent="0.25">
      <c r="B625" s="2"/>
      <c r="C625" s="2"/>
      <c r="D625" s="2"/>
      <c r="E625" s="2"/>
      <c r="F625" s="2"/>
    </row>
    <row r="626" spans="2:6" ht="13.8" x14ac:dyDescent="0.25">
      <c r="B626" s="2"/>
      <c r="C626" s="2"/>
      <c r="D626" s="2"/>
      <c r="E626" s="2"/>
      <c r="F626" s="2"/>
    </row>
    <row r="627" spans="2:6" ht="13.8" x14ac:dyDescent="0.25">
      <c r="B627" s="2"/>
      <c r="C627" s="2"/>
      <c r="D627" s="2"/>
      <c r="E627" s="2"/>
      <c r="F627" s="2"/>
    </row>
    <row r="628" spans="2:6" ht="13.8" x14ac:dyDescent="0.25">
      <c r="B628" s="2"/>
      <c r="C628" s="2"/>
      <c r="D628" s="2"/>
      <c r="E628" s="2"/>
      <c r="F628" s="2"/>
    </row>
    <row r="629" spans="2:6" ht="13.8" x14ac:dyDescent="0.25">
      <c r="B629" s="2"/>
      <c r="C629" s="2"/>
      <c r="D629" s="2"/>
      <c r="E629" s="2"/>
      <c r="F629" s="2"/>
    </row>
    <row r="630" spans="2:6" ht="13.8" x14ac:dyDescent="0.25">
      <c r="B630" s="2"/>
      <c r="C630" s="2"/>
      <c r="D630" s="2"/>
      <c r="E630" s="2"/>
      <c r="F630" s="2"/>
    </row>
    <row r="631" spans="2:6" ht="13.8" x14ac:dyDescent="0.25">
      <c r="B631" s="2"/>
      <c r="C631" s="2"/>
      <c r="D631" s="2"/>
      <c r="E631" s="2"/>
      <c r="F631" s="2"/>
    </row>
    <row r="632" spans="2:6" ht="13.8" x14ac:dyDescent="0.25">
      <c r="B632" s="2"/>
      <c r="C632" s="2"/>
      <c r="D632" s="2"/>
      <c r="E632" s="2"/>
      <c r="F632" s="2"/>
    </row>
    <row r="633" spans="2:6" ht="13.8" x14ac:dyDescent="0.25">
      <c r="B633" s="2"/>
      <c r="C633" s="2"/>
      <c r="D633" s="2"/>
      <c r="E633" s="2"/>
      <c r="F633" s="2"/>
    </row>
    <row r="634" spans="2:6" ht="13.8" x14ac:dyDescent="0.25">
      <c r="B634" s="2"/>
      <c r="C634" s="2"/>
      <c r="D634" s="2"/>
      <c r="E634" s="2"/>
      <c r="F634" s="2"/>
    </row>
    <row r="635" spans="2:6" ht="13.8" x14ac:dyDescent="0.25">
      <c r="B635" s="2"/>
      <c r="C635" s="2"/>
      <c r="D635" s="2"/>
      <c r="E635" s="2"/>
      <c r="F635" s="2"/>
    </row>
    <row r="636" spans="2:6" ht="13.8" x14ac:dyDescent="0.25">
      <c r="B636" s="2"/>
      <c r="C636" s="2"/>
      <c r="D636" s="2"/>
      <c r="E636" s="2"/>
      <c r="F636" s="2"/>
    </row>
    <row r="637" spans="2:6" ht="13.8" x14ac:dyDescent="0.25">
      <c r="B637" s="2"/>
      <c r="C637" s="2"/>
      <c r="D637" s="2"/>
      <c r="E637" s="2"/>
      <c r="F637" s="2"/>
    </row>
    <row r="638" spans="2:6" ht="13.8" x14ac:dyDescent="0.25">
      <c r="B638" s="2"/>
      <c r="C638" s="2"/>
      <c r="D638" s="2"/>
      <c r="E638" s="2"/>
      <c r="F638" s="2"/>
    </row>
    <row r="639" spans="2:6" ht="13.8" x14ac:dyDescent="0.25">
      <c r="B639" s="2"/>
      <c r="C639" s="2"/>
      <c r="D639" s="2"/>
      <c r="E639" s="2"/>
      <c r="F639" s="2"/>
    </row>
    <row r="640" spans="2:6" ht="13.8" x14ac:dyDescent="0.25">
      <c r="B640" s="2"/>
      <c r="C640" s="2"/>
      <c r="D640" s="2"/>
      <c r="E640" s="2"/>
      <c r="F640" s="2"/>
    </row>
    <row r="641" spans="2:6" ht="13.8" x14ac:dyDescent="0.25">
      <c r="B641" s="2"/>
      <c r="C641" s="2"/>
      <c r="D641" s="2"/>
      <c r="E641" s="2"/>
      <c r="F641" s="2"/>
    </row>
    <row r="642" spans="2:6" ht="13.8" x14ac:dyDescent="0.25">
      <c r="B642" s="2"/>
      <c r="C642" s="2"/>
      <c r="D642" s="2"/>
      <c r="E642" s="2"/>
      <c r="F642" s="2"/>
    </row>
    <row r="643" spans="2:6" ht="13.8" x14ac:dyDescent="0.25">
      <c r="B643" s="2"/>
      <c r="C643" s="2"/>
      <c r="D643" s="2"/>
      <c r="E643" s="2"/>
      <c r="F643" s="2"/>
    </row>
    <row r="644" spans="2:6" ht="13.8" x14ac:dyDescent="0.25">
      <c r="B644" s="2"/>
      <c r="C644" s="2"/>
      <c r="D644" s="2"/>
      <c r="E644" s="2"/>
      <c r="F644" s="2"/>
    </row>
    <row r="645" spans="2:6" ht="13.8" x14ac:dyDescent="0.25">
      <c r="B645" s="2"/>
      <c r="C645" s="2"/>
      <c r="D645" s="2"/>
      <c r="E645" s="2"/>
      <c r="F645" s="2"/>
    </row>
    <row r="646" spans="2:6" ht="13.8" x14ac:dyDescent="0.25">
      <c r="B646" s="2"/>
      <c r="C646" s="2"/>
      <c r="D646" s="2"/>
      <c r="E646" s="2"/>
      <c r="F646" s="2"/>
    </row>
    <row r="647" spans="2:6" ht="13.8" x14ac:dyDescent="0.25">
      <c r="B647" s="2"/>
      <c r="C647" s="2"/>
      <c r="D647" s="2"/>
      <c r="E647" s="2"/>
      <c r="F647" s="2"/>
    </row>
    <row r="648" spans="2:6" ht="13.8" x14ac:dyDescent="0.25">
      <c r="B648" s="2"/>
      <c r="C648" s="2"/>
      <c r="D648" s="2"/>
      <c r="E648" s="2"/>
      <c r="F648" s="2"/>
    </row>
    <row r="649" spans="2:6" ht="13.8" x14ac:dyDescent="0.25">
      <c r="B649" s="2"/>
      <c r="C649" s="2"/>
      <c r="D649" s="2"/>
      <c r="E649" s="2"/>
      <c r="F649" s="2"/>
    </row>
    <row r="650" spans="2:6" ht="13.8" x14ac:dyDescent="0.25">
      <c r="B650" s="2"/>
      <c r="C650" s="2"/>
      <c r="D650" s="2"/>
      <c r="E650" s="2"/>
      <c r="F650" s="2"/>
    </row>
    <row r="651" spans="2:6" ht="13.8" x14ac:dyDescent="0.25">
      <c r="B651" s="2"/>
      <c r="C651" s="2"/>
      <c r="D651" s="2"/>
      <c r="E651" s="2"/>
      <c r="F651" s="2"/>
    </row>
    <row r="652" spans="2:6" ht="13.8" x14ac:dyDescent="0.25">
      <c r="B652" s="2"/>
      <c r="C652" s="2"/>
      <c r="D652" s="2"/>
      <c r="E652" s="2"/>
      <c r="F652" s="2"/>
    </row>
    <row r="653" spans="2:6" ht="13.8" x14ac:dyDescent="0.25">
      <c r="B653" s="2"/>
      <c r="C653" s="2"/>
      <c r="D653" s="2"/>
      <c r="E653" s="2"/>
      <c r="F653" s="2"/>
    </row>
    <row r="654" spans="2:6" ht="13.8" x14ac:dyDescent="0.25">
      <c r="B654" s="2"/>
      <c r="C654" s="2"/>
      <c r="D654" s="2"/>
      <c r="E654" s="2"/>
      <c r="F654" s="2"/>
    </row>
    <row r="655" spans="2:6" ht="13.8" x14ac:dyDescent="0.25">
      <c r="B655" s="2"/>
      <c r="C655" s="2"/>
      <c r="D655" s="2"/>
      <c r="E655" s="2"/>
      <c r="F655" s="2"/>
    </row>
    <row r="656" spans="2:6" ht="13.8" x14ac:dyDescent="0.25">
      <c r="B656" s="2"/>
      <c r="C656" s="2"/>
      <c r="D656" s="2"/>
      <c r="E656" s="2"/>
      <c r="F656" s="2"/>
    </row>
    <row r="657" spans="2:6" ht="13.8" x14ac:dyDescent="0.25">
      <c r="B657" s="2"/>
      <c r="C657" s="2"/>
      <c r="D657" s="2"/>
      <c r="E657" s="2"/>
      <c r="F657" s="2"/>
    </row>
    <row r="658" spans="2:6" ht="13.8" x14ac:dyDescent="0.25">
      <c r="B658" s="2"/>
      <c r="C658" s="2"/>
      <c r="D658" s="2"/>
      <c r="E658" s="2"/>
      <c r="F658" s="2"/>
    </row>
    <row r="659" spans="2:6" ht="13.8" x14ac:dyDescent="0.25">
      <c r="B659" s="2"/>
      <c r="C659" s="2"/>
      <c r="D659" s="2"/>
      <c r="E659" s="2"/>
      <c r="F659" s="2"/>
    </row>
    <row r="660" spans="2:6" ht="13.8" x14ac:dyDescent="0.25">
      <c r="B660" s="2"/>
      <c r="C660" s="2"/>
      <c r="D660" s="2"/>
      <c r="E660" s="2"/>
      <c r="F660" s="2"/>
    </row>
    <row r="661" spans="2:6" ht="13.8" x14ac:dyDescent="0.25">
      <c r="B661" s="2"/>
      <c r="C661" s="2"/>
      <c r="D661" s="2"/>
      <c r="E661" s="2"/>
      <c r="F661" s="2"/>
    </row>
    <row r="662" spans="2:6" ht="13.8" x14ac:dyDescent="0.25">
      <c r="B662" s="2"/>
      <c r="C662" s="2"/>
      <c r="D662" s="2"/>
      <c r="E662" s="2"/>
      <c r="F662" s="2"/>
    </row>
    <row r="663" spans="2:6" ht="13.8" x14ac:dyDescent="0.25">
      <c r="B663" s="2"/>
      <c r="C663" s="2"/>
      <c r="D663" s="2"/>
      <c r="E663" s="2"/>
      <c r="F663" s="2"/>
    </row>
    <row r="664" spans="2:6" ht="13.8" x14ac:dyDescent="0.25">
      <c r="B664" s="2"/>
      <c r="C664" s="2"/>
      <c r="D664" s="2"/>
      <c r="E664" s="2"/>
      <c r="F664" s="2"/>
    </row>
    <row r="665" spans="2:6" ht="13.8" x14ac:dyDescent="0.25">
      <c r="B665" s="2"/>
      <c r="C665" s="2"/>
      <c r="D665" s="2"/>
      <c r="E665" s="2"/>
      <c r="F665" s="2"/>
    </row>
    <row r="666" spans="2:6" ht="13.8" x14ac:dyDescent="0.25">
      <c r="B666" s="2"/>
      <c r="C666" s="2"/>
      <c r="D666" s="2"/>
      <c r="E666" s="2"/>
      <c r="F666" s="2"/>
    </row>
    <row r="667" spans="2:6" ht="13.8" x14ac:dyDescent="0.25">
      <c r="B667" s="2"/>
      <c r="C667" s="2"/>
      <c r="D667" s="2"/>
      <c r="E667" s="2"/>
      <c r="F667" s="2"/>
    </row>
    <row r="668" spans="2:6" ht="13.8" x14ac:dyDescent="0.25">
      <c r="B668" s="2"/>
      <c r="C668" s="2"/>
      <c r="D668" s="2"/>
      <c r="E668" s="2"/>
      <c r="F668" s="2"/>
    </row>
    <row r="669" spans="2:6" ht="13.8" x14ac:dyDescent="0.25">
      <c r="B669" s="2"/>
      <c r="C669" s="2"/>
      <c r="D669" s="2"/>
      <c r="E669" s="2"/>
      <c r="F669" s="2"/>
    </row>
    <row r="670" spans="2:6" ht="13.8" x14ac:dyDescent="0.25">
      <c r="B670" s="2"/>
      <c r="C670" s="2"/>
      <c r="D670" s="2"/>
      <c r="E670" s="2"/>
      <c r="F670" s="2"/>
    </row>
    <row r="671" spans="2:6" ht="13.8" x14ac:dyDescent="0.25">
      <c r="B671" s="2"/>
      <c r="C671" s="2"/>
      <c r="D671" s="2"/>
      <c r="E671" s="2"/>
      <c r="F671" s="2"/>
    </row>
    <row r="672" spans="2:6" ht="13.8" x14ac:dyDescent="0.25">
      <c r="B672" s="2"/>
      <c r="C672" s="2"/>
      <c r="D672" s="2"/>
      <c r="E672" s="2"/>
      <c r="F672" s="2"/>
    </row>
    <row r="673" spans="2:6" ht="13.8" x14ac:dyDescent="0.25">
      <c r="B673" s="2"/>
      <c r="C673" s="2"/>
      <c r="D673" s="2"/>
      <c r="E673" s="2"/>
      <c r="F673" s="2"/>
    </row>
    <row r="674" spans="2:6" ht="13.8" x14ac:dyDescent="0.25">
      <c r="B674" s="2"/>
      <c r="C674" s="2"/>
      <c r="D674" s="2"/>
      <c r="E674" s="2"/>
      <c r="F674" s="2"/>
    </row>
    <row r="675" spans="2:6" ht="13.8" x14ac:dyDescent="0.25">
      <c r="B675" s="2"/>
      <c r="C675" s="2"/>
      <c r="D675" s="2"/>
      <c r="E675" s="2"/>
      <c r="F675" s="2"/>
    </row>
    <row r="676" spans="2:6" ht="13.8" x14ac:dyDescent="0.25">
      <c r="B676" s="2"/>
      <c r="C676" s="2"/>
      <c r="D676" s="2"/>
      <c r="E676" s="2"/>
      <c r="F676" s="2"/>
    </row>
    <row r="677" spans="2:6" ht="13.8" x14ac:dyDescent="0.25">
      <c r="B677" s="2"/>
      <c r="C677" s="2"/>
      <c r="D677" s="2"/>
      <c r="E677" s="2"/>
      <c r="F677" s="2"/>
    </row>
    <row r="678" spans="2:6" ht="13.8" x14ac:dyDescent="0.25">
      <c r="B678" s="2"/>
      <c r="C678" s="2"/>
      <c r="D678" s="2"/>
      <c r="E678" s="2"/>
      <c r="F678" s="2"/>
    </row>
    <row r="679" spans="2:6" ht="13.8" x14ac:dyDescent="0.25">
      <c r="B679" s="2"/>
      <c r="C679" s="2"/>
      <c r="D679" s="2"/>
      <c r="E679" s="2"/>
      <c r="F679" s="2"/>
    </row>
    <row r="680" spans="2:6" ht="13.8" x14ac:dyDescent="0.25">
      <c r="B680" s="2"/>
      <c r="C680" s="2"/>
      <c r="D680" s="2"/>
      <c r="E680" s="2"/>
      <c r="F680" s="2"/>
    </row>
    <row r="681" spans="2:6" ht="13.8" x14ac:dyDescent="0.25">
      <c r="B681" s="2"/>
      <c r="C681" s="2"/>
      <c r="D681" s="2"/>
      <c r="E681" s="2"/>
      <c r="F681" s="2"/>
    </row>
    <row r="682" spans="2:6" ht="13.8" x14ac:dyDescent="0.25">
      <c r="B682" s="2"/>
      <c r="C682" s="2"/>
      <c r="D682" s="2"/>
      <c r="E682" s="2"/>
      <c r="F682" s="2"/>
    </row>
    <row r="683" spans="2:6" ht="13.8" x14ac:dyDescent="0.25">
      <c r="B683" s="2"/>
      <c r="C683" s="2"/>
      <c r="D683" s="2"/>
      <c r="E683" s="2"/>
      <c r="F683" s="2"/>
    </row>
    <row r="684" spans="2:6" ht="13.8" x14ac:dyDescent="0.25">
      <c r="B684" s="2"/>
      <c r="C684" s="2"/>
      <c r="D684" s="2"/>
      <c r="E684" s="2"/>
      <c r="F684" s="2"/>
    </row>
    <row r="685" spans="2:6" ht="13.8" x14ac:dyDescent="0.25">
      <c r="B685" s="2"/>
      <c r="C685" s="2"/>
      <c r="D685" s="2"/>
      <c r="E685" s="2"/>
      <c r="F685" s="2"/>
    </row>
    <row r="686" spans="2:6" ht="13.8" x14ac:dyDescent="0.25">
      <c r="B686" s="2"/>
      <c r="C686" s="2"/>
      <c r="D686" s="2"/>
      <c r="E686" s="2"/>
      <c r="F686" s="2"/>
    </row>
    <row r="687" spans="2:6" ht="13.8" x14ac:dyDescent="0.25">
      <c r="B687" s="2"/>
      <c r="C687" s="2"/>
      <c r="D687" s="2"/>
      <c r="E687" s="2"/>
      <c r="F687" s="2"/>
    </row>
    <row r="688" spans="2:6" ht="13.8" x14ac:dyDescent="0.25">
      <c r="B688" s="2"/>
      <c r="C688" s="2"/>
      <c r="D688" s="2"/>
      <c r="E688" s="2"/>
      <c r="F688" s="2"/>
    </row>
    <row r="689" spans="2:6" ht="13.8" x14ac:dyDescent="0.25">
      <c r="B689" s="2"/>
      <c r="C689" s="2"/>
      <c r="D689" s="2"/>
      <c r="E689" s="2"/>
      <c r="F689" s="2"/>
    </row>
    <row r="690" spans="2:6" ht="13.8" x14ac:dyDescent="0.25">
      <c r="B690" s="2"/>
      <c r="C690" s="2"/>
      <c r="D690" s="2"/>
      <c r="E690" s="2"/>
      <c r="F690" s="2"/>
    </row>
    <row r="691" spans="2:6" ht="13.8" x14ac:dyDescent="0.25">
      <c r="B691" s="2"/>
      <c r="C691" s="2"/>
      <c r="D691" s="2"/>
      <c r="E691" s="2"/>
      <c r="F691" s="2"/>
    </row>
    <row r="692" spans="2:6" ht="13.8" x14ac:dyDescent="0.25">
      <c r="B692" s="2"/>
      <c r="C692" s="2"/>
      <c r="D692" s="2"/>
      <c r="E692" s="2"/>
      <c r="F692" s="2"/>
    </row>
    <row r="693" spans="2:6" ht="13.8" x14ac:dyDescent="0.25">
      <c r="B693" s="2"/>
      <c r="C693" s="2"/>
      <c r="D693" s="2"/>
      <c r="E693" s="2"/>
      <c r="F693" s="2"/>
    </row>
    <row r="694" spans="2:6" ht="13.8" x14ac:dyDescent="0.25">
      <c r="B694" s="2"/>
      <c r="C694" s="2"/>
      <c r="D694" s="2"/>
      <c r="E694" s="2"/>
      <c r="F694" s="2"/>
    </row>
    <row r="695" spans="2:6" ht="13.8" x14ac:dyDescent="0.25">
      <c r="B695" s="2"/>
      <c r="C695" s="2"/>
      <c r="D695" s="2"/>
      <c r="E695" s="2"/>
      <c r="F695" s="2"/>
    </row>
    <row r="696" spans="2:6" ht="13.8" x14ac:dyDescent="0.25">
      <c r="B696" s="2"/>
      <c r="C696" s="2"/>
      <c r="D696" s="2"/>
      <c r="E696" s="2"/>
      <c r="F696" s="2"/>
    </row>
    <row r="697" spans="2:6" ht="13.8" x14ac:dyDescent="0.25">
      <c r="B697" s="2"/>
      <c r="C697" s="2"/>
      <c r="D697" s="2"/>
      <c r="E697" s="2"/>
      <c r="F697" s="2"/>
    </row>
    <row r="698" spans="2:6" ht="13.8" x14ac:dyDescent="0.25">
      <c r="B698" s="2"/>
      <c r="C698" s="2"/>
      <c r="D698" s="2"/>
      <c r="E698" s="2"/>
      <c r="F698" s="2"/>
    </row>
    <row r="699" spans="2:6" ht="13.8" x14ac:dyDescent="0.25">
      <c r="B699" s="2"/>
      <c r="C699" s="2"/>
      <c r="D699" s="2"/>
      <c r="E699" s="2"/>
      <c r="F699" s="2"/>
    </row>
    <row r="700" spans="2:6" ht="13.8" x14ac:dyDescent="0.25">
      <c r="B700" s="2"/>
      <c r="C700" s="2"/>
      <c r="D700" s="2"/>
      <c r="E700" s="2"/>
      <c r="F700" s="2"/>
    </row>
    <row r="701" spans="2:6" ht="13.8" x14ac:dyDescent="0.25">
      <c r="B701" s="2"/>
      <c r="C701" s="2"/>
      <c r="D701" s="2"/>
      <c r="E701" s="2"/>
      <c r="F701" s="2"/>
    </row>
    <row r="702" spans="2:6" ht="13.8" x14ac:dyDescent="0.25">
      <c r="B702" s="2"/>
      <c r="C702" s="2"/>
      <c r="D702" s="2"/>
      <c r="E702" s="2"/>
      <c r="F702" s="2"/>
    </row>
    <row r="703" spans="2:6" ht="13.8" x14ac:dyDescent="0.25">
      <c r="B703" s="2"/>
      <c r="C703" s="2"/>
      <c r="D703" s="2"/>
      <c r="E703" s="2"/>
      <c r="F703" s="2"/>
    </row>
    <row r="704" spans="2:6" ht="13.8" x14ac:dyDescent="0.25">
      <c r="B704" s="2"/>
      <c r="C704" s="2"/>
      <c r="D704" s="2"/>
      <c r="E704" s="2"/>
      <c r="F704" s="2"/>
    </row>
    <row r="705" spans="2:6" ht="13.8" x14ac:dyDescent="0.25">
      <c r="B705" s="2"/>
      <c r="C705" s="2"/>
      <c r="D705" s="2"/>
      <c r="E705" s="2"/>
      <c r="F705" s="2"/>
    </row>
    <row r="706" spans="2:6" ht="13.8" x14ac:dyDescent="0.25">
      <c r="B706" s="2"/>
      <c r="C706" s="2"/>
      <c r="D706" s="2"/>
      <c r="E706" s="2"/>
      <c r="F706" s="2"/>
    </row>
    <row r="707" spans="2:6" ht="13.8" x14ac:dyDescent="0.25">
      <c r="B707" s="2"/>
      <c r="C707" s="2"/>
      <c r="D707" s="2"/>
      <c r="E707" s="2"/>
      <c r="F707" s="2"/>
    </row>
    <row r="708" spans="2:6" ht="13.8" x14ac:dyDescent="0.25">
      <c r="B708" s="2"/>
      <c r="C708" s="2"/>
      <c r="D708" s="2"/>
      <c r="E708" s="2"/>
      <c r="F708" s="2"/>
    </row>
    <row r="709" spans="2:6" ht="13.8" x14ac:dyDescent="0.25">
      <c r="B709" s="2"/>
      <c r="C709" s="2"/>
      <c r="D709" s="2"/>
      <c r="E709" s="2"/>
      <c r="F709" s="2"/>
    </row>
    <row r="710" spans="2:6" ht="13.8" x14ac:dyDescent="0.25">
      <c r="B710" s="2"/>
      <c r="C710" s="2"/>
      <c r="D710" s="2"/>
      <c r="E710" s="2"/>
      <c r="F710" s="2"/>
    </row>
    <row r="711" spans="2:6" ht="13.8" x14ac:dyDescent="0.25">
      <c r="B711" s="2"/>
      <c r="C711" s="2"/>
      <c r="D711" s="2"/>
      <c r="E711" s="2"/>
      <c r="F711" s="2"/>
    </row>
    <row r="712" spans="2:6" ht="13.8" x14ac:dyDescent="0.25">
      <c r="B712" s="2"/>
      <c r="C712" s="2"/>
      <c r="D712" s="2"/>
      <c r="E712" s="2"/>
      <c r="F712" s="2"/>
    </row>
    <row r="713" spans="2:6" ht="13.8" x14ac:dyDescent="0.25">
      <c r="B713" s="2"/>
      <c r="C713" s="2"/>
      <c r="D713" s="2"/>
      <c r="E713" s="2"/>
      <c r="F713" s="2"/>
    </row>
    <row r="714" spans="2:6" ht="13.8" x14ac:dyDescent="0.25">
      <c r="B714" s="2"/>
      <c r="C714" s="2"/>
      <c r="D714" s="2"/>
      <c r="E714" s="2"/>
      <c r="F714" s="2"/>
    </row>
    <row r="715" spans="2:6" ht="13.8" x14ac:dyDescent="0.25">
      <c r="B715" s="2"/>
      <c r="C715" s="2"/>
      <c r="D715" s="2"/>
      <c r="E715" s="2"/>
      <c r="F715" s="2"/>
    </row>
    <row r="716" spans="2:6" ht="13.8" x14ac:dyDescent="0.25">
      <c r="B716" s="2"/>
      <c r="C716" s="2"/>
      <c r="D716" s="2"/>
      <c r="E716" s="2"/>
      <c r="F716" s="2"/>
    </row>
    <row r="717" spans="2:6" ht="13.8" x14ac:dyDescent="0.25">
      <c r="B717" s="2"/>
      <c r="C717" s="2"/>
      <c r="D717" s="2"/>
      <c r="E717" s="2"/>
      <c r="F717" s="2"/>
    </row>
    <row r="718" spans="2:6" ht="13.8" x14ac:dyDescent="0.25">
      <c r="B718" s="2"/>
      <c r="C718" s="2"/>
      <c r="D718" s="2"/>
      <c r="E718" s="2"/>
      <c r="F718" s="2"/>
    </row>
    <row r="719" spans="2:6" ht="13.8" x14ac:dyDescent="0.25">
      <c r="B719" s="2"/>
      <c r="C719" s="2"/>
      <c r="D719" s="2"/>
      <c r="E719" s="2"/>
      <c r="F719" s="2"/>
    </row>
    <row r="720" spans="2:6" ht="13.8" x14ac:dyDescent="0.25">
      <c r="B720" s="2"/>
      <c r="C720" s="2"/>
      <c r="D720" s="2"/>
      <c r="E720" s="2"/>
      <c r="F720" s="2"/>
    </row>
    <row r="721" spans="2:6" ht="13.8" x14ac:dyDescent="0.25">
      <c r="B721" s="2"/>
      <c r="C721" s="2"/>
      <c r="D721" s="2"/>
      <c r="E721" s="2"/>
      <c r="F721" s="2"/>
    </row>
    <row r="722" spans="2:6" ht="13.8" x14ac:dyDescent="0.25">
      <c r="B722" s="2"/>
      <c r="C722" s="2"/>
      <c r="D722" s="2"/>
      <c r="E722" s="2"/>
      <c r="F722" s="2"/>
    </row>
    <row r="723" spans="2:6" ht="13.8" x14ac:dyDescent="0.25">
      <c r="B723" s="2"/>
      <c r="C723" s="2"/>
      <c r="D723" s="2"/>
      <c r="E723" s="2"/>
      <c r="F723" s="2"/>
    </row>
    <row r="724" spans="2:6" ht="13.8" x14ac:dyDescent="0.25">
      <c r="B724" s="2"/>
      <c r="C724" s="2"/>
      <c r="D724" s="2"/>
      <c r="E724" s="2"/>
      <c r="F724" s="2"/>
    </row>
    <row r="725" spans="2:6" ht="13.8" x14ac:dyDescent="0.25">
      <c r="B725" s="2"/>
      <c r="C725" s="2"/>
      <c r="D725" s="2"/>
      <c r="E725" s="2"/>
      <c r="F725" s="2"/>
    </row>
    <row r="726" spans="2:6" ht="13.8" x14ac:dyDescent="0.25">
      <c r="B726" s="2"/>
      <c r="C726" s="2"/>
      <c r="D726" s="2"/>
      <c r="E726" s="2"/>
      <c r="F726" s="2"/>
    </row>
    <row r="727" spans="2:6" ht="13.8" x14ac:dyDescent="0.25">
      <c r="B727" s="2"/>
      <c r="C727" s="2"/>
      <c r="D727" s="2"/>
      <c r="E727" s="2"/>
      <c r="F727" s="2"/>
    </row>
    <row r="728" spans="2:6" ht="13.8" x14ac:dyDescent="0.25">
      <c r="B728" s="2"/>
      <c r="C728" s="2"/>
      <c r="D728" s="2"/>
      <c r="E728" s="2"/>
      <c r="F728" s="2"/>
    </row>
    <row r="729" spans="2:6" ht="13.8" x14ac:dyDescent="0.25">
      <c r="B729" s="2"/>
      <c r="C729" s="2"/>
      <c r="D729" s="2"/>
      <c r="E729" s="2"/>
      <c r="F729" s="2"/>
    </row>
    <row r="730" spans="2:6" ht="13.8" x14ac:dyDescent="0.25">
      <c r="B730" s="2"/>
      <c r="C730" s="2"/>
      <c r="D730" s="2"/>
      <c r="E730" s="2"/>
      <c r="F730" s="2"/>
    </row>
    <row r="731" spans="2:6" ht="13.8" x14ac:dyDescent="0.25">
      <c r="B731" s="2"/>
      <c r="C731" s="2"/>
      <c r="D731" s="2"/>
      <c r="E731" s="2"/>
      <c r="F731" s="2"/>
    </row>
    <row r="732" spans="2:6" ht="13.8" x14ac:dyDescent="0.25">
      <c r="B732" s="2"/>
      <c r="C732" s="2"/>
      <c r="D732" s="2"/>
      <c r="E732" s="2"/>
      <c r="F732" s="2"/>
    </row>
    <row r="733" spans="2:6" ht="13.8" x14ac:dyDescent="0.25">
      <c r="B733" s="2"/>
      <c r="C733" s="2"/>
      <c r="D733" s="2"/>
      <c r="E733" s="2"/>
      <c r="F733" s="2"/>
    </row>
    <row r="734" spans="2:6" ht="13.8" x14ac:dyDescent="0.25">
      <c r="B734" s="2"/>
      <c r="C734" s="2"/>
      <c r="D734" s="2"/>
      <c r="E734" s="2"/>
      <c r="F734" s="2"/>
    </row>
    <row r="735" spans="2:6" ht="13.8" x14ac:dyDescent="0.25">
      <c r="B735" s="2"/>
      <c r="C735" s="2"/>
      <c r="D735" s="2"/>
      <c r="E735" s="2"/>
      <c r="F735" s="2"/>
    </row>
    <row r="736" spans="2:6" ht="13.8" x14ac:dyDescent="0.25">
      <c r="B736" s="2"/>
      <c r="C736" s="2"/>
      <c r="D736" s="2"/>
      <c r="E736" s="2"/>
      <c r="F736" s="2"/>
    </row>
    <row r="737" spans="2:6" ht="13.8" x14ac:dyDescent="0.25">
      <c r="B737" s="2"/>
      <c r="C737" s="2"/>
      <c r="D737" s="2"/>
      <c r="E737" s="2"/>
      <c r="F737" s="2"/>
    </row>
    <row r="738" spans="2:6" ht="13.8" x14ac:dyDescent="0.25">
      <c r="B738" s="2"/>
      <c r="C738" s="2"/>
      <c r="D738" s="2"/>
      <c r="E738" s="2"/>
      <c r="F738" s="2"/>
    </row>
    <row r="739" spans="2:6" ht="13.8" x14ac:dyDescent="0.25">
      <c r="B739" s="2"/>
      <c r="C739" s="2"/>
      <c r="D739" s="2"/>
      <c r="E739" s="2"/>
      <c r="F739" s="2"/>
    </row>
    <row r="740" spans="2:6" ht="13.8" x14ac:dyDescent="0.25">
      <c r="B740" s="2"/>
      <c r="C740" s="2"/>
      <c r="D740" s="2"/>
      <c r="E740" s="2"/>
      <c r="F740" s="2"/>
    </row>
    <row r="741" spans="2:6" ht="13.8" x14ac:dyDescent="0.25">
      <c r="B741" s="2"/>
      <c r="C741" s="2"/>
      <c r="D741" s="2"/>
      <c r="E741" s="2"/>
      <c r="F741" s="2"/>
    </row>
    <row r="742" spans="2:6" ht="13.8" x14ac:dyDescent="0.25">
      <c r="B742" s="2"/>
      <c r="C742" s="2"/>
      <c r="D742" s="2"/>
      <c r="E742" s="2"/>
      <c r="F742" s="2"/>
    </row>
    <row r="743" spans="2:6" ht="13.8" x14ac:dyDescent="0.25">
      <c r="B743" s="2"/>
      <c r="C743" s="2"/>
      <c r="D743" s="2"/>
      <c r="E743" s="2"/>
      <c r="F743" s="2"/>
    </row>
    <row r="744" spans="2:6" ht="13.8" x14ac:dyDescent="0.25">
      <c r="B744" s="2"/>
      <c r="C744" s="2"/>
      <c r="D744" s="2"/>
      <c r="E744" s="2"/>
      <c r="F744" s="2"/>
    </row>
    <row r="745" spans="2:6" ht="13.8" x14ac:dyDescent="0.25">
      <c r="B745" s="2"/>
      <c r="C745" s="2"/>
      <c r="D745" s="2"/>
      <c r="E745" s="2"/>
      <c r="F745" s="2"/>
    </row>
    <row r="746" spans="2:6" ht="13.8" x14ac:dyDescent="0.25">
      <c r="B746" s="2"/>
      <c r="C746" s="2"/>
      <c r="D746" s="2"/>
      <c r="E746" s="2"/>
      <c r="F746" s="2"/>
    </row>
    <row r="747" spans="2:6" ht="13.8" x14ac:dyDescent="0.25">
      <c r="B747" s="2"/>
      <c r="C747" s="2"/>
      <c r="D747" s="2"/>
      <c r="E747" s="2"/>
      <c r="F747" s="2"/>
    </row>
    <row r="748" spans="2:6" ht="13.8" x14ac:dyDescent="0.25">
      <c r="B748" s="2"/>
      <c r="C748" s="2"/>
      <c r="D748" s="2"/>
      <c r="E748" s="2"/>
      <c r="F748" s="2"/>
    </row>
    <row r="749" spans="2:6" ht="13.8" x14ac:dyDescent="0.25">
      <c r="B749" s="2"/>
      <c r="C749" s="2"/>
      <c r="D749" s="2"/>
      <c r="E749" s="2"/>
      <c r="F749" s="2"/>
    </row>
    <row r="750" spans="2:6" ht="13.8" x14ac:dyDescent="0.25">
      <c r="B750" s="2"/>
      <c r="C750" s="2"/>
      <c r="D750" s="2"/>
      <c r="E750" s="2"/>
      <c r="F750" s="2"/>
    </row>
    <row r="751" spans="2:6" ht="13.8" x14ac:dyDescent="0.25">
      <c r="B751" s="2"/>
      <c r="C751" s="2"/>
      <c r="D751" s="2"/>
      <c r="E751" s="2"/>
      <c r="F751" s="2"/>
    </row>
    <row r="752" spans="2:6" ht="13.8" x14ac:dyDescent="0.25">
      <c r="B752" s="2"/>
      <c r="C752" s="2"/>
      <c r="D752" s="2"/>
      <c r="E752" s="2"/>
      <c r="F752" s="2"/>
    </row>
    <row r="753" spans="2:6" ht="13.8" x14ac:dyDescent="0.25">
      <c r="B753" s="2"/>
      <c r="C753" s="2"/>
      <c r="D753" s="2"/>
      <c r="E753" s="2"/>
      <c r="F753" s="2"/>
    </row>
    <row r="754" spans="2:6" ht="13.8" x14ac:dyDescent="0.25">
      <c r="B754" s="2"/>
      <c r="C754" s="2"/>
      <c r="D754" s="2"/>
      <c r="E754" s="2"/>
      <c r="F754" s="2"/>
    </row>
    <row r="755" spans="2:6" ht="13.8" x14ac:dyDescent="0.25">
      <c r="B755" s="2"/>
      <c r="C755" s="2"/>
      <c r="D755" s="2"/>
      <c r="E755" s="2"/>
      <c r="F755" s="2"/>
    </row>
    <row r="756" spans="2:6" ht="13.8" x14ac:dyDescent="0.25">
      <c r="B756" s="2"/>
      <c r="C756" s="2"/>
      <c r="D756" s="2"/>
      <c r="E756" s="2"/>
      <c r="F756" s="2"/>
    </row>
    <row r="757" spans="2:6" ht="13.8" x14ac:dyDescent="0.25">
      <c r="B757" s="2"/>
      <c r="C757" s="2"/>
      <c r="D757" s="2"/>
      <c r="E757" s="2"/>
      <c r="F757" s="2"/>
    </row>
    <row r="758" spans="2:6" ht="13.8" x14ac:dyDescent="0.25">
      <c r="B758" s="2"/>
      <c r="C758" s="2"/>
      <c r="D758" s="2"/>
      <c r="E758" s="2"/>
      <c r="F758" s="2"/>
    </row>
    <row r="759" spans="2:6" ht="13.8" x14ac:dyDescent="0.25">
      <c r="B759" s="2"/>
      <c r="C759" s="2"/>
      <c r="D759" s="2"/>
      <c r="E759" s="2"/>
      <c r="F759" s="2"/>
    </row>
    <row r="760" spans="2:6" ht="13.8" x14ac:dyDescent="0.25">
      <c r="B760" s="2"/>
      <c r="C760" s="2"/>
      <c r="D760" s="2"/>
      <c r="E760" s="2"/>
      <c r="F760" s="2"/>
    </row>
    <row r="761" spans="2:6" ht="13.8" x14ac:dyDescent="0.25">
      <c r="B761" s="2"/>
      <c r="C761" s="2"/>
      <c r="D761" s="2"/>
      <c r="E761" s="2"/>
      <c r="F761" s="2"/>
    </row>
    <row r="762" spans="2:6" ht="13.8" x14ac:dyDescent="0.25">
      <c r="B762" s="2"/>
      <c r="C762" s="2"/>
      <c r="D762" s="2"/>
      <c r="E762" s="2"/>
      <c r="F762" s="2"/>
    </row>
    <row r="763" spans="2:6" ht="13.8" x14ac:dyDescent="0.25">
      <c r="B763" s="2"/>
      <c r="C763" s="2"/>
      <c r="D763" s="2"/>
      <c r="E763" s="2"/>
      <c r="F763" s="2"/>
    </row>
    <row r="764" spans="2:6" ht="13.8" x14ac:dyDescent="0.25">
      <c r="B764" s="2"/>
      <c r="C764" s="2"/>
      <c r="D764" s="2"/>
      <c r="E764" s="2"/>
      <c r="F764" s="2"/>
    </row>
    <row r="765" spans="2:6" ht="13.8" x14ac:dyDescent="0.25">
      <c r="B765" s="2"/>
      <c r="C765" s="2"/>
      <c r="D765" s="2"/>
      <c r="E765" s="2"/>
      <c r="F765" s="2"/>
    </row>
    <row r="766" spans="2:6" ht="13.8" x14ac:dyDescent="0.25">
      <c r="B766" s="2"/>
      <c r="C766" s="2"/>
      <c r="D766" s="2"/>
      <c r="E766" s="2"/>
      <c r="F766" s="2"/>
    </row>
    <row r="767" spans="2:6" ht="13.8" x14ac:dyDescent="0.25">
      <c r="B767" s="2"/>
      <c r="C767" s="2"/>
      <c r="D767" s="2"/>
      <c r="E767" s="2"/>
      <c r="F767" s="2"/>
    </row>
    <row r="768" spans="2:6" ht="13.8" x14ac:dyDescent="0.25">
      <c r="B768" s="2"/>
      <c r="C768" s="2"/>
      <c r="D768" s="2"/>
      <c r="E768" s="2"/>
      <c r="F768" s="2"/>
    </row>
    <row r="769" spans="2:6" ht="13.8" x14ac:dyDescent="0.25">
      <c r="B769" s="2"/>
      <c r="C769" s="2"/>
      <c r="D769" s="2"/>
      <c r="E769" s="2"/>
      <c r="F769" s="2"/>
    </row>
    <row r="770" spans="2:6" ht="13.8" x14ac:dyDescent="0.25">
      <c r="B770" s="2"/>
      <c r="C770" s="2"/>
      <c r="D770" s="2"/>
      <c r="E770" s="2"/>
      <c r="F770" s="2"/>
    </row>
    <row r="771" spans="2:6" ht="13.8" x14ac:dyDescent="0.25">
      <c r="B771" s="2"/>
      <c r="C771" s="2"/>
      <c r="D771" s="2"/>
      <c r="E771" s="2"/>
      <c r="F771" s="2"/>
    </row>
    <row r="772" spans="2:6" ht="13.8" x14ac:dyDescent="0.25">
      <c r="B772" s="2"/>
      <c r="C772" s="2"/>
      <c r="D772" s="2"/>
      <c r="E772" s="2"/>
      <c r="F772" s="2"/>
    </row>
    <row r="773" spans="2:6" ht="13.8" x14ac:dyDescent="0.25">
      <c r="B773" s="2"/>
      <c r="C773" s="2"/>
      <c r="D773" s="2"/>
      <c r="E773" s="2"/>
      <c r="F773" s="2"/>
    </row>
    <row r="774" spans="2:6" ht="13.8" x14ac:dyDescent="0.25">
      <c r="B774" s="2"/>
      <c r="C774" s="2"/>
      <c r="D774" s="2"/>
      <c r="E774" s="2"/>
      <c r="F774" s="2"/>
    </row>
    <row r="775" spans="2:6" ht="13.8" x14ac:dyDescent="0.25">
      <c r="B775" s="2"/>
      <c r="C775" s="2"/>
      <c r="D775" s="2"/>
      <c r="E775" s="2"/>
      <c r="F775" s="2"/>
    </row>
    <row r="776" spans="2:6" ht="13.8" x14ac:dyDescent="0.25">
      <c r="B776" s="2"/>
      <c r="C776" s="2"/>
      <c r="D776" s="2"/>
      <c r="E776" s="2"/>
      <c r="F776" s="2"/>
    </row>
    <row r="777" spans="2:6" ht="13.8" x14ac:dyDescent="0.25">
      <c r="B777" s="2"/>
      <c r="C777" s="2"/>
      <c r="D777" s="2"/>
      <c r="E777" s="2"/>
      <c r="F777" s="2"/>
    </row>
    <row r="778" spans="2:6" ht="13.8" x14ac:dyDescent="0.25">
      <c r="B778" s="2"/>
      <c r="C778" s="2"/>
      <c r="D778" s="2"/>
      <c r="E778" s="2"/>
      <c r="F778" s="2"/>
    </row>
    <row r="779" spans="2:6" ht="13.8" x14ac:dyDescent="0.25">
      <c r="B779" s="2"/>
      <c r="C779" s="2"/>
      <c r="D779" s="2"/>
      <c r="E779" s="2"/>
      <c r="F779" s="2"/>
    </row>
    <row r="780" spans="2:6" ht="13.8" x14ac:dyDescent="0.25">
      <c r="B780" s="2"/>
      <c r="C780" s="2"/>
      <c r="D780" s="2"/>
      <c r="E780" s="2"/>
      <c r="F780" s="2"/>
    </row>
    <row r="781" spans="2:6" ht="13.8" x14ac:dyDescent="0.25">
      <c r="B781" s="2"/>
      <c r="C781" s="2"/>
      <c r="D781" s="2"/>
      <c r="E781" s="2"/>
      <c r="F781" s="2"/>
    </row>
    <row r="782" spans="2:6" ht="13.8" x14ac:dyDescent="0.25">
      <c r="B782" s="2"/>
      <c r="C782" s="2"/>
      <c r="D782" s="2"/>
      <c r="E782" s="2"/>
      <c r="F782" s="2"/>
    </row>
    <row r="783" spans="2:6" ht="13.8" x14ac:dyDescent="0.25">
      <c r="B783" s="2"/>
      <c r="C783" s="2"/>
      <c r="D783" s="2"/>
      <c r="E783" s="2"/>
      <c r="F783" s="2"/>
    </row>
    <row r="784" spans="2:6" ht="13.8" x14ac:dyDescent="0.25">
      <c r="B784" s="2"/>
      <c r="C784" s="2"/>
      <c r="D784" s="2"/>
      <c r="E784" s="2"/>
      <c r="F784" s="2"/>
    </row>
    <row r="785" spans="2:6" ht="13.8" x14ac:dyDescent="0.25">
      <c r="B785" s="2"/>
      <c r="C785" s="2"/>
      <c r="D785" s="2"/>
      <c r="E785" s="2"/>
      <c r="F785" s="2"/>
    </row>
    <row r="786" spans="2:6" ht="13.8" x14ac:dyDescent="0.25">
      <c r="B786" s="2"/>
      <c r="C786" s="2"/>
      <c r="D786" s="2"/>
      <c r="E786" s="2"/>
      <c r="F786" s="2"/>
    </row>
    <row r="787" spans="2:6" ht="13.8" x14ac:dyDescent="0.25">
      <c r="B787" s="2"/>
      <c r="C787" s="2"/>
      <c r="D787" s="2"/>
      <c r="E787" s="2"/>
      <c r="F787" s="2"/>
    </row>
    <row r="788" spans="2:6" ht="13.8" x14ac:dyDescent="0.25">
      <c r="B788" s="2"/>
      <c r="C788" s="2"/>
      <c r="D788" s="2"/>
      <c r="E788" s="2"/>
      <c r="F788" s="2"/>
    </row>
    <row r="789" spans="2:6" ht="13.8" x14ac:dyDescent="0.25">
      <c r="B789" s="2"/>
      <c r="C789" s="2"/>
      <c r="D789" s="2"/>
      <c r="E789" s="2"/>
      <c r="F789" s="2"/>
    </row>
    <row r="790" spans="2:6" ht="13.8" x14ac:dyDescent="0.25">
      <c r="B790" s="2"/>
      <c r="C790" s="2"/>
      <c r="D790" s="2"/>
      <c r="E790" s="2"/>
      <c r="F790" s="2"/>
    </row>
    <row r="791" spans="2:6" ht="13.8" x14ac:dyDescent="0.25">
      <c r="B791" s="2"/>
      <c r="C791" s="2"/>
      <c r="D791" s="2"/>
      <c r="E791" s="2"/>
      <c r="F791" s="2"/>
    </row>
    <row r="792" spans="2:6" ht="13.8" x14ac:dyDescent="0.25">
      <c r="B792" s="2"/>
      <c r="C792" s="2"/>
      <c r="D792" s="2"/>
      <c r="E792" s="2"/>
      <c r="F792" s="2"/>
    </row>
    <row r="793" spans="2:6" ht="13.8" x14ac:dyDescent="0.25">
      <c r="B793" s="2"/>
      <c r="C793" s="2"/>
      <c r="D793" s="2"/>
      <c r="E793" s="2"/>
      <c r="F793" s="2"/>
    </row>
    <row r="794" spans="2:6" ht="13.8" x14ac:dyDescent="0.25">
      <c r="B794" s="2"/>
      <c r="C794" s="2"/>
      <c r="D794" s="2"/>
      <c r="E794" s="2"/>
      <c r="F794" s="2"/>
    </row>
    <row r="795" spans="2:6" ht="13.8" x14ac:dyDescent="0.25">
      <c r="B795" s="2"/>
      <c r="C795" s="2"/>
      <c r="D795" s="2"/>
      <c r="E795" s="2"/>
      <c r="F795" s="2"/>
    </row>
    <row r="796" spans="2:6" ht="13.8" x14ac:dyDescent="0.25">
      <c r="B796" s="2"/>
      <c r="C796" s="2"/>
      <c r="D796" s="2"/>
      <c r="E796" s="2"/>
      <c r="F796" s="2"/>
    </row>
    <row r="797" spans="2:6" ht="13.8" x14ac:dyDescent="0.25">
      <c r="B797" s="2"/>
      <c r="C797" s="2"/>
      <c r="D797" s="2"/>
      <c r="E797" s="2"/>
      <c r="F797" s="2"/>
    </row>
    <row r="798" spans="2:6" ht="13.8" x14ac:dyDescent="0.25">
      <c r="B798" s="2"/>
      <c r="C798" s="2"/>
      <c r="D798" s="2"/>
      <c r="E798" s="2"/>
      <c r="F798" s="2"/>
    </row>
    <row r="799" spans="2:6" ht="13.8" x14ac:dyDescent="0.25">
      <c r="B799" s="2"/>
      <c r="C799" s="2"/>
      <c r="D799" s="2"/>
      <c r="E799" s="2"/>
      <c r="F799" s="2"/>
    </row>
    <row r="800" spans="2:6" ht="13.8" x14ac:dyDescent="0.25">
      <c r="B800" s="2"/>
      <c r="C800" s="2"/>
      <c r="D800" s="2"/>
      <c r="E800" s="2"/>
      <c r="F800" s="2"/>
    </row>
    <row r="801" spans="2:6" ht="13.8" x14ac:dyDescent="0.25">
      <c r="B801" s="2"/>
      <c r="C801" s="2"/>
      <c r="D801" s="2"/>
      <c r="E801" s="2"/>
      <c r="F801" s="2"/>
    </row>
    <row r="802" spans="2:6" ht="13.8" x14ac:dyDescent="0.25">
      <c r="B802" s="2"/>
      <c r="C802" s="2"/>
      <c r="D802" s="2"/>
      <c r="E802" s="2"/>
      <c r="F802" s="2"/>
    </row>
    <row r="803" spans="2:6" ht="13.8" x14ac:dyDescent="0.25">
      <c r="B803" s="2"/>
      <c r="C803" s="2"/>
      <c r="D803" s="2"/>
      <c r="E803" s="2"/>
      <c r="F803" s="2"/>
    </row>
    <row r="804" spans="2:6" ht="13.8" x14ac:dyDescent="0.25">
      <c r="B804" s="2"/>
      <c r="C804" s="2"/>
      <c r="D804" s="2"/>
      <c r="E804" s="2"/>
      <c r="F804" s="2"/>
    </row>
    <row r="805" spans="2:6" ht="13.8" x14ac:dyDescent="0.25">
      <c r="B805" s="2"/>
      <c r="C805" s="2"/>
      <c r="D805" s="2"/>
      <c r="E805" s="2"/>
      <c r="F805" s="2"/>
    </row>
    <row r="806" spans="2:6" ht="13.8" x14ac:dyDescent="0.25">
      <c r="B806" s="2"/>
      <c r="C806" s="2"/>
      <c r="D806" s="2"/>
      <c r="E806" s="2"/>
      <c r="F806" s="2"/>
    </row>
    <row r="807" spans="2:6" ht="13.8" x14ac:dyDescent="0.25">
      <c r="B807" s="2"/>
      <c r="C807" s="2"/>
      <c r="D807" s="2"/>
      <c r="E807" s="2"/>
      <c r="F807" s="2"/>
    </row>
    <row r="808" spans="2:6" ht="13.8" x14ac:dyDescent="0.25">
      <c r="B808" s="2"/>
      <c r="C808" s="2"/>
      <c r="D808" s="2"/>
      <c r="E808" s="2"/>
      <c r="F808" s="2"/>
    </row>
    <row r="809" spans="2:6" ht="13.8" x14ac:dyDescent="0.25">
      <c r="B809" s="2"/>
      <c r="C809" s="2"/>
      <c r="D809" s="2"/>
      <c r="E809" s="2"/>
      <c r="F809" s="2"/>
    </row>
    <row r="810" spans="2:6" ht="13.8" x14ac:dyDescent="0.25">
      <c r="B810" s="2"/>
      <c r="C810" s="2"/>
      <c r="D810" s="2"/>
      <c r="E810" s="2"/>
      <c r="F810" s="2"/>
    </row>
    <row r="811" spans="2:6" ht="13.8" x14ac:dyDescent="0.25">
      <c r="B811" s="2"/>
      <c r="C811" s="2"/>
      <c r="D811" s="2"/>
      <c r="E811" s="2"/>
      <c r="F811" s="2"/>
    </row>
    <row r="812" spans="2:6" ht="13.8" x14ac:dyDescent="0.25">
      <c r="B812" s="2"/>
      <c r="C812" s="2"/>
      <c r="D812" s="2"/>
      <c r="E812" s="2"/>
      <c r="F812" s="2"/>
    </row>
    <row r="813" spans="2:6" ht="13.8" x14ac:dyDescent="0.25">
      <c r="B813" s="2"/>
      <c r="C813" s="2"/>
      <c r="D813" s="2"/>
      <c r="E813" s="2"/>
      <c r="F813" s="2"/>
    </row>
    <row r="814" spans="2:6" ht="13.8" x14ac:dyDescent="0.25">
      <c r="B814" s="2"/>
      <c r="C814" s="2"/>
      <c r="D814" s="2"/>
      <c r="E814" s="2"/>
      <c r="F814" s="2"/>
    </row>
    <row r="815" spans="2:6" ht="13.8" x14ac:dyDescent="0.25">
      <c r="B815" s="2"/>
      <c r="C815" s="2"/>
      <c r="D815" s="2"/>
      <c r="E815" s="2"/>
      <c r="F815" s="2"/>
    </row>
    <row r="816" spans="2:6" ht="13.8" x14ac:dyDescent="0.25">
      <c r="B816" s="2"/>
      <c r="C816" s="2"/>
      <c r="D816" s="2"/>
      <c r="E816" s="2"/>
      <c r="F816" s="2"/>
    </row>
    <row r="817" spans="2:6" ht="13.8" x14ac:dyDescent="0.25">
      <c r="B817" s="2"/>
      <c r="C817" s="2"/>
      <c r="D817" s="2"/>
      <c r="E817" s="2"/>
      <c r="F817" s="2"/>
    </row>
    <row r="818" spans="2:6" ht="13.8" x14ac:dyDescent="0.25">
      <c r="B818" s="2"/>
      <c r="C818" s="2"/>
      <c r="D818" s="2"/>
      <c r="E818" s="2"/>
      <c r="F818" s="2"/>
    </row>
    <row r="819" spans="2:6" ht="13.8" x14ac:dyDescent="0.25">
      <c r="B819" s="2"/>
      <c r="C819" s="2"/>
      <c r="D819" s="2"/>
      <c r="E819" s="2"/>
      <c r="F819" s="2"/>
    </row>
    <row r="820" spans="2:6" ht="13.8" x14ac:dyDescent="0.25">
      <c r="B820" s="2"/>
      <c r="C820" s="2"/>
      <c r="D820" s="2"/>
      <c r="E820" s="2"/>
      <c r="F820" s="2"/>
    </row>
    <row r="821" spans="2:6" ht="13.8" x14ac:dyDescent="0.25">
      <c r="B821" s="2"/>
      <c r="C821" s="2"/>
      <c r="D821" s="2"/>
      <c r="E821" s="2"/>
      <c r="F821" s="2"/>
    </row>
    <row r="822" spans="2:6" ht="13.8" x14ac:dyDescent="0.25">
      <c r="B822" s="2"/>
      <c r="C822" s="2"/>
      <c r="D822" s="2"/>
      <c r="E822" s="2"/>
      <c r="F822" s="2"/>
    </row>
    <row r="823" spans="2:6" ht="13.8" x14ac:dyDescent="0.25">
      <c r="B823" s="2"/>
      <c r="C823" s="2"/>
      <c r="D823" s="2"/>
      <c r="E823" s="2"/>
      <c r="F823" s="2"/>
    </row>
    <row r="824" spans="2:6" ht="13.8" x14ac:dyDescent="0.25">
      <c r="B824" s="2"/>
      <c r="C824" s="2"/>
      <c r="D824" s="2"/>
      <c r="E824" s="2"/>
      <c r="F824" s="2"/>
    </row>
    <row r="825" spans="2:6" ht="13.8" x14ac:dyDescent="0.25">
      <c r="B825" s="2"/>
      <c r="C825" s="2"/>
      <c r="D825" s="2"/>
      <c r="E825" s="2"/>
      <c r="F825" s="2"/>
    </row>
    <row r="826" spans="2:6" ht="13.8" x14ac:dyDescent="0.25">
      <c r="B826" s="2"/>
      <c r="C826" s="2"/>
      <c r="D826" s="2"/>
      <c r="E826" s="2"/>
      <c r="F826" s="2"/>
    </row>
    <row r="827" spans="2:6" ht="13.8" x14ac:dyDescent="0.25">
      <c r="B827" s="2"/>
      <c r="C827" s="2"/>
      <c r="D827" s="2"/>
      <c r="E827" s="2"/>
      <c r="F827" s="2"/>
    </row>
    <row r="828" spans="2:6" ht="13.8" x14ac:dyDescent="0.25">
      <c r="B828" s="2"/>
      <c r="C828" s="2"/>
      <c r="D828" s="2"/>
      <c r="E828" s="2"/>
      <c r="F828" s="2"/>
    </row>
    <row r="829" spans="2:6" ht="13.8" x14ac:dyDescent="0.25">
      <c r="B829" s="2"/>
      <c r="C829" s="2"/>
      <c r="D829" s="2"/>
      <c r="E829" s="2"/>
      <c r="F829" s="2"/>
    </row>
    <row r="830" spans="2:6" ht="13.8" x14ac:dyDescent="0.25">
      <c r="B830" s="2"/>
      <c r="C830" s="2"/>
      <c r="D830" s="2"/>
      <c r="E830" s="2"/>
      <c r="F830" s="2"/>
    </row>
    <row r="831" spans="2:6" ht="13.8" x14ac:dyDescent="0.25">
      <c r="B831" s="2"/>
      <c r="C831" s="2"/>
      <c r="D831" s="2"/>
      <c r="E831" s="2"/>
      <c r="F831" s="2"/>
    </row>
    <row r="832" spans="2:6" ht="13.8" x14ac:dyDescent="0.25">
      <c r="B832" s="2"/>
      <c r="C832" s="2"/>
      <c r="D832" s="2"/>
      <c r="E832" s="2"/>
      <c r="F832" s="2"/>
    </row>
    <row r="833" spans="2:6" ht="13.8" x14ac:dyDescent="0.25">
      <c r="B833" s="2"/>
      <c r="C833" s="2"/>
      <c r="D833" s="2"/>
      <c r="E833" s="2"/>
      <c r="F833" s="2"/>
    </row>
    <row r="834" spans="2:6" ht="13.8" x14ac:dyDescent="0.25">
      <c r="B834" s="2"/>
      <c r="C834" s="2"/>
      <c r="D834" s="2"/>
      <c r="E834" s="2"/>
      <c r="F834" s="2"/>
    </row>
    <row r="835" spans="2:6" ht="13.8" x14ac:dyDescent="0.25">
      <c r="B835" s="2"/>
      <c r="C835" s="2"/>
      <c r="D835" s="2"/>
      <c r="E835" s="2"/>
      <c r="F835" s="2"/>
    </row>
    <row r="836" spans="2:6" ht="13.8" x14ac:dyDescent="0.25">
      <c r="B836" s="2"/>
      <c r="C836" s="2"/>
      <c r="D836" s="2"/>
      <c r="E836" s="2"/>
      <c r="F836" s="2"/>
    </row>
    <row r="837" spans="2:6" ht="13.8" x14ac:dyDescent="0.25">
      <c r="B837" s="2"/>
      <c r="C837" s="2"/>
      <c r="D837" s="2"/>
      <c r="E837" s="2"/>
      <c r="F837" s="2"/>
    </row>
    <row r="838" spans="2:6" ht="13.8" x14ac:dyDescent="0.25">
      <c r="B838" s="2"/>
      <c r="C838" s="2"/>
      <c r="D838" s="2"/>
      <c r="E838" s="2"/>
      <c r="F838" s="2"/>
    </row>
    <row r="839" spans="2:6" ht="13.8" x14ac:dyDescent="0.25">
      <c r="B839" s="2"/>
      <c r="C839" s="2"/>
      <c r="D839" s="2"/>
      <c r="E839" s="2"/>
      <c r="F839" s="2"/>
    </row>
    <row r="840" spans="2:6" ht="13.8" x14ac:dyDescent="0.25">
      <c r="B840" s="2"/>
      <c r="C840" s="2"/>
      <c r="D840" s="2"/>
      <c r="E840" s="2"/>
      <c r="F840" s="2"/>
    </row>
    <row r="841" spans="2:6" ht="13.8" x14ac:dyDescent="0.25">
      <c r="B841" s="2"/>
      <c r="C841" s="2"/>
      <c r="D841" s="2"/>
      <c r="E841" s="2"/>
      <c r="F841" s="2"/>
    </row>
    <row r="842" spans="2:6" ht="13.8" x14ac:dyDescent="0.25">
      <c r="B842" s="2"/>
      <c r="C842" s="2"/>
      <c r="D842" s="2"/>
      <c r="E842" s="2"/>
      <c r="F842" s="2"/>
    </row>
    <row r="843" spans="2:6" ht="13.8" x14ac:dyDescent="0.25">
      <c r="B843" s="2"/>
      <c r="C843" s="2"/>
      <c r="D843" s="2"/>
      <c r="E843" s="2"/>
      <c r="F843" s="2"/>
    </row>
    <row r="844" spans="2:6" ht="13.8" x14ac:dyDescent="0.25">
      <c r="B844" s="2"/>
      <c r="C844" s="2"/>
      <c r="D844" s="2"/>
      <c r="E844" s="2"/>
      <c r="F844" s="2"/>
    </row>
    <row r="845" spans="2:6" ht="13.8" x14ac:dyDescent="0.25">
      <c r="B845" s="2"/>
      <c r="C845" s="2"/>
      <c r="D845" s="2"/>
      <c r="E845" s="2"/>
      <c r="F845" s="2"/>
    </row>
    <row r="846" spans="2:6" ht="13.8" x14ac:dyDescent="0.25">
      <c r="B846" s="2"/>
      <c r="C846" s="2"/>
      <c r="D846" s="2"/>
      <c r="E846" s="2"/>
      <c r="F846" s="2"/>
    </row>
    <row r="847" spans="2:6" ht="13.8" x14ac:dyDescent="0.25">
      <c r="B847" s="2"/>
      <c r="C847" s="2"/>
      <c r="D847" s="2"/>
      <c r="E847" s="2"/>
      <c r="F847" s="2"/>
    </row>
    <row r="848" spans="2:6" ht="13.8" x14ac:dyDescent="0.25">
      <c r="B848" s="2"/>
      <c r="C848" s="2"/>
      <c r="D848" s="2"/>
      <c r="E848" s="2"/>
      <c r="F848" s="2"/>
    </row>
    <row r="849" spans="2:6" ht="13.8" x14ac:dyDescent="0.25">
      <c r="B849" s="2"/>
      <c r="C849" s="2"/>
      <c r="D849" s="2"/>
      <c r="E849" s="2"/>
      <c r="F849" s="2"/>
    </row>
    <row r="850" spans="2:6" ht="13.8" x14ac:dyDescent="0.25">
      <c r="B850" s="2"/>
      <c r="C850" s="2"/>
      <c r="D850" s="2"/>
      <c r="E850" s="2"/>
      <c r="F850" s="2"/>
    </row>
    <row r="851" spans="2:6" ht="13.8" x14ac:dyDescent="0.25">
      <c r="B851" s="2"/>
      <c r="C851" s="2"/>
      <c r="D851" s="2"/>
      <c r="E851" s="2"/>
      <c r="F851" s="2"/>
    </row>
    <row r="852" spans="2:6" ht="13.8" x14ac:dyDescent="0.25">
      <c r="B852" s="2"/>
      <c r="C852" s="2"/>
      <c r="D852" s="2"/>
      <c r="E852" s="2"/>
      <c r="F852" s="2"/>
    </row>
    <row r="853" spans="2:6" ht="13.8" x14ac:dyDescent="0.25">
      <c r="B853" s="2"/>
      <c r="C853" s="2"/>
      <c r="D853" s="2"/>
      <c r="E853" s="2"/>
      <c r="F853" s="2"/>
    </row>
    <row r="854" spans="2:6" ht="13.8" x14ac:dyDescent="0.25">
      <c r="B854" s="2"/>
      <c r="C854" s="2"/>
      <c r="D854" s="2"/>
      <c r="E854" s="2"/>
      <c r="F854" s="2"/>
    </row>
    <row r="855" spans="2:6" ht="13.8" x14ac:dyDescent="0.25">
      <c r="B855" s="2"/>
      <c r="C855" s="2"/>
      <c r="D855" s="2"/>
      <c r="E855" s="2"/>
      <c r="F855" s="2"/>
    </row>
    <row r="856" spans="2:6" ht="13.8" x14ac:dyDescent="0.25">
      <c r="B856" s="2"/>
      <c r="C856" s="2"/>
      <c r="D856" s="2"/>
      <c r="E856" s="2"/>
      <c r="F856" s="2"/>
    </row>
    <row r="857" spans="2:6" ht="13.8" x14ac:dyDescent="0.25">
      <c r="B857" s="2"/>
      <c r="C857" s="2"/>
      <c r="D857" s="2"/>
      <c r="E857" s="2"/>
      <c r="F857" s="2"/>
    </row>
    <row r="858" spans="2:6" ht="13.8" x14ac:dyDescent="0.25">
      <c r="B858" s="2"/>
      <c r="C858" s="2"/>
      <c r="D858" s="2"/>
      <c r="E858" s="2"/>
      <c r="F858" s="2"/>
    </row>
    <row r="859" spans="2:6" ht="13.8" x14ac:dyDescent="0.25">
      <c r="B859" s="2"/>
      <c r="C859" s="2"/>
      <c r="D859" s="2"/>
      <c r="E859" s="2"/>
      <c r="F859" s="2"/>
    </row>
    <row r="860" spans="2:6" ht="13.8" x14ac:dyDescent="0.25">
      <c r="B860" s="2"/>
      <c r="C860" s="2"/>
      <c r="D860" s="2"/>
      <c r="E860" s="2"/>
      <c r="F860" s="2"/>
    </row>
    <row r="861" spans="2:6" ht="13.8" x14ac:dyDescent="0.25">
      <c r="B861" s="2"/>
      <c r="C861" s="2"/>
      <c r="D861" s="2"/>
      <c r="E861" s="2"/>
      <c r="F861" s="2"/>
    </row>
    <row r="862" spans="2:6" ht="13.8" x14ac:dyDescent="0.25">
      <c r="B862" s="2"/>
      <c r="C862" s="2"/>
      <c r="D862" s="2"/>
      <c r="E862" s="2"/>
      <c r="F862" s="2"/>
    </row>
    <row r="863" spans="2:6" ht="13.8" x14ac:dyDescent="0.25">
      <c r="B863" s="2"/>
      <c r="C863" s="2"/>
      <c r="D863" s="2"/>
      <c r="E863" s="2"/>
      <c r="F863" s="2"/>
    </row>
    <row r="864" spans="2:6" ht="13.8" x14ac:dyDescent="0.25">
      <c r="B864" s="2"/>
      <c r="C864" s="2"/>
      <c r="D864" s="2"/>
      <c r="E864" s="2"/>
      <c r="F864" s="2"/>
    </row>
    <row r="865" spans="2:6" ht="13.8" x14ac:dyDescent="0.25">
      <c r="B865" s="2"/>
      <c r="C865" s="2"/>
      <c r="D865" s="2"/>
      <c r="E865" s="2"/>
      <c r="F865" s="2"/>
    </row>
    <row r="866" spans="2:6" ht="13.8" x14ac:dyDescent="0.25">
      <c r="B866" s="2"/>
      <c r="C866" s="2"/>
      <c r="D866" s="2"/>
      <c r="E866" s="2"/>
      <c r="F866" s="2"/>
    </row>
    <row r="867" spans="2:6" ht="13.8" x14ac:dyDescent="0.25">
      <c r="B867" s="2"/>
      <c r="C867" s="2"/>
      <c r="D867" s="2"/>
      <c r="E867" s="2"/>
      <c r="F867" s="2"/>
    </row>
    <row r="868" spans="2:6" ht="13.8" x14ac:dyDescent="0.25">
      <c r="B868" s="2"/>
      <c r="C868" s="2"/>
      <c r="D868" s="2"/>
      <c r="E868" s="2"/>
      <c r="F868" s="2"/>
    </row>
    <row r="869" spans="2:6" ht="13.8" x14ac:dyDescent="0.25">
      <c r="B869" s="2"/>
      <c r="C869" s="2"/>
      <c r="D869" s="2"/>
      <c r="E869" s="2"/>
      <c r="F869" s="2"/>
    </row>
    <row r="870" spans="2:6" ht="13.8" x14ac:dyDescent="0.25">
      <c r="B870" s="2"/>
      <c r="C870" s="2"/>
      <c r="D870" s="2"/>
      <c r="E870" s="2"/>
      <c r="F870" s="2"/>
    </row>
    <row r="871" spans="2:6" ht="13.8" x14ac:dyDescent="0.25">
      <c r="B871" s="2"/>
      <c r="C871" s="2"/>
      <c r="D871" s="2"/>
      <c r="E871" s="2"/>
      <c r="F871" s="2"/>
    </row>
    <row r="872" spans="2:6" ht="13.8" x14ac:dyDescent="0.25">
      <c r="B872" s="2"/>
      <c r="C872" s="2"/>
      <c r="D872" s="2"/>
      <c r="E872" s="2"/>
      <c r="F872" s="2"/>
    </row>
    <row r="873" spans="2:6" ht="13.8" x14ac:dyDescent="0.25">
      <c r="B873" s="2"/>
      <c r="C873" s="2"/>
      <c r="D873" s="2"/>
      <c r="E873" s="2"/>
      <c r="F873" s="2"/>
    </row>
    <row r="874" spans="2:6" ht="13.8" x14ac:dyDescent="0.25">
      <c r="B874" s="2"/>
      <c r="C874" s="2"/>
      <c r="D874" s="2"/>
      <c r="E874" s="2"/>
      <c r="F874" s="2"/>
    </row>
    <row r="875" spans="2:6" ht="13.8" x14ac:dyDescent="0.25">
      <c r="B875" s="2"/>
      <c r="C875" s="2"/>
      <c r="D875" s="2"/>
      <c r="E875" s="2"/>
      <c r="F875" s="2"/>
    </row>
    <row r="876" spans="2:6" ht="13.8" x14ac:dyDescent="0.25">
      <c r="B876" s="2"/>
      <c r="C876" s="2"/>
      <c r="D876" s="2"/>
      <c r="E876" s="2"/>
      <c r="F876" s="2"/>
    </row>
    <row r="877" spans="2:6" ht="13.8" x14ac:dyDescent="0.25">
      <c r="B877" s="2"/>
      <c r="C877" s="2"/>
      <c r="D877" s="2"/>
      <c r="E877" s="2"/>
      <c r="F877" s="2"/>
    </row>
    <row r="878" spans="2:6" ht="13.8" x14ac:dyDescent="0.25">
      <c r="B878" s="2"/>
      <c r="C878" s="2"/>
      <c r="D878" s="2"/>
      <c r="E878" s="2"/>
      <c r="F878" s="2"/>
    </row>
    <row r="879" spans="2:6" ht="13.8" x14ac:dyDescent="0.25">
      <c r="B879" s="2"/>
      <c r="C879" s="2"/>
      <c r="D879" s="2"/>
      <c r="E879" s="2"/>
      <c r="F879" s="2"/>
    </row>
    <row r="880" spans="2:6" ht="13.8" x14ac:dyDescent="0.25">
      <c r="B880" s="2"/>
      <c r="C880" s="2"/>
      <c r="D880" s="2"/>
      <c r="E880" s="2"/>
      <c r="F880" s="2"/>
    </row>
    <row r="881" spans="2:6" ht="13.8" x14ac:dyDescent="0.25">
      <c r="B881" s="2"/>
      <c r="C881" s="2"/>
      <c r="D881" s="2"/>
      <c r="E881" s="2"/>
      <c r="F881" s="2"/>
    </row>
    <row r="882" spans="2:6" ht="13.8" x14ac:dyDescent="0.25">
      <c r="B882" s="2"/>
      <c r="C882" s="2"/>
      <c r="D882" s="2"/>
      <c r="E882" s="2"/>
      <c r="F882" s="2"/>
    </row>
    <row r="883" spans="2:6" ht="13.8" x14ac:dyDescent="0.25">
      <c r="B883" s="2"/>
      <c r="C883" s="2"/>
      <c r="D883" s="2"/>
      <c r="E883" s="2"/>
      <c r="F883" s="2"/>
    </row>
    <row r="884" spans="2:6" ht="13.8" x14ac:dyDescent="0.25">
      <c r="B884" s="2"/>
      <c r="C884" s="2"/>
      <c r="D884" s="2"/>
      <c r="E884" s="2"/>
      <c r="F884" s="2"/>
    </row>
    <row r="885" spans="2:6" ht="13.8" x14ac:dyDescent="0.25">
      <c r="B885" s="2"/>
      <c r="C885" s="2"/>
      <c r="D885" s="2"/>
      <c r="E885" s="2"/>
      <c r="F885" s="2"/>
    </row>
    <row r="886" spans="2:6" ht="13.8" x14ac:dyDescent="0.25">
      <c r="B886" s="2"/>
      <c r="C886" s="2"/>
      <c r="D886" s="2"/>
      <c r="E886" s="2"/>
      <c r="F886" s="2"/>
    </row>
    <row r="887" spans="2:6" ht="13.8" x14ac:dyDescent="0.25">
      <c r="B887" s="2"/>
      <c r="C887" s="2"/>
      <c r="D887" s="2"/>
      <c r="E887" s="2"/>
      <c r="F887" s="2"/>
    </row>
    <row r="888" spans="2:6" ht="13.8" x14ac:dyDescent="0.25">
      <c r="B888" s="2"/>
      <c r="C888" s="2"/>
      <c r="D888" s="2"/>
      <c r="E888" s="2"/>
      <c r="F888" s="2"/>
    </row>
    <row r="889" spans="2:6" ht="13.8" x14ac:dyDescent="0.25">
      <c r="B889" s="2"/>
      <c r="C889" s="2"/>
      <c r="D889" s="2"/>
      <c r="E889" s="2"/>
      <c r="F889" s="2"/>
    </row>
    <row r="890" spans="2:6" ht="13.8" x14ac:dyDescent="0.25">
      <c r="B890" s="2"/>
      <c r="C890" s="2"/>
      <c r="D890" s="2"/>
      <c r="E890" s="2"/>
      <c r="F890" s="2"/>
    </row>
    <row r="891" spans="2:6" ht="13.8" x14ac:dyDescent="0.25">
      <c r="B891" s="2"/>
      <c r="C891" s="2"/>
      <c r="D891" s="2"/>
      <c r="E891" s="2"/>
      <c r="F891" s="2"/>
    </row>
    <row r="892" spans="2:6" ht="13.8" x14ac:dyDescent="0.25">
      <c r="B892" s="2"/>
      <c r="C892" s="2"/>
      <c r="D892" s="2"/>
      <c r="E892" s="2"/>
      <c r="F892" s="2"/>
    </row>
    <row r="893" spans="2:6" ht="13.8" x14ac:dyDescent="0.25">
      <c r="B893" s="2"/>
      <c r="C893" s="2"/>
      <c r="D893" s="2"/>
      <c r="E893" s="2"/>
      <c r="F893" s="2"/>
    </row>
    <row r="894" spans="2:6" ht="13.8" x14ac:dyDescent="0.25">
      <c r="B894" s="2"/>
      <c r="C894" s="2"/>
      <c r="D894" s="2"/>
      <c r="E894" s="2"/>
      <c r="F894" s="2"/>
    </row>
    <row r="895" spans="2:6" ht="13.8" x14ac:dyDescent="0.25">
      <c r="B895" s="2"/>
      <c r="C895" s="2"/>
      <c r="D895" s="2"/>
      <c r="E895" s="2"/>
      <c r="F895" s="2"/>
    </row>
    <row r="896" spans="2:6" ht="13.8" x14ac:dyDescent="0.25">
      <c r="B896" s="2"/>
      <c r="C896" s="2"/>
      <c r="D896" s="2"/>
      <c r="E896" s="2"/>
      <c r="F896" s="2"/>
    </row>
    <row r="897" spans="2:6" ht="13.8" x14ac:dyDescent="0.25">
      <c r="B897" s="2"/>
      <c r="C897" s="2"/>
      <c r="D897" s="2"/>
      <c r="E897" s="2"/>
      <c r="F897" s="2"/>
    </row>
    <row r="898" spans="2:6" ht="13.8" x14ac:dyDescent="0.25">
      <c r="B898" s="2"/>
      <c r="C898" s="2"/>
      <c r="D898" s="2"/>
      <c r="E898" s="2"/>
      <c r="F898" s="2"/>
    </row>
    <row r="899" spans="2:6" ht="13.8" x14ac:dyDescent="0.25">
      <c r="B899" s="2"/>
      <c r="C899" s="2"/>
      <c r="D899" s="2"/>
      <c r="E899" s="2"/>
      <c r="F899" s="2"/>
    </row>
    <row r="900" spans="2:6" ht="13.8" x14ac:dyDescent="0.25">
      <c r="B900" s="2"/>
      <c r="C900" s="2"/>
      <c r="D900" s="2"/>
      <c r="E900" s="2"/>
      <c r="F900" s="2"/>
    </row>
    <row r="901" spans="2:6" ht="13.8" x14ac:dyDescent="0.25">
      <c r="B901" s="2"/>
      <c r="C901" s="2"/>
      <c r="D901" s="2"/>
      <c r="E901" s="2"/>
      <c r="F901" s="2"/>
    </row>
    <row r="902" spans="2:6" ht="13.8" x14ac:dyDescent="0.25">
      <c r="B902" s="2"/>
      <c r="C902" s="2"/>
      <c r="D902" s="2"/>
      <c r="E902" s="2"/>
      <c r="F902" s="2"/>
    </row>
    <row r="903" spans="2:6" ht="13.8" x14ac:dyDescent="0.25">
      <c r="B903" s="2"/>
      <c r="C903" s="2"/>
      <c r="D903" s="2"/>
      <c r="E903" s="2"/>
      <c r="F903" s="2"/>
    </row>
    <row r="904" spans="2:6" ht="13.8" x14ac:dyDescent="0.25">
      <c r="B904" s="2"/>
      <c r="C904" s="2"/>
      <c r="D904" s="2"/>
      <c r="E904" s="2"/>
      <c r="F904" s="2"/>
    </row>
    <row r="905" spans="2:6" ht="13.8" x14ac:dyDescent="0.25">
      <c r="B905" s="2"/>
      <c r="C905" s="2"/>
      <c r="D905" s="2"/>
      <c r="E905" s="2"/>
      <c r="F905" s="2"/>
    </row>
    <row r="906" spans="2:6" ht="13.8" x14ac:dyDescent="0.25">
      <c r="B906" s="2"/>
      <c r="C906" s="2"/>
      <c r="D906" s="2"/>
      <c r="E906" s="2"/>
      <c r="F906" s="2"/>
    </row>
    <row r="907" spans="2:6" ht="13.8" x14ac:dyDescent="0.25">
      <c r="B907" s="2"/>
      <c r="C907" s="2"/>
      <c r="D907" s="2"/>
      <c r="E907" s="2"/>
      <c r="F907" s="2"/>
    </row>
    <row r="908" spans="2:6" ht="13.8" x14ac:dyDescent="0.25">
      <c r="B908" s="2"/>
      <c r="C908" s="2"/>
      <c r="D908" s="2"/>
      <c r="E908" s="2"/>
      <c r="F908" s="2"/>
    </row>
    <row r="909" spans="2:6" ht="13.8" x14ac:dyDescent="0.25">
      <c r="B909" s="2"/>
      <c r="C909" s="2"/>
      <c r="D909" s="2"/>
      <c r="E909" s="2"/>
      <c r="F909" s="2"/>
    </row>
    <row r="910" spans="2:6" ht="13.8" x14ac:dyDescent="0.25">
      <c r="B910" s="2"/>
      <c r="C910" s="2"/>
      <c r="D910" s="2"/>
      <c r="E910" s="2"/>
      <c r="F910" s="2"/>
    </row>
    <row r="911" spans="2:6" ht="13.8" x14ac:dyDescent="0.25">
      <c r="B911" s="2"/>
      <c r="C911" s="2"/>
      <c r="D911" s="2"/>
      <c r="E911" s="2"/>
      <c r="F911" s="2"/>
    </row>
    <row r="912" spans="2:6" ht="13.8" x14ac:dyDescent="0.25">
      <c r="B912" s="2"/>
      <c r="C912" s="2"/>
      <c r="D912" s="2"/>
      <c r="E912" s="2"/>
      <c r="F912" s="2"/>
    </row>
    <row r="913" spans="2:6" ht="13.8" x14ac:dyDescent="0.25">
      <c r="B913" s="2"/>
      <c r="C913" s="2"/>
      <c r="D913" s="2"/>
      <c r="E913" s="2"/>
      <c r="F913" s="2"/>
    </row>
    <row r="914" spans="2:6" ht="13.8" x14ac:dyDescent="0.25">
      <c r="B914" s="2"/>
      <c r="C914" s="2"/>
      <c r="D914" s="2"/>
      <c r="E914" s="2"/>
      <c r="F914" s="2"/>
    </row>
    <row r="915" spans="2:6" ht="13.8" x14ac:dyDescent="0.25">
      <c r="B915" s="2"/>
      <c r="C915" s="2"/>
      <c r="D915" s="2"/>
      <c r="E915" s="2"/>
      <c r="F915" s="2"/>
    </row>
    <row r="916" spans="2:6" ht="13.8" x14ac:dyDescent="0.25">
      <c r="B916" s="2"/>
      <c r="C916" s="2"/>
      <c r="D916" s="2"/>
      <c r="E916" s="2"/>
      <c r="F916" s="2"/>
    </row>
    <row r="917" spans="2:6" ht="13.8" x14ac:dyDescent="0.25">
      <c r="B917" s="2"/>
      <c r="C917" s="2"/>
      <c r="D917" s="2"/>
      <c r="E917" s="2"/>
      <c r="F917" s="2"/>
    </row>
    <row r="918" spans="2:6" ht="13.8" x14ac:dyDescent="0.25">
      <c r="B918" s="2"/>
      <c r="C918" s="2"/>
      <c r="D918" s="2"/>
      <c r="E918" s="2"/>
      <c r="F918" s="2"/>
    </row>
    <row r="919" spans="2:6" ht="13.8" x14ac:dyDescent="0.25">
      <c r="B919" s="2"/>
      <c r="C919" s="2"/>
      <c r="D919" s="2"/>
      <c r="E919" s="2"/>
      <c r="F919" s="2"/>
    </row>
    <row r="920" spans="2:6" ht="13.8" x14ac:dyDescent="0.25">
      <c r="B920" s="2"/>
      <c r="C920" s="2"/>
      <c r="D920" s="2"/>
      <c r="E920" s="2"/>
      <c r="F920" s="2"/>
    </row>
    <row r="921" spans="2:6" ht="13.8" x14ac:dyDescent="0.25">
      <c r="B921" s="2"/>
      <c r="C921" s="2"/>
      <c r="D921" s="2"/>
      <c r="E921" s="2"/>
      <c r="F921" s="2"/>
    </row>
    <row r="922" spans="2:6" ht="13.8" x14ac:dyDescent="0.25">
      <c r="B922" s="2"/>
      <c r="C922" s="2"/>
      <c r="D922" s="2"/>
      <c r="E922" s="2"/>
      <c r="F922" s="2"/>
    </row>
    <row r="923" spans="2:6" ht="13.8" x14ac:dyDescent="0.25">
      <c r="B923" s="2"/>
      <c r="C923" s="2"/>
      <c r="D923" s="2"/>
      <c r="E923" s="2"/>
      <c r="F923" s="2"/>
    </row>
    <row r="924" spans="2:6" ht="13.8" x14ac:dyDescent="0.25">
      <c r="B924" s="2"/>
      <c r="C924" s="2"/>
      <c r="D924" s="2"/>
      <c r="E924" s="2"/>
      <c r="F924" s="2"/>
    </row>
    <row r="925" spans="2:6" ht="13.8" x14ac:dyDescent="0.25">
      <c r="B925" s="2"/>
      <c r="C925" s="2"/>
      <c r="D925" s="2"/>
      <c r="E925" s="2"/>
      <c r="F925" s="2"/>
    </row>
    <row r="926" spans="2:6" ht="13.8" x14ac:dyDescent="0.25">
      <c r="B926" s="2"/>
      <c r="C926" s="2"/>
      <c r="D926" s="2"/>
      <c r="E926" s="2"/>
      <c r="F926" s="2"/>
    </row>
    <row r="927" spans="2:6" ht="13.8" x14ac:dyDescent="0.25">
      <c r="B927" s="2"/>
      <c r="C927" s="2"/>
      <c r="D927" s="2"/>
      <c r="E927" s="2"/>
      <c r="F927" s="2"/>
    </row>
    <row r="928" spans="2:6" ht="13.8" x14ac:dyDescent="0.25">
      <c r="B928" s="2"/>
      <c r="C928" s="2"/>
      <c r="D928" s="2"/>
      <c r="E928" s="2"/>
      <c r="F928" s="2"/>
    </row>
    <row r="929" spans="2:6" ht="13.8" x14ac:dyDescent="0.25">
      <c r="B929" s="2"/>
      <c r="C929" s="2"/>
      <c r="D929" s="2"/>
      <c r="E929" s="2"/>
      <c r="F929" s="2"/>
    </row>
    <row r="930" spans="2:6" ht="13.8" x14ac:dyDescent="0.25">
      <c r="B930" s="2"/>
      <c r="C930" s="2"/>
      <c r="D930" s="2"/>
      <c r="E930" s="2"/>
      <c r="F930" s="2"/>
    </row>
    <row r="931" spans="2:6" ht="13.8" x14ac:dyDescent="0.25">
      <c r="B931" s="2"/>
      <c r="C931" s="2"/>
      <c r="D931" s="2"/>
      <c r="E931" s="2"/>
      <c r="F931" s="2"/>
    </row>
    <row r="932" spans="2:6" ht="13.8" x14ac:dyDescent="0.25">
      <c r="B932" s="2"/>
      <c r="C932" s="2"/>
      <c r="D932" s="2"/>
      <c r="E932" s="2"/>
      <c r="F932" s="2"/>
    </row>
    <row r="933" spans="2:6" ht="13.8" x14ac:dyDescent="0.25">
      <c r="B933" s="2"/>
      <c r="C933" s="2"/>
      <c r="D933" s="2"/>
      <c r="E933" s="2"/>
      <c r="F933" s="2"/>
    </row>
    <row r="934" spans="2:6" ht="13.8" x14ac:dyDescent="0.25">
      <c r="B934" s="2"/>
      <c r="C934" s="2"/>
      <c r="D934" s="2"/>
      <c r="E934" s="2"/>
      <c r="F934" s="2"/>
    </row>
    <row r="935" spans="2:6" ht="13.8" x14ac:dyDescent="0.25">
      <c r="B935" s="2"/>
      <c r="C935" s="2"/>
      <c r="D935" s="2"/>
      <c r="E935" s="2"/>
      <c r="F935" s="2"/>
    </row>
    <row r="936" spans="2:6" ht="13.8" x14ac:dyDescent="0.25">
      <c r="B936" s="2"/>
      <c r="C936" s="2"/>
      <c r="D936" s="2"/>
      <c r="E936" s="2"/>
      <c r="F936" s="2"/>
    </row>
    <row r="937" spans="2:6" ht="13.8" x14ac:dyDescent="0.25">
      <c r="B937" s="2"/>
      <c r="C937" s="2"/>
      <c r="D937" s="2"/>
      <c r="E937" s="2"/>
      <c r="F937" s="2"/>
    </row>
    <row r="938" spans="2:6" ht="13.8" x14ac:dyDescent="0.25">
      <c r="B938" s="2"/>
      <c r="C938" s="2"/>
      <c r="D938" s="2"/>
      <c r="E938" s="2"/>
      <c r="F938" s="2"/>
    </row>
    <row r="939" spans="2:6" ht="13.8" x14ac:dyDescent="0.25">
      <c r="B939" s="2"/>
      <c r="C939" s="2"/>
      <c r="D939" s="2"/>
      <c r="E939" s="2"/>
      <c r="F939" s="2"/>
    </row>
    <row r="940" spans="2:6" ht="13.8" x14ac:dyDescent="0.25">
      <c r="B940" s="2"/>
      <c r="C940" s="2"/>
      <c r="D940" s="2"/>
      <c r="E940" s="2"/>
      <c r="F940" s="2"/>
    </row>
    <row r="941" spans="2:6" ht="13.8" x14ac:dyDescent="0.25">
      <c r="B941" s="2"/>
      <c r="C941" s="2"/>
      <c r="D941" s="2"/>
      <c r="E941" s="2"/>
      <c r="F941" s="2"/>
    </row>
    <row r="942" spans="2:6" ht="13.8" x14ac:dyDescent="0.25">
      <c r="B942" s="2"/>
      <c r="C942" s="2"/>
      <c r="D942" s="2"/>
      <c r="E942" s="2"/>
      <c r="F942" s="2"/>
    </row>
    <row r="943" spans="2:6" ht="13.8" x14ac:dyDescent="0.25">
      <c r="B943" s="2"/>
      <c r="C943" s="2"/>
      <c r="D943" s="2"/>
      <c r="E943" s="2"/>
      <c r="F943" s="2"/>
    </row>
    <row r="944" spans="2:6" ht="13.8" x14ac:dyDescent="0.25">
      <c r="B944" s="2"/>
      <c r="C944" s="2"/>
      <c r="D944" s="2"/>
      <c r="E944" s="2"/>
      <c r="F944" s="2"/>
    </row>
    <row r="945" spans="2:6" ht="13.8" x14ac:dyDescent="0.25">
      <c r="B945" s="2"/>
      <c r="C945" s="2"/>
      <c r="D945" s="2"/>
      <c r="E945" s="2"/>
      <c r="F945" s="2"/>
    </row>
    <row r="946" spans="2:6" ht="13.8" x14ac:dyDescent="0.25">
      <c r="B946" s="2"/>
      <c r="C946" s="2"/>
      <c r="D946" s="2"/>
      <c r="E946" s="2"/>
      <c r="F946" s="2"/>
    </row>
    <row r="947" spans="2:6" ht="13.8" x14ac:dyDescent="0.25">
      <c r="B947" s="2"/>
      <c r="C947" s="2"/>
      <c r="D947" s="2"/>
      <c r="E947" s="2"/>
      <c r="F947" s="2"/>
    </row>
    <row r="948" spans="2:6" ht="13.8" x14ac:dyDescent="0.25">
      <c r="B948" s="2"/>
      <c r="C948" s="2"/>
      <c r="D948" s="2"/>
      <c r="E948" s="2"/>
      <c r="F948" s="2"/>
    </row>
    <row r="949" spans="2:6" ht="13.8" x14ac:dyDescent="0.25">
      <c r="B949" s="2"/>
      <c r="C949" s="2"/>
      <c r="D949" s="2"/>
      <c r="E949" s="2"/>
      <c r="F949" s="2"/>
    </row>
    <row r="950" spans="2:6" ht="13.8" x14ac:dyDescent="0.25">
      <c r="B950" s="2"/>
      <c r="C950" s="2"/>
      <c r="D950" s="2"/>
      <c r="E950" s="2"/>
      <c r="F950" s="2"/>
    </row>
    <row r="951" spans="2:6" ht="13.8" x14ac:dyDescent="0.25">
      <c r="B951" s="2"/>
      <c r="C951" s="2"/>
      <c r="D951" s="2"/>
      <c r="E951" s="2"/>
      <c r="F951" s="2"/>
    </row>
    <row r="952" spans="2:6" ht="13.8" x14ac:dyDescent="0.25">
      <c r="B952" s="2"/>
      <c r="C952" s="2"/>
      <c r="D952" s="2"/>
      <c r="E952" s="2"/>
      <c r="F952" s="2"/>
    </row>
    <row r="953" spans="2:6" ht="13.8" x14ac:dyDescent="0.25">
      <c r="B953" s="2"/>
      <c r="C953" s="2"/>
      <c r="D953" s="2"/>
      <c r="E953" s="2"/>
      <c r="F953" s="2"/>
    </row>
    <row r="954" spans="2:6" ht="13.8" x14ac:dyDescent="0.25">
      <c r="B954" s="2"/>
      <c r="C954" s="2"/>
      <c r="D954" s="2"/>
      <c r="E954" s="2"/>
      <c r="F954" s="2"/>
    </row>
    <row r="955" spans="2:6" ht="13.8" x14ac:dyDescent="0.25">
      <c r="B955" s="2"/>
      <c r="C955" s="2"/>
      <c r="D955" s="2"/>
      <c r="E955" s="2"/>
      <c r="F955" s="2"/>
    </row>
    <row r="956" spans="2:6" ht="13.8" x14ac:dyDescent="0.25">
      <c r="B956" s="2"/>
      <c r="C956" s="2"/>
      <c r="D956" s="2"/>
      <c r="E956" s="2"/>
      <c r="F956" s="2"/>
    </row>
    <row r="957" spans="2:6" ht="13.8" x14ac:dyDescent="0.25">
      <c r="B957" s="2"/>
      <c r="C957" s="2"/>
      <c r="D957" s="2"/>
      <c r="E957" s="2"/>
      <c r="F957" s="2"/>
    </row>
    <row r="958" spans="2:6" ht="13.8" x14ac:dyDescent="0.25">
      <c r="B958" s="2"/>
      <c r="C958" s="2"/>
      <c r="D958" s="2"/>
      <c r="E958" s="2"/>
      <c r="F958" s="2"/>
    </row>
    <row r="959" spans="2:6" ht="13.8" x14ac:dyDescent="0.25">
      <c r="B959" s="2"/>
      <c r="C959" s="2"/>
      <c r="D959" s="2"/>
      <c r="E959" s="2"/>
      <c r="F959" s="2"/>
    </row>
    <row r="960" spans="2:6" ht="13.8" x14ac:dyDescent="0.25">
      <c r="B960" s="2"/>
      <c r="C960" s="2"/>
      <c r="D960" s="2"/>
      <c r="E960" s="2"/>
      <c r="F960" s="2"/>
    </row>
    <row r="961" spans="2:6" ht="13.8" x14ac:dyDescent="0.25">
      <c r="B961" s="2"/>
      <c r="C961" s="2"/>
      <c r="D961" s="2"/>
      <c r="E961" s="2"/>
      <c r="F961" s="2"/>
    </row>
    <row r="962" spans="2:6" ht="13.8" x14ac:dyDescent="0.25">
      <c r="B962" s="2"/>
      <c r="C962" s="2"/>
      <c r="D962" s="2"/>
      <c r="E962" s="2"/>
      <c r="F962" s="2"/>
    </row>
    <row r="963" spans="2:6" ht="13.8" x14ac:dyDescent="0.25">
      <c r="B963" s="2"/>
      <c r="C963" s="2"/>
      <c r="D963" s="2"/>
      <c r="E963" s="2"/>
      <c r="F963" s="2"/>
    </row>
    <row r="964" spans="2:6" ht="13.8" x14ac:dyDescent="0.25">
      <c r="B964" s="2"/>
      <c r="C964" s="2"/>
      <c r="D964" s="2"/>
      <c r="E964" s="2"/>
      <c r="F964" s="2"/>
    </row>
    <row r="965" spans="2:6" ht="13.8" x14ac:dyDescent="0.25">
      <c r="B965" s="2"/>
      <c r="C965" s="2"/>
      <c r="D965" s="2"/>
      <c r="E965" s="2"/>
      <c r="F965" s="2"/>
    </row>
    <row r="966" spans="2:6" ht="13.8" x14ac:dyDescent="0.25">
      <c r="B966" s="2"/>
      <c r="C966" s="2"/>
      <c r="D966" s="2"/>
      <c r="E966" s="2"/>
      <c r="F966" s="2"/>
    </row>
    <row r="967" spans="2:6" ht="13.8" x14ac:dyDescent="0.25">
      <c r="B967" s="2"/>
      <c r="C967" s="2"/>
      <c r="D967" s="2"/>
      <c r="E967" s="2"/>
      <c r="F967" s="2"/>
    </row>
    <row r="968" spans="2:6" ht="13.8" x14ac:dyDescent="0.25">
      <c r="B968" s="2"/>
      <c r="C968" s="2"/>
      <c r="D968" s="2"/>
      <c r="E968" s="2"/>
      <c r="F968" s="2"/>
    </row>
    <row r="969" spans="2:6" ht="13.8" x14ac:dyDescent="0.25">
      <c r="B969" s="2"/>
      <c r="C969" s="2"/>
      <c r="D969" s="2"/>
      <c r="E969" s="2"/>
      <c r="F969" s="2"/>
    </row>
    <row r="970" spans="2:6" ht="13.8" x14ac:dyDescent="0.25">
      <c r="B970" s="2"/>
      <c r="C970" s="2"/>
      <c r="D970" s="2"/>
      <c r="E970" s="2"/>
      <c r="F970" s="2"/>
    </row>
    <row r="971" spans="2:6" ht="13.8" x14ac:dyDescent="0.25">
      <c r="B971" s="2"/>
      <c r="C971" s="2"/>
      <c r="D971" s="2"/>
      <c r="E971" s="2"/>
      <c r="F971" s="2"/>
    </row>
    <row r="972" spans="2:6" ht="13.8" x14ac:dyDescent="0.25">
      <c r="B972" s="2"/>
      <c r="C972" s="2"/>
      <c r="D972" s="2"/>
      <c r="E972" s="2"/>
      <c r="F972" s="2"/>
    </row>
    <row r="973" spans="2:6" ht="13.8" x14ac:dyDescent="0.25">
      <c r="B973" s="2"/>
      <c r="C973" s="2"/>
      <c r="D973" s="2"/>
      <c r="E973" s="2"/>
      <c r="F973" s="2"/>
    </row>
    <row r="974" spans="2:6" ht="13.8" x14ac:dyDescent="0.25">
      <c r="B974" s="2"/>
      <c r="C974" s="2"/>
      <c r="D974" s="2"/>
      <c r="E974" s="2"/>
      <c r="F974" s="2"/>
    </row>
    <row r="975" spans="2:6" ht="13.8" x14ac:dyDescent="0.25">
      <c r="B975" s="2"/>
      <c r="C975" s="2"/>
      <c r="D975" s="2"/>
      <c r="E975" s="2"/>
      <c r="F975" s="2"/>
    </row>
    <row r="976" spans="2:6" ht="13.8" x14ac:dyDescent="0.25">
      <c r="B976" s="2"/>
      <c r="C976" s="2"/>
      <c r="D976" s="2"/>
      <c r="E976" s="2"/>
      <c r="F976" s="2"/>
    </row>
    <row r="977" spans="2:6" ht="13.8" x14ac:dyDescent="0.25">
      <c r="B977" s="2"/>
      <c r="C977" s="2"/>
      <c r="D977" s="2"/>
      <c r="E977" s="2"/>
      <c r="F977" s="2"/>
    </row>
    <row r="978" spans="2:6" ht="13.8" x14ac:dyDescent="0.25">
      <c r="B978" s="2"/>
      <c r="C978" s="2"/>
      <c r="D978" s="2"/>
      <c r="E978" s="2"/>
      <c r="F978" s="2"/>
    </row>
    <row r="979" spans="2:6" ht="13.8" x14ac:dyDescent="0.25">
      <c r="B979" s="2"/>
      <c r="C979" s="2"/>
      <c r="D979" s="2"/>
      <c r="E979" s="2"/>
      <c r="F979" s="2"/>
    </row>
    <row r="980" spans="2:6" ht="13.8" x14ac:dyDescent="0.25">
      <c r="B980" s="2"/>
      <c r="C980" s="2"/>
      <c r="D980" s="2"/>
      <c r="E980" s="2"/>
      <c r="F980" s="2"/>
    </row>
    <row r="981" spans="2:6" ht="13.8" x14ac:dyDescent="0.25">
      <c r="B981" s="2"/>
      <c r="C981" s="2"/>
      <c r="D981" s="2"/>
      <c r="E981" s="2"/>
      <c r="F981" s="2"/>
    </row>
    <row r="982" spans="2:6" ht="13.8" x14ac:dyDescent="0.25">
      <c r="B982" s="2"/>
      <c r="C982" s="2"/>
      <c r="D982" s="2"/>
      <c r="E982" s="2"/>
      <c r="F982" s="2"/>
    </row>
    <row r="983" spans="2:6" ht="13.8" x14ac:dyDescent="0.25">
      <c r="B983" s="2"/>
      <c r="C983" s="2"/>
      <c r="D983" s="2"/>
      <c r="E983" s="2"/>
      <c r="F983" s="2"/>
    </row>
    <row r="984" spans="2:6" ht="13.8" x14ac:dyDescent="0.25">
      <c r="B984" s="2"/>
      <c r="C984" s="2"/>
      <c r="D984" s="2"/>
      <c r="E984" s="2"/>
      <c r="F984" s="2"/>
    </row>
    <row r="985" spans="2:6" ht="13.8" x14ac:dyDescent="0.25">
      <c r="B985" s="2"/>
      <c r="C985" s="2"/>
      <c r="D985" s="2"/>
      <c r="E985" s="2"/>
      <c r="F985" s="2"/>
    </row>
    <row r="986" spans="2:6" ht="13.8" x14ac:dyDescent="0.25">
      <c r="B986" s="2"/>
      <c r="C986" s="2"/>
      <c r="D986" s="2"/>
      <c r="E986" s="2"/>
      <c r="F986" s="2"/>
    </row>
    <row r="987" spans="2:6" ht="13.8" x14ac:dyDescent="0.25">
      <c r="B987" s="2"/>
      <c r="C987" s="2"/>
      <c r="D987" s="2"/>
      <c r="E987" s="2"/>
      <c r="F987" s="2"/>
    </row>
    <row r="988" spans="2:6" ht="13.8" x14ac:dyDescent="0.25">
      <c r="B988" s="2"/>
      <c r="C988" s="2"/>
      <c r="D988" s="2"/>
      <c r="E988" s="2"/>
      <c r="F988" s="2"/>
    </row>
    <row r="989" spans="2:6" ht="13.8" x14ac:dyDescent="0.25">
      <c r="B989" s="2"/>
      <c r="C989" s="2"/>
      <c r="D989" s="2"/>
      <c r="E989" s="2"/>
      <c r="F989" s="2"/>
    </row>
    <row r="990" spans="2:6" ht="13.8" x14ac:dyDescent="0.25">
      <c r="B990" s="2"/>
      <c r="C990" s="2"/>
      <c r="D990" s="2"/>
      <c r="E990" s="2"/>
      <c r="F990" s="2"/>
    </row>
    <row r="991" spans="2:6" ht="13.8" x14ac:dyDescent="0.25">
      <c r="B991" s="2"/>
      <c r="C991" s="2"/>
      <c r="D991" s="2"/>
      <c r="E991" s="2"/>
      <c r="F991" s="2"/>
    </row>
    <row r="992" spans="2:6" ht="13.8" x14ac:dyDescent="0.25">
      <c r="B992" s="2"/>
      <c r="C992" s="2"/>
      <c r="D992" s="2"/>
      <c r="E992" s="2"/>
      <c r="F992" s="2"/>
    </row>
    <row r="993" spans="2:6" ht="13.8" x14ac:dyDescent="0.25">
      <c r="B993" s="2"/>
      <c r="C993" s="2"/>
      <c r="D993" s="2"/>
      <c r="E993" s="2"/>
      <c r="F993" s="2"/>
    </row>
    <row r="994" spans="2:6" ht="13.8" x14ac:dyDescent="0.25">
      <c r="B994" s="2"/>
      <c r="C994" s="2"/>
      <c r="D994" s="2"/>
      <c r="E994" s="2"/>
      <c r="F994" s="2"/>
    </row>
    <row r="995" spans="2:6" ht="13.8" x14ac:dyDescent="0.25">
      <c r="B995" s="2"/>
      <c r="C995" s="2"/>
      <c r="D995" s="2"/>
      <c r="E995" s="2"/>
      <c r="F995" s="2"/>
    </row>
    <row r="996" spans="2:6" ht="13.8" x14ac:dyDescent="0.25">
      <c r="B996" s="2"/>
      <c r="C996" s="2"/>
      <c r="D996" s="2"/>
      <c r="E996" s="2"/>
      <c r="F996" s="2"/>
    </row>
    <row r="997" spans="2:6" ht="13.8" x14ac:dyDescent="0.25">
      <c r="B997" s="2"/>
      <c r="C997" s="2"/>
      <c r="D997" s="2"/>
      <c r="E997" s="2"/>
      <c r="F997" s="2"/>
    </row>
    <row r="998" spans="2:6" ht="13.8" x14ac:dyDescent="0.25">
      <c r="B998" s="2"/>
      <c r="C998" s="2"/>
      <c r="D998" s="2"/>
      <c r="E998" s="2"/>
      <c r="F998" s="2"/>
    </row>
    <row r="999" spans="2:6" ht="13.8" x14ac:dyDescent="0.25">
      <c r="B999" s="2"/>
      <c r="C999" s="2"/>
      <c r="D999" s="2"/>
      <c r="E999" s="2"/>
      <c r="F999" s="2"/>
    </row>
    <row r="1000" spans="2:6" ht="13.8" x14ac:dyDescent="0.25">
      <c r="B1000" s="2"/>
      <c r="C1000" s="2"/>
      <c r="D1000" s="2"/>
      <c r="E1000" s="2"/>
      <c r="F1000" s="2"/>
    </row>
  </sheetData>
  <mergeCells count="4">
    <mergeCell ref="W13:Y13"/>
    <mergeCell ref="AA13:AC13"/>
    <mergeCell ref="Q81:S81"/>
    <mergeCell ref="V81:X81"/>
  </mergeCells>
  <conditionalFormatting sqref="E185:E1000 E174">
    <cfRule type="notContainsBlanks" dxfId="0" priority="2">
      <formula>LEN(TRIM(E174))&gt;0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A0B9-B7CD-4B39-8CA1-32B28DDE15F8}">
  <dimension ref="B1:N61"/>
  <sheetViews>
    <sheetView topLeftCell="G3" workbookViewId="0">
      <selection activeCell="Y26" sqref="Y26"/>
    </sheetView>
  </sheetViews>
  <sheetFormatPr defaultRowHeight="13.2" x14ac:dyDescent="0.25"/>
  <cols>
    <col min="2" max="6" width="11.5546875" customWidth="1"/>
  </cols>
  <sheetData>
    <row r="1" spans="2:14" ht="14.4" thickBot="1" x14ac:dyDescent="0.3">
      <c r="B1" s="10" t="s">
        <v>24</v>
      </c>
      <c r="C1" s="11" t="s">
        <v>25</v>
      </c>
      <c r="D1" s="11" t="s">
        <v>26</v>
      </c>
      <c r="E1" s="12" t="s">
        <v>27</v>
      </c>
      <c r="F1" s="13" t="s">
        <v>28</v>
      </c>
      <c r="G1" s="11" t="s">
        <v>29</v>
      </c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32</v>
      </c>
      <c r="M1" s="11" t="s">
        <v>30</v>
      </c>
      <c r="N1" s="11" t="s">
        <v>31</v>
      </c>
    </row>
    <row r="2" spans="2:14" ht="14.4" thickBot="1" x14ac:dyDescent="0.3">
      <c r="B2" s="8">
        <v>43392</v>
      </c>
      <c r="C2" s="5">
        <v>57801</v>
      </c>
      <c r="D2" s="5">
        <v>3839</v>
      </c>
      <c r="E2" s="6">
        <v>1377</v>
      </c>
      <c r="F2" s="9">
        <v>0</v>
      </c>
      <c r="H2">
        <f t="shared" ref="H2:H33" si="0">IF(AND(-5&lt;(MID(D2,1,1)-MID(E2,1,1)),(MID(D2,1,1)-MID(E2,1,1))&lt;6),MID(D2,1,1)-MID(E2,1,1),IF(MID(D2,1,1)-MID(E2,1,1)&lt;-4,MID(D2,1,1)-MID(E2,1,1)+10,MID(D2,1,1)-MID(E2,1,1)-10))</f>
        <v>2</v>
      </c>
      <c r="I2">
        <f t="shared" ref="I2:I33" si="1">IF(AND(-5&lt;(MID(D2,2,1)-MID(E2,2,1)),(MID(D2,2,1)-MID(E2,2,1))&lt;6),MID(D2,2,1)-MID(E2,2,1),IF(MID(D2,2,1)-MID(E2,2,1)&lt;-4,MID(D2,2,1)-MID(E2,2,1)+10,MID(D2,2,1)-MID(E2,2,1)-10))</f>
        <v>5</v>
      </c>
      <c r="J2">
        <f t="shared" ref="J2:J33" si="2">IF(AND(-5&lt;(MID(D2,3,1)-MID(E2,3,1)),(MID(D2,3,1)-MID(E2,3,1))&lt;6),MID(D2,3,1)-MID(E2,3,1),IF(MID(D2,3,1)-MID(E2,3,1)&lt;-4,MID(D2,3,1)-MID(E2,3,1)+10,MID(D2,3,1)-MID(E2,3,1)-10))</f>
        <v>-4</v>
      </c>
      <c r="K2">
        <f t="shared" ref="K2:K33" si="3">IF(AND(-5&lt;(MID(D2,4,1)-MID(E2,4,1)),(MID(D2,4,1)-MID(E2,4,1))&lt;6),MID(D2,4,1)-MID(E2,4,1),IF(MID(D2,4,1)-MID(E2,4,1)&lt;-4,MID(D2,4,1)-MID(E2,4,1)+10,MID(D2,4,1)-MID(E2,4,1)-10))</f>
        <v>2</v>
      </c>
      <c r="L2">
        <f t="shared" ref="L2:L33" si="4">AVERAGE(H2:K2)</f>
        <v>1.25</v>
      </c>
      <c r="M2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10.6875</v>
      </c>
      <c r="N2">
        <f>SQRT(Table2[[#This Row],[Var]])</f>
        <v>3.2691742076555053</v>
      </c>
    </row>
    <row r="3" spans="2:14" ht="14.4" thickBot="1" x14ac:dyDescent="0.3">
      <c r="B3" s="7">
        <v>43392</v>
      </c>
      <c r="C3" s="5">
        <v>57912</v>
      </c>
      <c r="D3" s="5">
        <v>2911</v>
      </c>
      <c r="E3" s="6">
        <v>1459</v>
      </c>
      <c r="F3" s="9">
        <v>0</v>
      </c>
      <c r="H3">
        <f t="shared" si="0"/>
        <v>1</v>
      </c>
      <c r="I3">
        <f t="shared" si="1"/>
        <v>5</v>
      </c>
      <c r="J3">
        <f t="shared" si="2"/>
        <v>-4</v>
      </c>
      <c r="K3">
        <f t="shared" si="3"/>
        <v>2</v>
      </c>
      <c r="L3">
        <f t="shared" si="4"/>
        <v>1</v>
      </c>
      <c r="M3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10.5</v>
      </c>
      <c r="N3">
        <f>SQRT(Table2[[#This Row],[Var]])</f>
        <v>3.2403703492039302</v>
      </c>
    </row>
    <row r="4" spans="2:14" ht="14.4" thickBot="1" x14ac:dyDescent="0.3">
      <c r="B4" s="7">
        <v>43383</v>
      </c>
      <c r="C4" s="5">
        <v>57852</v>
      </c>
      <c r="D4" s="5">
        <v>6554</v>
      </c>
      <c r="E4" s="6">
        <v>2886</v>
      </c>
      <c r="F4" s="9">
        <v>0</v>
      </c>
      <c r="H4">
        <f t="shared" si="0"/>
        <v>4</v>
      </c>
      <c r="I4">
        <f t="shared" si="1"/>
        <v>-3</v>
      </c>
      <c r="J4">
        <f t="shared" si="2"/>
        <v>-3</v>
      </c>
      <c r="K4">
        <f t="shared" si="3"/>
        <v>-2</v>
      </c>
      <c r="L4">
        <f t="shared" si="4"/>
        <v>-1</v>
      </c>
      <c r="M4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8.5</v>
      </c>
      <c r="N4">
        <f>SQRT(Table2[[#This Row],[Var]])</f>
        <v>2.9154759474226504</v>
      </c>
    </row>
    <row r="5" spans="2:14" ht="14.4" thickBot="1" x14ac:dyDescent="0.3">
      <c r="B5" s="7">
        <v>43383</v>
      </c>
      <c r="C5" s="5">
        <v>57666</v>
      </c>
      <c r="D5" s="5">
        <v>6186</v>
      </c>
      <c r="E5" s="6">
        <v>8038</v>
      </c>
      <c r="F5" s="9">
        <v>0</v>
      </c>
      <c r="H5">
        <f t="shared" si="0"/>
        <v>-2</v>
      </c>
      <c r="I5">
        <f t="shared" si="1"/>
        <v>1</v>
      </c>
      <c r="J5">
        <f t="shared" si="2"/>
        <v>5</v>
      </c>
      <c r="K5">
        <f t="shared" si="3"/>
        <v>-2</v>
      </c>
      <c r="L5">
        <f t="shared" si="4"/>
        <v>0.5</v>
      </c>
      <c r="M5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8.25</v>
      </c>
      <c r="N5">
        <f>SQRT(Table2[[#This Row],[Var]])</f>
        <v>2.8722813232690143</v>
      </c>
    </row>
    <row r="6" spans="2:14" ht="14.4" thickBot="1" x14ac:dyDescent="0.3">
      <c r="B6" s="8">
        <v>43381</v>
      </c>
      <c r="C6" s="5">
        <v>57310</v>
      </c>
      <c r="D6" s="5">
        <v>9268</v>
      </c>
      <c r="E6" s="6">
        <v>9537</v>
      </c>
      <c r="F6" s="9">
        <v>0</v>
      </c>
      <c r="H6">
        <f t="shared" si="0"/>
        <v>0</v>
      </c>
      <c r="I6">
        <f t="shared" si="1"/>
        <v>-3</v>
      </c>
      <c r="J6">
        <f t="shared" si="2"/>
        <v>3</v>
      </c>
      <c r="K6">
        <f t="shared" si="3"/>
        <v>1</v>
      </c>
      <c r="L6">
        <f t="shared" si="4"/>
        <v>0.25</v>
      </c>
      <c r="M6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4.6875</v>
      </c>
      <c r="N6">
        <f>SQRT(Table2[[#This Row],[Var]])</f>
        <v>2.1650635094610968</v>
      </c>
    </row>
    <row r="7" spans="2:14" ht="14.4" thickBot="1" x14ac:dyDescent="0.3">
      <c r="B7" s="7">
        <v>43399</v>
      </c>
      <c r="C7" s="5">
        <v>63759</v>
      </c>
      <c r="D7" s="5">
        <v>2780</v>
      </c>
      <c r="E7" s="17" t="s">
        <v>1</v>
      </c>
      <c r="F7" s="9">
        <v>0</v>
      </c>
      <c r="H7">
        <f t="shared" si="0"/>
        <v>2</v>
      </c>
      <c r="I7">
        <f t="shared" si="1"/>
        <v>-3</v>
      </c>
      <c r="J7">
        <f t="shared" si="2"/>
        <v>-2</v>
      </c>
      <c r="K7">
        <f t="shared" si="3"/>
        <v>0</v>
      </c>
      <c r="L7">
        <f t="shared" si="4"/>
        <v>-0.75</v>
      </c>
      <c r="M7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3.6875</v>
      </c>
      <c r="N7">
        <f>SQRT(Table2[[#This Row],[Var]])</f>
        <v>1.920286436967152</v>
      </c>
    </row>
    <row r="8" spans="2:14" ht="14.4" thickBot="1" x14ac:dyDescent="0.3">
      <c r="B8" s="8">
        <v>43389</v>
      </c>
      <c r="C8" s="5">
        <v>63720</v>
      </c>
      <c r="D8" s="5">
        <v>1625</v>
      </c>
      <c r="E8" s="6">
        <v>1307</v>
      </c>
      <c r="F8" s="9">
        <v>0</v>
      </c>
      <c r="H8">
        <f t="shared" si="0"/>
        <v>0</v>
      </c>
      <c r="I8">
        <f t="shared" si="1"/>
        <v>3</v>
      </c>
      <c r="J8">
        <f t="shared" si="2"/>
        <v>2</v>
      </c>
      <c r="K8">
        <f t="shared" si="3"/>
        <v>-2</v>
      </c>
      <c r="L8">
        <f t="shared" si="4"/>
        <v>0.75</v>
      </c>
      <c r="M8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3.6875</v>
      </c>
      <c r="N8">
        <f>SQRT(Table2[[#This Row],[Var]])</f>
        <v>1.920286436967152</v>
      </c>
    </row>
    <row r="9" spans="2:14" ht="14.4" thickBot="1" x14ac:dyDescent="0.3">
      <c r="B9" s="8">
        <v>43383</v>
      </c>
      <c r="C9" s="5">
        <v>57252</v>
      </c>
      <c r="D9" s="5">
        <v>6615</v>
      </c>
      <c r="E9" s="6">
        <v>5521</v>
      </c>
      <c r="F9" s="9">
        <v>0</v>
      </c>
      <c r="H9">
        <f t="shared" si="0"/>
        <v>1</v>
      </c>
      <c r="I9">
        <f t="shared" si="1"/>
        <v>1</v>
      </c>
      <c r="J9">
        <f t="shared" si="2"/>
        <v>-1</v>
      </c>
      <c r="K9">
        <f t="shared" si="3"/>
        <v>4</v>
      </c>
      <c r="L9">
        <f t="shared" si="4"/>
        <v>1.25</v>
      </c>
      <c r="M9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3.1875</v>
      </c>
      <c r="N9">
        <f>SQRT(Table2[[#This Row],[Var]])</f>
        <v>1.7853571071357126</v>
      </c>
    </row>
    <row r="10" spans="2:14" ht="14.4" thickBot="1" x14ac:dyDescent="0.3">
      <c r="B10" s="7">
        <v>43389</v>
      </c>
      <c r="C10" s="5">
        <v>57004</v>
      </c>
      <c r="D10" s="5">
        <v>6782</v>
      </c>
      <c r="E10" s="6">
        <v>6788</v>
      </c>
      <c r="F10" s="9"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4</v>
      </c>
      <c r="L10">
        <f t="shared" si="4"/>
        <v>1</v>
      </c>
      <c r="M10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3</v>
      </c>
      <c r="N10">
        <f>SQRT(Table2[[#This Row],[Var]])</f>
        <v>1.7320508075688772</v>
      </c>
    </row>
    <row r="11" spans="2:14" ht="14.4" thickBot="1" x14ac:dyDescent="0.3">
      <c r="B11" s="8">
        <v>43383</v>
      </c>
      <c r="C11" s="5">
        <v>57489</v>
      </c>
      <c r="D11" s="5">
        <v>3003</v>
      </c>
      <c r="E11" s="6">
        <v>2783</v>
      </c>
      <c r="F11" s="9">
        <v>0</v>
      </c>
      <c r="H11">
        <f t="shared" si="0"/>
        <v>1</v>
      </c>
      <c r="I11">
        <f t="shared" si="1"/>
        <v>3</v>
      </c>
      <c r="J11">
        <f t="shared" si="2"/>
        <v>2</v>
      </c>
      <c r="K11">
        <f t="shared" si="3"/>
        <v>0</v>
      </c>
      <c r="L11">
        <f t="shared" si="4"/>
        <v>1.5</v>
      </c>
      <c r="M11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1.25</v>
      </c>
      <c r="N11">
        <f>SQRT(Table2[[#This Row],[Var]])</f>
        <v>1.1180339887498949</v>
      </c>
    </row>
    <row r="12" spans="2:14" ht="14.4" thickBot="1" x14ac:dyDescent="0.3">
      <c r="B12" s="8">
        <v>43392</v>
      </c>
      <c r="C12" s="5">
        <v>57122</v>
      </c>
      <c r="D12" s="5">
        <v>5725</v>
      </c>
      <c r="E12" s="6">
        <v>3405</v>
      </c>
      <c r="F12" s="9">
        <v>0</v>
      </c>
      <c r="H12">
        <f t="shared" si="0"/>
        <v>2</v>
      </c>
      <c r="I12">
        <f t="shared" si="1"/>
        <v>3</v>
      </c>
      <c r="J12">
        <f t="shared" si="2"/>
        <v>2</v>
      </c>
      <c r="K12">
        <f t="shared" si="3"/>
        <v>0</v>
      </c>
      <c r="L12">
        <f t="shared" si="4"/>
        <v>1.75</v>
      </c>
      <c r="M12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1.1875</v>
      </c>
      <c r="N12">
        <f>SQRT(Table2[[#This Row],[Var]])</f>
        <v>1.0897247358851685</v>
      </c>
    </row>
    <row r="13" spans="2:14" ht="14.4" thickBot="1" x14ac:dyDescent="0.3">
      <c r="B13" s="8">
        <v>43378</v>
      </c>
      <c r="C13" s="5">
        <v>57666</v>
      </c>
      <c r="D13" s="5">
        <v>8038</v>
      </c>
      <c r="E13" s="6">
        <v>8250</v>
      </c>
      <c r="F13" s="9">
        <v>0</v>
      </c>
      <c r="H13">
        <f t="shared" si="0"/>
        <v>0</v>
      </c>
      <c r="I13">
        <f t="shared" si="1"/>
        <v>-2</v>
      </c>
      <c r="J13">
        <f t="shared" si="2"/>
        <v>-2</v>
      </c>
      <c r="K13">
        <f t="shared" si="3"/>
        <v>-2</v>
      </c>
      <c r="L13">
        <f t="shared" si="4"/>
        <v>-1.5</v>
      </c>
      <c r="M13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0.75</v>
      </c>
      <c r="N13">
        <f>SQRT(Table2[[#This Row],[Var]])</f>
        <v>0.8660254037844386</v>
      </c>
    </row>
    <row r="14" spans="2:14" ht="14.4" thickBot="1" x14ac:dyDescent="0.3">
      <c r="B14" s="8">
        <v>43391</v>
      </c>
      <c r="C14" s="5">
        <v>57006</v>
      </c>
      <c r="D14" s="5">
        <v>6170</v>
      </c>
      <c r="E14" s="6">
        <v>6172</v>
      </c>
      <c r="F14" s="9">
        <v>0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-2</v>
      </c>
      <c r="L14">
        <f t="shared" si="4"/>
        <v>-0.5</v>
      </c>
      <c r="M14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0.75</v>
      </c>
      <c r="N14">
        <f>SQRT(Table2[[#This Row],[Var]])</f>
        <v>0.8660254037844386</v>
      </c>
    </row>
    <row r="15" spans="2:14" ht="14.4" thickBot="1" x14ac:dyDescent="0.3">
      <c r="B15" s="7">
        <v>43200</v>
      </c>
      <c r="C15" s="5">
        <v>57442</v>
      </c>
      <c r="D15" s="5">
        <v>4899</v>
      </c>
      <c r="E15" s="6">
        <v>3578</v>
      </c>
      <c r="F15" s="9">
        <v>0</v>
      </c>
      <c r="H15">
        <f t="shared" si="0"/>
        <v>1</v>
      </c>
      <c r="I15">
        <f t="shared" si="1"/>
        <v>3</v>
      </c>
      <c r="J15">
        <f t="shared" si="2"/>
        <v>2</v>
      </c>
      <c r="K15">
        <f t="shared" si="3"/>
        <v>1</v>
      </c>
      <c r="L15">
        <f t="shared" si="4"/>
        <v>1.75</v>
      </c>
      <c r="M15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0.6875</v>
      </c>
      <c r="N15">
        <f>SQRT(Table2[[#This Row],[Var]])</f>
        <v>0.82915619758884995</v>
      </c>
    </row>
    <row r="16" spans="2:14" ht="14.4" thickBot="1" x14ac:dyDescent="0.3">
      <c r="B16" s="7">
        <v>43353</v>
      </c>
      <c r="C16" s="5">
        <v>57964</v>
      </c>
      <c r="D16" s="5">
        <v>8097</v>
      </c>
      <c r="E16" s="6">
        <v>7877</v>
      </c>
      <c r="F16" s="9">
        <v>0</v>
      </c>
      <c r="H16">
        <f t="shared" si="0"/>
        <v>1</v>
      </c>
      <c r="I16">
        <f t="shared" si="1"/>
        <v>2</v>
      </c>
      <c r="J16">
        <f t="shared" si="2"/>
        <v>2</v>
      </c>
      <c r="K16">
        <f t="shared" si="3"/>
        <v>0</v>
      </c>
      <c r="L16">
        <f t="shared" si="4"/>
        <v>1.25</v>
      </c>
      <c r="M16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0.6875</v>
      </c>
      <c r="N16">
        <f>SQRT(Table2[[#This Row],[Var]])</f>
        <v>0.82915619758884995</v>
      </c>
    </row>
    <row r="17" spans="2:14" ht="14.4" thickBot="1" x14ac:dyDescent="0.3">
      <c r="B17" s="8">
        <v>43389</v>
      </c>
      <c r="C17" s="5">
        <v>57148</v>
      </c>
      <c r="D17" s="5">
        <v>6190</v>
      </c>
      <c r="E17" s="6">
        <v>6070</v>
      </c>
      <c r="F17" s="9">
        <v>0</v>
      </c>
      <c r="H17">
        <f t="shared" si="0"/>
        <v>0</v>
      </c>
      <c r="I17">
        <f t="shared" si="1"/>
        <v>1</v>
      </c>
      <c r="J17">
        <f t="shared" si="2"/>
        <v>2</v>
      </c>
      <c r="K17">
        <f t="shared" si="3"/>
        <v>0</v>
      </c>
      <c r="L17">
        <f t="shared" si="4"/>
        <v>0.75</v>
      </c>
      <c r="M17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0.6875</v>
      </c>
      <c r="N17">
        <f>SQRT(Table2[[#This Row],[Var]])</f>
        <v>0.82915619758884995</v>
      </c>
    </row>
    <row r="18" spans="2:14" ht="14.4" thickBot="1" x14ac:dyDescent="0.3">
      <c r="B18" s="8">
        <v>43392</v>
      </c>
      <c r="C18" s="5">
        <v>57532</v>
      </c>
      <c r="D18" s="5">
        <v>4556</v>
      </c>
      <c r="E18" s="6">
        <v>4434</v>
      </c>
      <c r="F18" s="9">
        <v>0</v>
      </c>
      <c r="H18">
        <f t="shared" si="0"/>
        <v>0</v>
      </c>
      <c r="I18">
        <f t="shared" si="1"/>
        <v>1</v>
      </c>
      <c r="J18">
        <f t="shared" si="2"/>
        <v>2</v>
      </c>
      <c r="K18">
        <f t="shared" si="3"/>
        <v>2</v>
      </c>
      <c r="L18">
        <f t="shared" si="4"/>
        <v>1.25</v>
      </c>
      <c r="M18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0.6875</v>
      </c>
      <c r="N18">
        <f>SQRT(Table2[[#This Row],[Var]])</f>
        <v>0.82915619758884995</v>
      </c>
    </row>
    <row r="19" spans="2:14" ht="14.4" thickBot="1" x14ac:dyDescent="0.3">
      <c r="B19" s="8">
        <v>43389</v>
      </c>
      <c r="C19" s="5">
        <v>57396</v>
      </c>
      <c r="D19" s="5">
        <v>1285</v>
      </c>
      <c r="E19" s="6">
        <v>1306</v>
      </c>
      <c r="F19" s="9">
        <v>0</v>
      </c>
      <c r="H19">
        <f t="shared" si="0"/>
        <v>0</v>
      </c>
      <c r="I19">
        <f t="shared" si="1"/>
        <v>-1</v>
      </c>
      <c r="J19">
        <f t="shared" si="2"/>
        <v>-2</v>
      </c>
      <c r="K19">
        <f t="shared" si="3"/>
        <v>-1</v>
      </c>
      <c r="L19">
        <f t="shared" si="4"/>
        <v>-1</v>
      </c>
      <c r="M19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0.5</v>
      </c>
      <c r="N19">
        <f>SQRT(Table2[[#This Row],[Var]])</f>
        <v>0.70710678118654757</v>
      </c>
    </row>
    <row r="20" spans="2:14" ht="14.4" thickBot="1" x14ac:dyDescent="0.3">
      <c r="B20" s="7">
        <v>43414</v>
      </c>
      <c r="C20" s="5">
        <v>57599</v>
      </c>
      <c r="D20" s="5">
        <v>5560</v>
      </c>
      <c r="E20" s="6">
        <v>6781</v>
      </c>
      <c r="F20" s="9">
        <v>0</v>
      </c>
      <c r="H20">
        <f t="shared" si="0"/>
        <v>-1</v>
      </c>
      <c r="I20">
        <f t="shared" si="1"/>
        <v>-2</v>
      </c>
      <c r="J20">
        <f t="shared" si="2"/>
        <v>-2</v>
      </c>
      <c r="K20">
        <f t="shared" si="3"/>
        <v>-1</v>
      </c>
      <c r="L20">
        <f t="shared" si="4"/>
        <v>-1.5</v>
      </c>
      <c r="M20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0.25</v>
      </c>
      <c r="N20">
        <f>SQRT(Table2[[#This Row],[Var]])</f>
        <v>0.5</v>
      </c>
    </row>
    <row r="21" spans="2:14" ht="14.4" thickBot="1" x14ac:dyDescent="0.3">
      <c r="B21" s="7">
        <v>43444</v>
      </c>
      <c r="C21" s="5">
        <v>57489</v>
      </c>
      <c r="D21" s="5">
        <v>3003</v>
      </c>
      <c r="E21" s="6">
        <v>3014</v>
      </c>
      <c r="F21" s="9">
        <v>0</v>
      </c>
      <c r="H21">
        <f t="shared" si="0"/>
        <v>0</v>
      </c>
      <c r="I21">
        <f t="shared" si="1"/>
        <v>0</v>
      </c>
      <c r="J21">
        <f t="shared" si="2"/>
        <v>-1</v>
      </c>
      <c r="K21">
        <f t="shared" si="3"/>
        <v>-1</v>
      </c>
      <c r="L21">
        <f t="shared" si="4"/>
        <v>-0.5</v>
      </c>
      <c r="M21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0.25</v>
      </c>
      <c r="N21">
        <f>SQRT(Table2[[#This Row],[Var]])</f>
        <v>0.5</v>
      </c>
    </row>
    <row r="22" spans="2:14" ht="14.4" thickBot="1" x14ac:dyDescent="0.3">
      <c r="B22" s="7">
        <v>43401</v>
      </c>
      <c r="C22" s="5">
        <v>57437</v>
      </c>
      <c r="D22" s="5">
        <v>2614</v>
      </c>
      <c r="E22" s="6">
        <v>2603</v>
      </c>
      <c r="F22" s="9">
        <v>0</v>
      </c>
      <c r="H22">
        <f t="shared" si="0"/>
        <v>0</v>
      </c>
      <c r="I22">
        <f t="shared" si="1"/>
        <v>0</v>
      </c>
      <c r="J22">
        <f t="shared" si="2"/>
        <v>1</v>
      </c>
      <c r="K22">
        <f t="shared" si="3"/>
        <v>1</v>
      </c>
      <c r="L22">
        <f t="shared" si="4"/>
        <v>0.5</v>
      </c>
      <c r="M22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0.25</v>
      </c>
      <c r="N22">
        <f>SQRT(Table2[[#This Row],[Var]])</f>
        <v>0.5</v>
      </c>
    </row>
    <row r="23" spans="2:14" ht="14.4" thickBot="1" x14ac:dyDescent="0.3">
      <c r="B23" s="7">
        <v>43401</v>
      </c>
      <c r="C23" s="5">
        <v>57987</v>
      </c>
      <c r="D23" s="5">
        <v>6194</v>
      </c>
      <c r="E23" s="6">
        <v>7315</v>
      </c>
      <c r="F23" s="9">
        <v>0</v>
      </c>
      <c r="H23">
        <f t="shared" si="0"/>
        <v>-1</v>
      </c>
      <c r="I23">
        <f t="shared" si="1"/>
        <v>-2</v>
      </c>
      <c r="J23">
        <f t="shared" si="2"/>
        <v>-2</v>
      </c>
      <c r="K23">
        <f t="shared" si="3"/>
        <v>-1</v>
      </c>
      <c r="L23">
        <f t="shared" si="4"/>
        <v>-1.5</v>
      </c>
      <c r="M23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0.25</v>
      </c>
      <c r="N23">
        <f>SQRT(Table2[[#This Row],[Var]])</f>
        <v>0.5</v>
      </c>
    </row>
    <row r="24" spans="2:14" ht="14.4" thickBot="1" x14ac:dyDescent="0.3">
      <c r="B24" s="8">
        <v>43382</v>
      </c>
      <c r="C24" s="5">
        <v>57637</v>
      </c>
      <c r="D24" s="5">
        <v>5006</v>
      </c>
      <c r="E24" s="6">
        <v>3774</v>
      </c>
      <c r="F24" s="9">
        <v>0</v>
      </c>
      <c r="H24">
        <f t="shared" si="0"/>
        <v>2</v>
      </c>
      <c r="I24">
        <f t="shared" si="1"/>
        <v>3</v>
      </c>
      <c r="J24">
        <f t="shared" si="2"/>
        <v>3</v>
      </c>
      <c r="K24">
        <f t="shared" si="3"/>
        <v>2</v>
      </c>
      <c r="L24">
        <f t="shared" si="4"/>
        <v>2.5</v>
      </c>
      <c r="M24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0.25</v>
      </c>
      <c r="N24">
        <f>SQRT(Table2[[#This Row],[Var]])</f>
        <v>0.5</v>
      </c>
    </row>
    <row r="25" spans="2:14" ht="14.4" thickBot="1" x14ac:dyDescent="0.3">
      <c r="B25" s="7">
        <v>43392</v>
      </c>
      <c r="C25" s="5">
        <v>57960</v>
      </c>
      <c r="D25" s="5">
        <v>7624</v>
      </c>
      <c r="E25" s="6">
        <v>6624</v>
      </c>
      <c r="F25" s="9">
        <v>0</v>
      </c>
      <c r="H25">
        <f t="shared" si="0"/>
        <v>1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0.25</v>
      </c>
      <c r="M25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0.1875</v>
      </c>
      <c r="N25">
        <f>SQRT(Table2[[#This Row],[Var]])</f>
        <v>0.4330127018922193</v>
      </c>
    </row>
    <row r="26" spans="2:14" ht="14.4" thickBot="1" x14ac:dyDescent="0.3">
      <c r="B26" s="7">
        <v>43399</v>
      </c>
      <c r="C26" s="5">
        <v>57253</v>
      </c>
      <c r="D26" s="5">
        <v>4822</v>
      </c>
      <c r="E26" s="6">
        <v>4823</v>
      </c>
      <c r="F26" s="9">
        <v>0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-1</v>
      </c>
      <c r="L26">
        <f t="shared" si="4"/>
        <v>-0.25</v>
      </c>
      <c r="M26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0.1875</v>
      </c>
      <c r="N26">
        <f>SQRT(Table2[[#This Row],[Var]])</f>
        <v>0.4330127018922193</v>
      </c>
    </row>
    <row r="27" spans="2:14" ht="14.4" thickBot="1" x14ac:dyDescent="0.3">
      <c r="B27" s="8">
        <v>43383</v>
      </c>
      <c r="C27" s="5">
        <v>57601</v>
      </c>
      <c r="D27" s="5">
        <v>7617</v>
      </c>
      <c r="E27" s="6">
        <v>7616</v>
      </c>
      <c r="F27" s="9">
        <v>0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1</v>
      </c>
      <c r="L27">
        <f t="shared" si="4"/>
        <v>0.25</v>
      </c>
      <c r="M27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0.1875</v>
      </c>
      <c r="N27">
        <f>SQRT(Table2[[#This Row],[Var]])</f>
        <v>0.4330127018922193</v>
      </c>
    </row>
    <row r="28" spans="2:14" ht="14.4" thickBot="1" x14ac:dyDescent="0.3">
      <c r="B28" s="8">
        <v>43391</v>
      </c>
      <c r="C28" s="5">
        <v>57184</v>
      </c>
      <c r="D28" s="5">
        <v>3013</v>
      </c>
      <c r="E28" s="6">
        <v>3014</v>
      </c>
      <c r="F28" s="9">
        <v>0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-1</v>
      </c>
      <c r="L28">
        <f t="shared" si="4"/>
        <v>-0.25</v>
      </c>
      <c r="M28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0.1875</v>
      </c>
      <c r="N28">
        <f>SQRT(Table2[[#This Row],[Var]])</f>
        <v>0.4330127018922193</v>
      </c>
    </row>
    <row r="29" spans="2:14" ht="14.4" thickBot="1" x14ac:dyDescent="0.3">
      <c r="B29" s="7">
        <v>43383</v>
      </c>
      <c r="C29" s="5">
        <v>57380</v>
      </c>
      <c r="D29" s="5">
        <v>9924</v>
      </c>
      <c r="E29" s="6">
        <v>9924</v>
      </c>
      <c r="F29" s="9">
        <v>0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</v>
      </c>
      <c r="N29">
        <f>SQRT(Table2[[#This Row],[Var]])</f>
        <v>0</v>
      </c>
    </row>
    <row r="30" spans="2:14" ht="14.4" thickBot="1" x14ac:dyDescent="0.3">
      <c r="B30" s="7">
        <v>43414</v>
      </c>
      <c r="C30" s="5">
        <v>57944</v>
      </c>
      <c r="D30" s="5">
        <v>9527</v>
      </c>
      <c r="E30" s="6">
        <v>9527</v>
      </c>
      <c r="F30" s="9">
        <v>0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</v>
      </c>
      <c r="N30">
        <f>SQRT(Table2[[#This Row],[Var]])</f>
        <v>0</v>
      </c>
    </row>
    <row r="31" spans="2:14" ht="14.4" thickBot="1" x14ac:dyDescent="0.3">
      <c r="B31" s="8">
        <v>43384</v>
      </c>
      <c r="C31" s="5">
        <v>57948</v>
      </c>
      <c r="D31" s="5">
        <v>3225</v>
      </c>
      <c r="E31" s="6">
        <v>3225</v>
      </c>
      <c r="F31" s="9">
        <v>0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</v>
      </c>
      <c r="N31">
        <f>SQRT(Table2[[#This Row],[Var]])</f>
        <v>0</v>
      </c>
    </row>
    <row r="32" spans="2:14" ht="14.4" thickBot="1" x14ac:dyDescent="0.3">
      <c r="B32" s="8">
        <v>43397</v>
      </c>
      <c r="C32" s="5">
        <v>57554</v>
      </c>
      <c r="D32" s="5">
        <v>6718</v>
      </c>
      <c r="E32" s="6">
        <v>1169</v>
      </c>
      <c r="F32" s="9">
        <v>1</v>
      </c>
      <c r="H32">
        <f t="shared" si="0"/>
        <v>5</v>
      </c>
      <c r="I32">
        <f t="shared" si="1"/>
        <v>-4</v>
      </c>
      <c r="J32">
        <f t="shared" si="2"/>
        <v>5</v>
      </c>
      <c r="K32">
        <f t="shared" si="3"/>
        <v>-1</v>
      </c>
      <c r="L32">
        <f t="shared" si="4"/>
        <v>1.25</v>
      </c>
      <c r="M32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15.1875</v>
      </c>
      <c r="N32">
        <f>SQRT(Table2[[#This Row],[Var]])</f>
        <v>3.897114317029974</v>
      </c>
    </row>
    <row r="33" spans="2:14" ht="14.4" thickBot="1" x14ac:dyDescent="0.3">
      <c r="B33" s="7">
        <v>43389</v>
      </c>
      <c r="C33" s="5">
        <v>57605</v>
      </c>
      <c r="D33" s="5">
        <v>2520</v>
      </c>
      <c r="E33" s="6">
        <v>3062</v>
      </c>
      <c r="F33" s="9">
        <v>1</v>
      </c>
      <c r="H33">
        <f t="shared" si="0"/>
        <v>-1</v>
      </c>
      <c r="I33">
        <f t="shared" si="1"/>
        <v>5</v>
      </c>
      <c r="J33">
        <f t="shared" si="2"/>
        <v>-4</v>
      </c>
      <c r="K33">
        <f t="shared" si="3"/>
        <v>-2</v>
      </c>
      <c r="L33">
        <f t="shared" si="4"/>
        <v>-0.5</v>
      </c>
      <c r="M33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11.25</v>
      </c>
      <c r="N33">
        <f>SQRT(Table2[[#This Row],[Var]])</f>
        <v>3.3541019662496847</v>
      </c>
    </row>
    <row r="34" spans="2:14" ht="14.4" thickBot="1" x14ac:dyDescent="0.3">
      <c r="B34" s="7">
        <v>43396</v>
      </c>
      <c r="C34" s="5">
        <v>57189</v>
      </c>
      <c r="D34" s="5">
        <v>3953</v>
      </c>
      <c r="E34" s="6">
        <v>1599</v>
      </c>
      <c r="F34" s="9">
        <v>1</v>
      </c>
      <c r="H34">
        <f t="shared" ref="H34:H61" si="5">IF(AND(-5&lt;(MID(D34,1,1)-MID(E34,1,1)),(MID(D34,1,1)-MID(E34,1,1))&lt;6),MID(D34,1,1)-MID(E34,1,1),IF(MID(D34,1,1)-MID(E34,1,1)&lt;-4,MID(D34,1,1)-MID(E34,1,1)+10,MID(D34,1,1)-MID(E34,1,1)-10))</f>
        <v>2</v>
      </c>
      <c r="I34">
        <f t="shared" ref="I34:I61" si="6">IF(AND(-5&lt;(MID(D34,2,1)-MID(E34,2,1)),(MID(D34,2,1)-MID(E34,2,1))&lt;6),MID(D34,2,1)-MID(E34,2,1),IF(MID(D34,2,1)-MID(E34,2,1)&lt;-4,MID(D34,2,1)-MID(E34,2,1)+10,MID(D34,2,1)-MID(E34,2,1)-10))</f>
        <v>4</v>
      </c>
      <c r="J34">
        <f t="shared" ref="J34:J61" si="7">IF(AND(-5&lt;(MID(D34,3,1)-MID(E34,3,1)),(MID(D34,3,1)-MID(E34,3,1))&lt;6),MID(D34,3,1)-MID(E34,3,1),IF(MID(D34,3,1)-MID(E34,3,1)&lt;-4,MID(D34,3,1)-MID(E34,3,1)+10,MID(D34,3,1)-MID(E34,3,1)-10))</f>
        <v>-4</v>
      </c>
      <c r="K34">
        <f t="shared" ref="K34:K61" si="8">IF(AND(-5&lt;(MID(D34,4,1)-MID(E34,4,1)),(MID(D34,4,1)-MID(E34,4,1))&lt;6),MID(D34,4,1)-MID(E34,4,1),IF(MID(D34,4,1)-MID(E34,4,1)&lt;-4,MID(D34,4,1)-MID(E34,4,1)+10,MID(D34,4,1)-MID(E34,4,1)-10))</f>
        <v>4</v>
      </c>
      <c r="L34">
        <f t="shared" ref="L34:L61" si="9">AVERAGE(H34:K34)</f>
        <v>1.5</v>
      </c>
      <c r="M34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10.75</v>
      </c>
      <c r="N34">
        <f>SQRT(Table2[[#This Row],[Var]])</f>
        <v>3.2787192621510002</v>
      </c>
    </row>
    <row r="35" spans="2:14" ht="14.4" thickBot="1" x14ac:dyDescent="0.3">
      <c r="B35" s="7">
        <v>43397</v>
      </c>
      <c r="C35" s="5">
        <v>57625</v>
      </c>
      <c r="D35" s="5">
        <v>8097</v>
      </c>
      <c r="E35" s="6">
        <v>3650</v>
      </c>
      <c r="F35" s="9">
        <v>1</v>
      </c>
      <c r="H35">
        <f t="shared" si="5"/>
        <v>5</v>
      </c>
      <c r="I35">
        <f t="shared" si="6"/>
        <v>4</v>
      </c>
      <c r="J35">
        <f t="shared" si="7"/>
        <v>4</v>
      </c>
      <c r="K35">
        <f t="shared" si="8"/>
        <v>-3</v>
      </c>
      <c r="L35">
        <f t="shared" si="9"/>
        <v>2.5</v>
      </c>
      <c r="M35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10.25</v>
      </c>
      <c r="N35">
        <f>SQRT(Table2[[#This Row],[Var]])</f>
        <v>3.2015621187164243</v>
      </c>
    </row>
    <row r="36" spans="2:14" ht="14.4" thickBot="1" x14ac:dyDescent="0.3">
      <c r="B36" s="7">
        <v>43393</v>
      </c>
      <c r="C36" s="5">
        <v>57052</v>
      </c>
      <c r="D36" s="5">
        <v>2752</v>
      </c>
      <c r="E36" s="6">
        <v>4282</v>
      </c>
      <c r="F36" s="9">
        <v>1</v>
      </c>
      <c r="H36">
        <f t="shared" si="5"/>
        <v>-2</v>
      </c>
      <c r="I36">
        <f t="shared" si="6"/>
        <v>5</v>
      </c>
      <c r="J36">
        <f t="shared" si="7"/>
        <v>-3</v>
      </c>
      <c r="K36">
        <f t="shared" si="8"/>
        <v>0</v>
      </c>
      <c r="L36">
        <f t="shared" si="9"/>
        <v>0</v>
      </c>
      <c r="M36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9.5</v>
      </c>
      <c r="N36">
        <f>SQRT(Table2[[#This Row],[Var]])</f>
        <v>3.082207001484488</v>
      </c>
    </row>
    <row r="37" spans="2:14" ht="14.4" thickBot="1" x14ac:dyDescent="0.3">
      <c r="B37" s="8">
        <v>43384</v>
      </c>
      <c r="C37" s="5">
        <v>57650</v>
      </c>
      <c r="D37" s="5">
        <v>7528</v>
      </c>
      <c r="E37" s="6">
        <v>9191</v>
      </c>
      <c r="F37" s="9">
        <v>1</v>
      </c>
      <c r="H37">
        <f t="shared" si="5"/>
        <v>-2</v>
      </c>
      <c r="I37">
        <f t="shared" si="6"/>
        <v>4</v>
      </c>
      <c r="J37">
        <f t="shared" si="7"/>
        <v>3</v>
      </c>
      <c r="K37">
        <f t="shared" si="8"/>
        <v>-3</v>
      </c>
      <c r="L37">
        <f t="shared" si="9"/>
        <v>0.5</v>
      </c>
      <c r="M37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9.25</v>
      </c>
      <c r="N37">
        <f>SQRT(Table2[[#This Row],[Var]])</f>
        <v>3.0413812651491097</v>
      </c>
    </row>
    <row r="38" spans="2:14" ht="14.4" thickBot="1" x14ac:dyDescent="0.3">
      <c r="B38" s="8">
        <v>43390</v>
      </c>
      <c r="C38" s="5">
        <v>57551</v>
      </c>
      <c r="D38" s="5">
        <v>4437</v>
      </c>
      <c r="E38" s="6">
        <v>1775</v>
      </c>
      <c r="F38" s="9">
        <v>1</v>
      </c>
      <c r="H38">
        <f t="shared" si="5"/>
        <v>3</v>
      </c>
      <c r="I38">
        <f t="shared" si="6"/>
        <v>-3</v>
      </c>
      <c r="J38">
        <f t="shared" si="7"/>
        <v>-4</v>
      </c>
      <c r="K38">
        <f t="shared" si="8"/>
        <v>2</v>
      </c>
      <c r="L38">
        <f t="shared" si="9"/>
        <v>-0.5</v>
      </c>
      <c r="M38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9.25</v>
      </c>
      <c r="N38">
        <f>SQRT(Table2[[#This Row],[Var]])</f>
        <v>3.0413812651491097</v>
      </c>
    </row>
    <row r="39" spans="2:14" ht="14.4" thickBot="1" x14ac:dyDescent="0.3">
      <c r="B39" s="8">
        <v>43396</v>
      </c>
      <c r="C39" s="5">
        <v>57316</v>
      </c>
      <c r="D39" s="5">
        <v>5579</v>
      </c>
      <c r="E39" s="6">
        <v>1105</v>
      </c>
      <c r="F39" s="9">
        <v>1</v>
      </c>
      <c r="H39">
        <f t="shared" si="5"/>
        <v>4</v>
      </c>
      <c r="I39">
        <f t="shared" si="6"/>
        <v>4</v>
      </c>
      <c r="J39">
        <f t="shared" si="7"/>
        <v>-3</v>
      </c>
      <c r="K39">
        <f t="shared" si="8"/>
        <v>4</v>
      </c>
      <c r="L39">
        <f t="shared" si="9"/>
        <v>2.25</v>
      </c>
      <c r="M39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9.1875</v>
      </c>
      <c r="N39">
        <f>SQRT(Table2[[#This Row],[Var]])</f>
        <v>3.0310889132455352</v>
      </c>
    </row>
    <row r="40" spans="2:14" ht="14.4" thickBot="1" x14ac:dyDescent="0.3">
      <c r="B40" s="8">
        <v>43396</v>
      </c>
      <c r="C40" s="5">
        <v>57959</v>
      </c>
      <c r="D40" s="5">
        <v>5441</v>
      </c>
      <c r="E40" s="6">
        <v>8203</v>
      </c>
      <c r="F40" s="9">
        <v>1</v>
      </c>
      <c r="H40">
        <f t="shared" si="5"/>
        <v>-3</v>
      </c>
      <c r="I40">
        <f t="shared" si="6"/>
        <v>2</v>
      </c>
      <c r="J40">
        <f t="shared" si="7"/>
        <v>4</v>
      </c>
      <c r="K40">
        <f t="shared" si="8"/>
        <v>-2</v>
      </c>
      <c r="L40">
        <f t="shared" si="9"/>
        <v>0.25</v>
      </c>
      <c r="M40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8.1875</v>
      </c>
      <c r="N40">
        <f>SQRT(Table2[[#This Row],[Var]])</f>
        <v>2.8613807855648994</v>
      </c>
    </row>
    <row r="41" spans="2:14" ht="14.4" thickBot="1" x14ac:dyDescent="0.3">
      <c r="B41" s="8">
        <v>43377</v>
      </c>
      <c r="C41" s="5">
        <v>57359</v>
      </c>
      <c r="D41" s="5">
        <v>2240</v>
      </c>
      <c r="E41" s="6">
        <v>4558</v>
      </c>
      <c r="F41" s="9">
        <v>1</v>
      </c>
      <c r="H41">
        <f t="shared" si="5"/>
        <v>-2</v>
      </c>
      <c r="I41">
        <f t="shared" si="6"/>
        <v>-3</v>
      </c>
      <c r="J41">
        <f t="shared" si="7"/>
        <v>-1</v>
      </c>
      <c r="K41">
        <f t="shared" si="8"/>
        <v>2</v>
      </c>
      <c r="L41">
        <f t="shared" si="9"/>
        <v>-1</v>
      </c>
      <c r="M41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3.5</v>
      </c>
      <c r="N41">
        <f>SQRT(Table2[[#This Row],[Var]])</f>
        <v>1.8708286933869707</v>
      </c>
    </row>
    <row r="42" spans="2:14" ht="14.4" thickBot="1" x14ac:dyDescent="0.3">
      <c r="B42" s="7">
        <v>43397</v>
      </c>
      <c r="C42" s="5">
        <v>57393</v>
      </c>
      <c r="D42" s="5">
        <v>9061</v>
      </c>
      <c r="E42" s="6">
        <v>2461</v>
      </c>
      <c r="F42" s="9">
        <v>1</v>
      </c>
      <c r="H42">
        <f t="shared" si="5"/>
        <v>-3</v>
      </c>
      <c r="I42">
        <f t="shared" si="6"/>
        <v>-4</v>
      </c>
      <c r="J42">
        <f t="shared" si="7"/>
        <v>0</v>
      </c>
      <c r="K42">
        <f t="shared" si="8"/>
        <v>0</v>
      </c>
      <c r="L42">
        <f t="shared" si="9"/>
        <v>-1.75</v>
      </c>
      <c r="M42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3.1875</v>
      </c>
      <c r="N42">
        <f>SQRT(Table2[[#This Row],[Var]])</f>
        <v>1.7853571071357126</v>
      </c>
    </row>
    <row r="43" spans="2:14" ht="14.4" thickBot="1" x14ac:dyDescent="0.3">
      <c r="B43" s="7">
        <v>43399</v>
      </c>
      <c r="C43" s="5">
        <v>57485</v>
      </c>
      <c r="D43" s="5">
        <v>7171</v>
      </c>
      <c r="E43" s="6">
        <v>5741</v>
      </c>
      <c r="F43" s="9">
        <v>1</v>
      </c>
      <c r="H43">
        <f t="shared" si="5"/>
        <v>2</v>
      </c>
      <c r="I43">
        <f t="shared" si="6"/>
        <v>4</v>
      </c>
      <c r="J43">
        <f t="shared" si="7"/>
        <v>3</v>
      </c>
      <c r="K43">
        <f t="shared" si="8"/>
        <v>0</v>
      </c>
      <c r="L43">
        <f t="shared" si="9"/>
        <v>2.25</v>
      </c>
      <c r="M43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2.1875</v>
      </c>
      <c r="N43">
        <f>SQRT(Table2[[#This Row],[Var]])</f>
        <v>1.479019945774904</v>
      </c>
    </row>
    <row r="44" spans="2:14" ht="14.4" thickBot="1" x14ac:dyDescent="0.3">
      <c r="B44" s="8">
        <v>43391</v>
      </c>
      <c r="C44" s="5">
        <v>57046</v>
      </c>
      <c r="D44" s="5">
        <v>5341</v>
      </c>
      <c r="E44" s="6">
        <v>5674</v>
      </c>
      <c r="F44" s="9">
        <v>1</v>
      </c>
      <c r="H44">
        <f t="shared" si="5"/>
        <v>0</v>
      </c>
      <c r="I44">
        <f t="shared" si="6"/>
        <v>-3</v>
      </c>
      <c r="J44">
        <f t="shared" si="7"/>
        <v>-3</v>
      </c>
      <c r="K44">
        <f t="shared" si="8"/>
        <v>-3</v>
      </c>
      <c r="L44">
        <f t="shared" si="9"/>
        <v>-2.25</v>
      </c>
      <c r="M44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1.6875</v>
      </c>
      <c r="N44">
        <f>SQRT(Table2[[#This Row],[Var]])</f>
        <v>1.299038105676658</v>
      </c>
    </row>
    <row r="45" spans="2:14" ht="14.4" thickBot="1" x14ac:dyDescent="0.3">
      <c r="B45" s="7">
        <v>43383</v>
      </c>
      <c r="C45" s="5">
        <v>57000</v>
      </c>
      <c r="D45" s="5">
        <v>2043</v>
      </c>
      <c r="E45" s="6">
        <v>3385</v>
      </c>
      <c r="F45" s="9">
        <v>1</v>
      </c>
      <c r="H45">
        <f t="shared" si="5"/>
        <v>-1</v>
      </c>
      <c r="I45">
        <f t="shared" si="6"/>
        <v>-3</v>
      </c>
      <c r="J45">
        <f t="shared" si="7"/>
        <v>-4</v>
      </c>
      <c r="K45">
        <f t="shared" si="8"/>
        <v>-2</v>
      </c>
      <c r="L45">
        <f t="shared" si="9"/>
        <v>-2.5</v>
      </c>
      <c r="M45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1.25</v>
      </c>
      <c r="N45">
        <f>SQRT(Table2[[#This Row],[Var]])</f>
        <v>1.1180339887498949</v>
      </c>
    </row>
    <row r="46" spans="2:14" ht="14.4" thickBot="1" x14ac:dyDescent="0.3">
      <c r="B46" s="8">
        <v>43397</v>
      </c>
      <c r="C46" s="5">
        <v>57650</v>
      </c>
      <c r="D46" s="5">
        <v>7528</v>
      </c>
      <c r="E46" s="6">
        <v>3297</v>
      </c>
      <c r="F46" s="9">
        <v>1</v>
      </c>
      <c r="H46">
        <f t="shared" si="5"/>
        <v>4</v>
      </c>
      <c r="I46">
        <f t="shared" si="6"/>
        <v>3</v>
      </c>
      <c r="J46">
        <f t="shared" si="7"/>
        <v>3</v>
      </c>
      <c r="K46">
        <f t="shared" si="8"/>
        <v>1</v>
      </c>
      <c r="L46">
        <f t="shared" si="9"/>
        <v>2.75</v>
      </c>
      <c r="M46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1.1875</v>
      </c>
      <c r="N46">
        <f>SQRT(Table2[[#This Row],[Var]])</f>
        <v>1.0897247358851685</v>
      </c>
    </row>
    <row r="47" spans="2:14" ht="14.4" thickBot="1" x14ac:dyDescent="0.3">
      <c r="B47" s="7">
        <v>43399</v>
      </c>
      <c r="C47" s="5">
        <v>57365</v>
      </c>
      <c r="D47" s="5">
        <v>6158</v>
      </c>
      <c r="E47" s="6">
        <v>6136</v>
      </c>
      <c r="F47" s="9">
        <v>1</v>
      </c>
      <c r="H47">
        <f t="shared" si="5"/>
        <v>0</v>
      </c>
      <c r="I47">
        <f t="shared" si="6"/>
        <v>0</v>
      </c>
      <c r="J47">
        <f t="shared" si="7"/>
        <v>2</v>
      </c>
      <c r="K47">
        <f t="shared" si="8"/>
        <v>2</v>
      </c>
      <c r="L47">
        <f t="shared" si="9"/>
        <v>1</v>
      </c>
      <c r="M47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</v>
      </c>
      <c r="N47">
        <f>SQRT(Table2[[#This Row],[Var]])</f>
        <v>1</v>
      </c>
    </row>
    <row r="48" spans="2:14" ht="14.4" thickBot="1" x14ac:dyDescent="0.3">
      <c r="B48" s="8">
        <v>43396</v>
      </c>
      <c r="C48" s="5">
        <v>57024</v>
      </c>
      <c r="D48" s="5">
        <v>8085</v>
      </c>
      <c r="E48" s="6">
        <v>8287</v>
      </c>
      <c r="F48" s="9">
        <v>1</v>
      </c>
      <c r="H48">
        <f t="shared" si="5"/>
        <v>0</v>
      </c>
      <c r="I48">
        <f t="shared" si="6"/>
        <v>-2</v>
      </c>
      <c r="J48">
        <f t="shared" si="7"/>
        <v>0</v>
      </c>
      <c r="K48">
        <f t="shared" si="8"/>
        <v>-2</v>
      </c>
      <c r="L48">
        <f t="shared" si="9"/>
        <v>-1</v>
      </c>
      <c r="M48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1</v>
      </c>
      <c r="N48">
        <f>SQRT(Table2[[#This Row],[Var]])</f>
        <v>1</v>
      </c>
    </row>
    <row r="49" spans="2:14" ht="14.4" thickBot="1" x14ac:dyDescent="0.3">
      <c r="B49" s="7">
        <v>43200</v>
      </c>
      <c r="C49" s="5">
        <v>57156</v>
      </c>
      <c r="D49" s="5">
        <v>5479</v>
      </c>
      <c r="E49" s="6">
        <v>2946</v>
      </c>
      <c r="F49" s="9">
        <v>1</v>
      </c>
      <c r="H49">
        <f t="shared" si="5"/>
        <v>3</v>
      </c>
      <c r="I49">
        <f t="shared" si="6"/>
        <v>5</v>
      </c>
      <c r="J49">
        <f t="shared" si="7"/>
        <v>3</v>
      </c>
      <c r="K49">
        <f t="shared" si="8"/>
        <v>3</v>
      </c>
      <c r="L49">
        <f t="shared" si="9"/>
        <v>3.5</v>
      </c>
      <c r="M49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0.75</v>
      </c>
      <c r="N49">
        <f>SQRT(Table2[[#This Row],[Var]])</f>
        <v>0.8660254037844386</v>
      </c>
    </row>
    <row r="50" spans="2:14" ht="14.4" thickBot="1" x14ac:dyDescent="0.3">
      <c r="B50" s="8">
        <v>43396</v>
      </c>
      <c r="C50" s="5">
        <v>57392</v>
      </c>
      <c r="D50" s="5">
        <v>8347</v>
      </c>
      <c r="E50" s="6">
        <v>8327</v>
      </c>
      <c r="F50" s="9">
        <v>1</v>
      </c>
      <c r="H50">
        <f t="shared" si="5"/>
        <v>0</v>
      </c>
      <c r="I50">
        <f t="shared" si="6"/>
        <v>0</v>
      </c>
      <c r="J50">
        <f t="shared" si="7"/>
        <v>2</v>
      </c>
      <c r="K50">
        <f t="shared" si="8"/>
        <v>0</v>
      </c>
      <c r="L50">
        <f t="shared" si="9"/>
        <v>0.5</v>
      </c>
      <c r="M50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0.75</v>
      </c>
      <c r="N50">
        <f>SQRT(Table2[[#This Row],[Var]])</f>
        <v>0.8660254037844386</v>
      </c>
    </row>
    <row r="51" spans="2:14" ht="14.4" thickBot="1" x14ac:dyDescent="0.3">
      <c r="B51" s="7">
        <v>43392</v>
      </c>
      <c r="C51" s="5">
        <v>58652</v>
      </c>
      <c r="D51" s="5">
        <v>2600</v>
      </c>
      <c r="E51" s="6">
        <v>1479</v>
      </c>
      <c r="F51" s="9">
        <v>1</v>
      </c>
      <c r="H51">
        <f t="shared" si="5"/>
        <v>1</v>
      </c>
      <c r="I51">
        <f t="shared" si="6"/>
        <v>2</v>
      </c>
      <c r="J51">
        <f t="shared" si="7"/>
        <v>3</v>
      </c>
      <c r="K51">
        <f t="shared" si="8"/>
        <v>1</v>
      </c>
      <c r="L51">
        <f t="shared" si="9"/>
        <v>1.75</v>
      </c>
      <c r="M51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0.6875</v>
      </c>
      <c r="N51">
        <f>SQRT(Table2[[#This Row],[Var]])</f>
        <v>0.82915619758884995</v>
      </c>
    </row>
    <row r="52" spans="2:14" ht="14.4" thickBot="1" x14ac:dyDescent="0.3">
      <c r="B52" s="7">
        <v>43396</v>
      </c>
      <c r="C52" s="5">
        <v>63730</v>
      </c>
      <c r="D52" s="5">
        <v>7236</v>
      </c>
      <c r="E52" s="6">
        <v>7457</v>
      </c>
      <c r="F52" s="9">
        <v>1</v>
      </c>
      <c r="H52">
        <f t="shared" si="5"/>
        <v>0</v>
      </c>
      <c r="I52">
        <f t="shared" si="6"/>
        <v>-2</v>
      </c>
      <c r="J52">
        <f t="shared" si="7"/>
        <v>-2</v>
      </c>
      <c r="K52">
        <f t="shared" si="8"/>
        <v>-1</v>
      </c>
      <c r="L52">
        <f t="shared" si="9"/>
        <v>-1.25</v>
      </c>
      <c r="M52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0.6875</v>
      </c>
      <c r="N52">
        <f>SQRT(Table2[[#This Row],[Var]])</f>
        <v>0.82915619758884995</v>
      </c>
    </row>
    <row r="53" spans="2:14" ht="14.4" thickBot="1" x14ac:dyDescent="0.3">
      <c r="B53" s="7">
        <v>43401</v>
      </c>
      <c r="C53" s="5">
        <v>57164</v>
      </c>
      <c r="D53" s="5">
        <v>6534</v>
      </c>
      <c r="E53" s="6">
        <v>6324</v>
      </c>
      <c r="F53" s="9">
        <v>1</v>
      </c>
      <c r="H53">
        <f t="shared" si="5"/>
        <v>0</v>
      </c>
      <c r="I53">
        <f t="shared" si="6"/>
        <v>2</v>
      </c>
      <c r="J53">
        <f t="shared" si="7"/>
        <v>1</v>
      </c>
      <c r="K53">
        <f t="shared" si="8"/>
        <v>0</v>
      </c>
      <c r="L53">
        <f t="shared" si="9"/>
        <v>0.75</v>
      </c>
      <c r="M53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0.6875</v>
      </c>
      <c r="N53">
        <f>SQRT(Table2[[#This Row],[Var]])</f>
        <v>0.82915619758884995</v>
      </c>
    </row>
    <row r="54" spans="2:14" ht="14.4" thickBot="1" x14ac:dyDescent="0.3">
      <c r="B54" s="7">
        <v>43401</v>
      </c>
      <c r="C54" s="5">
        <v>57647</v>
      </c>
      <c r="D54" s="5">
        <v>3807</v>
      </c>
      <c r="E54" s="6">
        <v>3686</v>
      </c>
      <c r="F54" s="9">
        <v>1</v>
      </c>
      <c r="H54">
        <f t="shared" si="5"/>
        <v>0</v>
      </c>
      <c r="I54">
        <f t="shared" si="6"/>
        <v>2</v>
      </c>
      <c r="J54">
        <f t="shared" si="7"/>
        <v>2</v>
      </c>
      <c r="K54">
        <f t="shared" si="8"/>
        <v>1</v>
      </c>
      <c r="L54">
        <f t="shared" si="9"/>
        <v>1.25</v>
      </c>
      <c r="M54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0.6875</v>
      </c>
      <c r="N54">
        <f>SQRT(Table2[[#This Row],[Var]])</f>
        <v>0.82915619758884995</v>
      </c>
    </row>
    <row r="55" spans="2:14" ht="14.4" thickBot="1" x14ac:dyDescent="0.3">
      <c r="B55" s="8">
        <v>43377</v>
      </c>
      <c r="C55" s="5">
        <v>57664</v>
      </c>
      <c r="D55" s="5">
        <v>3867</v>
      </c>
      <c r="E55" s="6">
        <v>3879</v>
      </c>
      <c r="F55" s="9">
        <v>1</v>
      </c>
      <c r="H55">
        <f t="shared" si="5"/>
        <v>0</v>
      </c>
      <c r="I55">
        <f t="shared" si="6"/>
        <v>0</v>
      </c>
      <c r="J55">
        <f t="shared" si="7"/>
        <v>-1</v>
      </c>
      <c r="K55">
        <f t="shared" si="8"/>
        <v>-2</v>
      </c>
      <c r="L55">
        <f t="shared" si="9"/>
        <v>-0.75</v>
      </c>
      <c r="M55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0.6875</v>
      </c>
      <c r="N55">
        <f>SQRT(Table2[[#This Row],[Var]])</f>
        <v>0.82915619758884995</v>
      </c>
    </row>
    <row r="56" spans="2:14" ht="14.4" thickBot="1" x14ac:dyDescent="0.3">
      <c r="B56" s="8">
        <v>43392</v>
      </c>
      <c r="C56" s="5">
        <v>58328</v>
      </c>
      <c r="D56" s="5">
        <v>3358</v>
      </c>
      <c r="E56" s="6">
        <v>9925</v>
      </c>
      <c r="F56" s="9">
        <v>1</v>
      </c>
      <c r="H56">
        <f t="shared" si="5"/>
        <v>4</v>
      </c>
      <c r="I56">
        <f t="shared" si="6"/>
        <v>4</v>
      </c>
      <c r="J56">
        <f t="shared" si="7"/>
        <v>3</v>
      </c>
      <c r="K56">
        <f t="shared" si="8"/>
        <v>3</v>
      </c>
      <c r="L56">
        <f t="shared" si="9"/>
        <v>3.5</v>
      </c>
      <c r="M56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0.25</v>
      </c>
      <c r="N56">
        <f>SQRT(Table2[[#This Row],[Var]])</f>
        <v>0.5</v>
      </c>
    </row>
    <row r="57" spans="2:14" ht="14.4" thickBot="1" x14ac:dyDescent="0.3">
      <c r="B57" s="7">
        <v>43400</v>
      </c>
      <c r="C57" s="5">
        <v>57439</v>
      </c>
      <c r="D57" s="5">
        <v>7443</v>
      </c>
      <c r="E57" s="6">
        <v>6333</v>
      </c>
      <c r="F57" s="9">
        <v>1</v>
      </c>
      <c r="H57">
        <f t="shared" si="5"/>
        <v>1</v>
      </c>
      <c r="I57">
        <f t="shared" si="6"/>
        <v>1</v>
      </c>
      <c r="J57">
        <f t="shared" si="7"/>
        <v>1</v>
      </c>
      <c r="K57">
        <f t="shared" si="8"/>
        <v>0</v>
      </c>
      <c r="L57">
        <f t="shared" si="9"/>
        <v>0.75</v>
      </c>
      <c r="M57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0.1875</v>
      </c>
      <c r="N57">
        <f>SQRT(Table2[[#This Row],[Var]])</f>
        <v>0.4330127018922193</v>
      </c>
    </row>
    <row r="58" spans="2:14" ht="14.4" thickBot="1" x14ac:dyDescent="0.3">
      <c r="B58" s="8">
        <v>43390</v>
      </c>
      <c r="C58" s="5">
        <v>57621</v>
      </c>
      <c r="D58" s="5">
        <v>3586</v>
      </c>
      <c r="E58" s="6">
        <v>3697</v>
      </c>
      <c r="F58" s="9">
        <v>1</v>
      </c>
      <c r="H58">
        <f t="shared" si="5"/>
        <v>0</v>
      </c>
      <c r="I58">
        <f t="shared" si="6"/>
        <v>-1</v>
      </c>
      <c r="J58">
        <f t="shared" si="7"/>
        <v>-1</v>
      </c>
      <c r="K58">
        <f t="shared" si="8"/>
        <v>-1</v>
      </c>
      <c r="L58">
        <f t="shared" si="9"/>
        <v>-0.75</v>
      </c>
      <c r="M58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0.1875</v>
      </c>
      <c r="N58">
        <f>SQRT(Table2[[#This Row],[Var]])</f>
        <v>0.4330127018922193</v>
      </c>
    </row>
    <row r="59" spans="2:14" ht="14.4" thickBot="1" x14ac:dyDescent="0.3">
      <c r="B59" s="7">
        <v>43396</v>
      </c>
      <c r="C59" s="5">
        <v>57590</v>
      </c>
      <c r="D59" s="5">
        <v>6421</v>
      </c>
      <c r="E59" s="6">
        <v>6421</v>
      </c>
      <c r="F59" s="9">
        <v>1</v>
      </c>
      <c r="H59">
        <f t="shared" si="5"/>
        <v>0</v>
      </c>
      <c r="I59">
        <f t="shared" si="6"/>
        <v>0</v>
      </c>
      <c r="J59">
        <f t="shared" si="7"/>
        <v>0</v>
      </c>
      <c r="K59">
        <f t="shared" si="8"/>
        <v>0</v>
      </c>
      <c r="L59">
        <f t="shared" si="9"/>
        <v>0</v>
      </c>
      <c r="M59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</v>
      </c>
      <c r="N59">
        <f>SQRT(Table2[[#This Row],[Var]])</f>
        <v>0</v>
      </c>
    </row>
    <row r="60" spans="2:14" ht="14.4" thickBot="1" x14ac:dyDescent="0.3">
      <c r="B60" s="8">
        <v>43396</v>
      </c>
      <c r="C60" s="5">
        <v>57619</v>
      </c>
      <c r="D60" s="5">
        <v>4327</v>
      </c>
      <c r="E60" s="6">
        <v>4327</v>
      </c>
      <c r="F60" s="9">
        <v>1</v>
      </c>
      <c r="H60">
        <f t="shared" si="5"/>
        <v>0</v>
      </c>
      <c r="I60">
        <f t="shared" si="6"/>
        <v>0</v>
      </c>
      <c r="J60">
        <f t="shared" si="7"/>
        <v>0</v>
      </c>
      <c r="K60">
        <f t="shared" si="8"/>
        <v>0</v>
      </c>
      <c r="L60">
        <f t="shared" si="9"/>
        <v>0</v>
      </c>
      <c r="M60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</v>
      </c>
      <c r="N60">
        <f>SQRT(Table2[[#This Row],[Var]])</f>
        <v>0</v>
      </c>
    </row>
    <row r="61" spans="2:14" ht="13.8" x14ac:dyDescent="0.25">
      <c r="B61" s="14">
        <v>43398</v>
      </c>
      <c r="C61" s="15">
        <v>57487</v>
      </c>
      <c r="D61" s="15">
        <v>2682</v>
      </c>
      <c r="E61" s="18" t="s">
        <v>23</v>
      </c>
      <c r="F61" s="16">
        <v>1</v>
      </c>
      <c r="H61">
        <f t="shared" si="5"/>
        <v>2</v>
      </c>
      <c r="I61">
        <f t="shared" si="6"/>
        <v>2</v>
      </c>
      <c r="J61">
        <f t="shared" si="7"/>
        <v>2</v>
      </c>
      <c r="K61">
        <f t="shared" si="8"/>
        <v>2</v>
      </c>
      <c r="L61">
        <f t="shared" si="9"/>
        <v>2</v>
      </c>
      <c r="M61">
        <f>SUM((Table2[[#This Row],[1st Digit]]-Table2[[#This Row],[Avg]])^2, (Table2[[#This Row],[2nd Digit]]-Table2[[#This Row],[Avg]])^2, (Table2[[#This Row],[3rd Digit]]-Table2[[#This Row],[Avg]])^2, (Table2[[#This Row],[4th Digit]]-Table2[[#This Row],[Avg]])^2)/4</f>
        <v>0</v>
      </c>
      <c r="N61">
        <f>SQRT(Table2[[#This Row],[Var]])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Arkusz1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Michał Budnik</cp:lastModifiedBy>
  <dcterms:created xsi:type="dcterms:W3CDTF">2018-11-03T17:58:36Z</dcterms:created>
  <dcterms:modified xsi:type="dcterms:W3CDTF">2018-11-03T17:58:53Z</dcterms:modified>
</cp:coreProperties>
</file>