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lvetrobinson/Documents/GitHub/Excel-Challenge/"/>
    </mc:Choice>
  </mc:AlternateContent>
  <xr:revisionPtr revIDLastSave="0" documentId="8_{556BD09D-224B-4D4E-927C-D06C43FC61DE}" xr6:coauthVersionLast="47" xr6:coauthVersionMax="47" xr10:uidLastSave="{00000000-0000-0000-0000-000000000000}"/>
  <bookViews>
    <workbookView xWindow="-4820" yWindow="-21100" windowWidth="38400" windowHeight="21100" activeTab="6" xr2:uid="{00000000-000D-0000-FFFF-FFFF00000000}"/>
  </bookViews>
  <sheets>
    <sheet name="Crowdfunding" sheetId="1" r:id="rId1"/>
    <sheet name="Category Stacked" sheetId="2" r:id="rId2"/>
    <sheet name="Sub-Category Stacked" sheetId="3" r:id="rId3"/>
    <sheet name="Monthly outcome" sheetId="8" r:id="rId4"/>
    <sheet name="Goals" sheetId="5" r:id="rId5"/>
    <sheet name="Outcome" sheetId="10" r:id="rId6"/>
    <sheet name="Stats" sheetId="6" r:id="rId7"/>
  </sheets>
  <definedNames>
    <definedName name="_xlnm._FilterDatabase" localSheetId="0" hidden="1">Crowdfunding!$A$1:$T$1001</definedName>
  </definedNames>
  <calcPr calcId="191029"/>
  <pivotCaches>
    <pivotCache cacheId="25" r:id="rId8"/>
    <pivotCache cacheId="2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C2" i="6"/>
  <c r="B7" i="6"/>
  <c r="B6" i="6"/>
  <c r="B5" i="6"/>
  <c r="B4" i="6"/>
  <c r="B3" i="6"/>
  <c r="B2" i="6"/>
  <c r="B2" i="5"/>
  <c r="N3" i="1"/>
  <c r="I4" i="1"/>
  <c r="I7" i="1"/>
  <c r="I9" i="1"/>
  <c r="I12" i="1"/>
  <c r="I15" i="1"/>
  <c r="I18" i="1"/>
  <c r="I19" i="1"/>
  <c r="I22" i="1"/>
  <c r="I24" i="1"/>
  <c r="I25" i="1"/>
  <c r="I26" i="1"/>
  <c r="I27" i="1"/>
  <c r="I30" i="1"/>
  <c r="I31" i="1"/>
  <c r="I32" i="1"/>
  <c r="I33" i="1"/>
  <c r="I35" i="1"/>
  <c r="I36" i="1"/>
  <c r="I37" i="1"/>
  <c r="I38" i="1"/>
  <c r="I39" i="1"/>
  <c r="I40" i="1"/>
  <c r="I42" i="1"/>
  <c r="I43" i="1"/>
  <c r="I44" i="1"/>
  <c r="I45" i="1"/>
  <c r="I46" i="1"/>
  <c r="I48" i="1"/>
  <c r="I49" i="1"/>
  <c r="I50" i="1"/>
  <c r="I51" i="1"/>
  <c r="I55" i="1"/>
  <c r="I57" i="1"/>
  <c r="I58" i="1"/>
  <c r="I59" i="1"/>
  <c r="I60" i="1"/>
  <c r="I61" i="1"/>
  <c r="I62" i="1"/>
  <c r="I64" i="1"/>
  <c r="I67" i="1"/>
  <c r="I69" i="1"/>
  <c r="I70" i="1"/>
  <c r="I72" i="1"/>
  <c r="I73" i="1"/>
  <c r="I74" i="1"/>
  <c r="I75" i="1"/>
  <c r="I76" i="1"/>
  <c r="I77" i="1"/>
  <c r="I80" i="1"/>
  <c r="I82" i="1"/>
  <c r="I83" i="1"/>
  <c r="I84" i="1"/>
  <c r="I86" i="1"/>
  <c r="I87" i="1"/>
  <c r="I88" i="1"/>
  <c r="I90" i="1"/>
  <c r="I91" i="1"/>
  <c r="I94" i="1"/>
  <c r="I96" i="1"/>
  <c r="I97" i="1"/>
  <c r="I98" i="1"/>
  <c r="I99" i="1"/>
  <c r="I101" i="1"/>
  <c r="I103" i="1"/>
  <c r="I104" i="1"/>
  <c r="I106" i="1"/>
  <c r="I107" i="1"/>
  <c r="I108" i="1"/>
  <c r="I109" i="1"/>
  <c r="I110" i="1"/>
  <c r="I113" i="1"/>
  <c r="I114" i="1"/>
  <c r="I115" i="1"/>
  <c r="I116" i="1"/>
  <c r="I119" i="1"/>
  <c r="I120" i="1"/>
  <c r="I121" i="1"/>
  <c r="I122" i="1"/>
  <c r="I123" i="1"/>
  <c r="I126" i="1"/>
  <c r="I127" i="1"/>
  <c r="I132" i="1"/>
  <c r="I133" i="1"/>
  <c r="I134" i="1"/>
  <c r="I135" i="1"/>
  <c r="I139" i="1"/>
  <c r="I142" i="1"/>
  <c r="I143" i="1"/>
  <c r="I144" i="1"/>
  <c r="I145" i="1"/>
  <c r="I146" i="1"/>
  <c r="I147" i="1"/>
  <c r="I149" i="1"/>
  <c r="I150" i="1"/>
  <c r="I151" i="1"/>
  <c r="I154" i="1"/>
  <c r="I160" i="1"/>
  <c r="I161" i="1"/>
  <c r="I162" i="1"/>
  <c r="I164" i="1"/>
  <c r="I165" i="1"/>
  <c r="I166" i="1"/>
  <c r="I167" i="1"/>
  <c r="I168" i="1"/>
  <c r="I169" i="1"/>
  <c r="I171" i="1"/>
  <c r="I175" i="1"/>
  <c r="I176" i="1"/>
  <c r="I179" i="1"/>
  <c r="I181" i="1"/>
  <c r="I182" i="1"/>
  <c r="I184" i="1"/>
  <c r="I186" i="1"/>
  <c r="I189" i="1"/>
  <c r="I196" i="1"/>
  <c r="I197" i="1"/>
  <c r="I199" i="1"/>
  <c r="I203" i="1"/>
  <c r="I205" i="1"/>
  <c r="I207" i="1"/>
  <c r="I209" i="1"/>
  <c r="I210" i="1"/>
  <c r="I214" i="1"/>
  <c r="I215" i="1"/>
  <c r="I216" i="1"/>
  <c r="I218" i="1"/>
  <c r="I220" i="1"/>
  <c r="I221" i="1"/>
  <c r="I224" i="1"/>
  <c r="I226" i="1"/>
  <c r="I227" i="1"/>
  <c r="I228" i="1"/>
  <c r="I229" i="1"/>
  <c r="I230" i="1"/>
  <c r="I231" i="1"/>
  <c r="I232" i="1"/>
  <c r="I234" i="1"/>
  <c r="I235" i="1"/>
  <c r="I236" i="1"/>
  <c r="I239" i="1"/>
  <c r="I240" i="1"/>
  <c r="I242" i="1"/>
  <c r="I243" i="1"/>
  <c r="I244" i="1"/>
  <c r="I245" i="1"/>
  <c r="I246" i="1"/>
  <c r="I247" i="1"/>
  <c r="I248" i="1"/>
  <c r="I249" i="1"/>
  <c r="I250" i="1"/>
  <c r="I251" i="1"/>
  <c r="I254" i="1"/>
  <c r="I256" i="1"/>
  <c r="I257" i="1"/>
  <c r="I259" i="1"/>
  <c r="I260" i="1"/>
  <c r="I261" i="1"/>
  <c r="I262" i="1"/>
  <c r="I264" i="1"/>
  <c r="I265" i="1"/>
  <c r="I266" i="1"/>
  <c r="I267" i="1"/>
  <c r="I269" i="1"/>
  <c r="I270" i="1"/>
  <c r="I271" i="1"/>
  <c r="I274" i="1"/>
  <c r="I275" i="1"/>
  <c r="I277" i="1"/>
  <c r="I279" i="1"/>
  <c r="I280" i="1"/>
  <c r="I281" i="1"/>
  <c r="I282" i="1"/>
  <c r="I284" i="1"/>
  <c r="I287" i="1"/>
  <c r="I289" i="1"/>
  <c r="I291" i="1"/>
  <c r="I293" i="1"/>
  <c r="I296" i="1"/>
  <c r="I300" i="1"/>
  <c r="I303" i="1"/>
  <c r="I306" i="1"/>
  <c r="I307" i="1"/>
  <c r="I309" i="1"/>
  <c r="I313" i="1"/>
  <c r="I314" i="1"/>
  <c r="I315" i="1"/>
  <c r="I316" i="1"/>
  <c r="I324" i="1"/>
  <c r="I326" i="1"/>
  <c r="I330" i="1"/>
  <c r="I332" i="1"/>
  <c r="I333" i="1"/>
  <c r="I334" i="1"/>
  <c r="I335" i="1"/>
  <c r="I336" i="1"/>
  <c r="I337" i="1"/>
  <c r="I339" i="1"/>
  <c r="I340" i="1"/>
  <c r="I349" i="1"/>
  <c r="I353" i="1"/>
  <c r="I355" i="1"/>
  <c r="I356" i="1"/>
  <c r="I359" i="1"/>
  <c r="I361" i="1"/>
  <c r="I362" i="1"/>
  <c r="I363" i="1"/>
  <c r="I364" i="1"/>
  <c r="I365" i="1"/>
  <c r="I366" i="1"/>
  <c r="I367" i="1"/>
  <c r="I368" i="1"/>
  <c r="I370" i="1"/>
  <c r="I371" i="1"/>
  <c r="I372" i="1"/>
  <c r="I374" i="1"/>
  <c r="I375" i="1"/>
  <c r="I378" i="1"/>
  <c r="I382" i="1"/>
  <c r="I383" i="1"/>
  <c r="I385" i="1"/>
  <c r="I386" i="1"/>
  <c r="I387" i="1"/>
  <c r="I391" i="1"/>
  <c r="I392" i="1"/>
  <c r="I395" i="1"/>
  <c r="I396" i="1"/>
  <c r="I397" i="1"/>
  <c r="I398" i="1"/>
  <c r="I399" i="1"/>
  <c r="I400" i="1"/>
  <c r="I403" i="1"/>
  <c r="I406" i="1"/>
  <c r="I408" i="1"/>
  <c r="I409" i="1"/>
  <c r="I410" i="1"/>
  <c r="I413" i="1"/>
  <c r="I414" i="1"/>
  <c r="I421" i="1"/>
  <c r="I422" i="1"/>
  <c r="I424" i="1"/>
  <c r="I427" i="1"/>
  <c r="I428" i="1"/>
  <c r="I429" i="1"/>
  <c r="I433" i="1"/>
  <c r="I437" i="1"/>
  <c r="I438" i="1"/>
  <c r="I439" i="1"/>
  <c r="I440" i="1"/>
  <c r="I441" i="1"/>
  <c r="I442" i="1"/>
  <c r="I444" i="1"/>
  <c r="I446" i="1"/>
  <c r="I447" i="1"/>
  <c r="I451" i="1"/>
  <c r="I453" i="1"/>
  <c r="I457" i="1"/>
  <c r="I458" i="1"/>
  <c r="I460" i="1"/>
  <c r="I462" i="1"/>
  <c r="I463" i="1"/>
  <c r="I465" i="1"/>
  <c r="I466" i="1"/>
  <c r="I467" i="1"/>
  <c r="I468" i="1"/>
  <c r="I469" i="1"/>
  <c r="I471" i="1"/>
  <c r="I472" i="1"/>
  <c r="I473" i="1"/>
  <c r="I475" i="1"/>
  <c r="I476" i="1"/>
  <c r="I477" i="1"/>
  <c r="I480" i="1"/>
  <c r="I481" i="1"/>
  <c r="I482" i="1"/>
  <c r="I486" i="1"/>
  <c r="I489" i="1"/>
  <c r="I490" i="1"/>
  <c r="I491" i="1"/>
  <c r="I492" i="1"/>
  <c r="I493" i="1"/>
  <c r="I495" i="1"/>
  <c r="I496" i="1"/>
  <c r="I497" i="1"/>
  <c r="I504" i="1"/>
  <c r="I505" i="1"/>
  <c r="I508" i="1"/>
  <c r="I510" i="1"/>
  <c r="I512" i="1"/>
  <c r="I514" i="1"/>
  <c r="I519" i="1"/>
  <c r="I521" i="1"/>
  <c r="I522" i="1"/>
  <c r="I523" i="1"/>
  <c r="I525" i="1"/>
  <c r="I528" i="1"/>
  <c r="I534" i="1"/>
  <c r="I535" i="1"/>
  <c r="I537" i="1"/>
  <c r="I538" i="1"/>
  <c r="I539" i="1"/>
  <c r="I542" i="1"/>
  <c r="I546" i="1"/>
  <c r="I548" i="1"/>
  <c r="I549" i="1"/>
  <c r="I550" i="1"/>
  <c r="I551" i="1"/>
  <c r="I556" i="1"/>
  <c r="I557" i="1"/>
  <c r="I558" i="1"/>
  <c r="I559" i="1"/>
  <c r="I560" i="1"/>
  <c r="I561" i="1"/>
  <c r="I562" i="1"/>
  <c r="I563" i="1"/>
  <c r="I565" i="1"/>
  <c r="I567" i="1"/>
  <c r="I569" i="1"/>
  <c r="I570" i="1"/>
  <c r="I571" i="1"/>
  <c r="I572" i="1"/>
  <c r="I575" i="1"/>
  <c r="I576" i="1"/>
  <c r="I581" i="1"/>
  <c r="I582" i="1"/>
  <c r="I585" i="1"/>
  <c r="I586" i="1"/>
  <c r="I587" i="1"/>
  <c r="I588" i="1"/>
  <c r="I593" i="1"/>
  <c r="I595" i="1"/>
  <c r="I597" i="1"/>
  <c r="I599" i="1"/>
  <c r="I600" i="1"/>
  <c r="I603" i="1"/>
  <c r="I604" i="1"/>
  <c r="I605" i="1"/>
  <c r="I606" i="1"/>
  <c r="I607" i="1"/>
  <c r="I608" i="1"/>
  <c r="I609" i="1"/>
  <c r="I610" i="1"/>
  <c r="I611" i="1"/>
  <c r="I612" i="1"/>
  <c r="I614" i="1"/>
  <c r="I615" i="1"/>
  <c r="I616" i="1"/>
  <c r="I617" i="1"/>
  <c r="I618" i="1"/>
  <c r="I619" i="1"/>
  <c r="I622" i="1"/>
  <c r="I623" i="1"/>
  <c r="I625" i="1"/>
  <c r="I626" i="1"/>
  <c r="I628" i="1"/>
  <c r="I629" i="1"/>
  <c r="I630" i="1"/>
  <c r="I633" i="1"/>
  <c r="I637" i="1"/>
  <c r="I643" i="1"/>
  <c r="I644" i="1"/>
  <c r="I645" i="1"/>
  <c r="I654" i="1"/>
  <c r="I655" i="1"/>
  <c r="I656" i="1"/>
  <c r="I657" i="1"/>
  <c r="I667" i="1"/>
  <c r="I669" i="1"/>
  <c r="I671" i="1"/>
  <c r="I672" i="1"/>
  <c r="I673" i="1"/>
  <c r="I677" i="1"/>
  <c r="I678" i="1"/>
  <c r="I681" i="1"/>
  <c r="I684" i="1"/>
  <c r="I685" i="1"/>
  <c r="I686" i="1"/>
  <c r="I688" i="1"/>
  <c r="I689" i="1"/>
  <c r="I690" i="1"/>
  <c r="I691" i="1"/>
  <c r="I692" i="1"/>
  <c r="I693" i="1"/>
  <c r="I697" i="1"/>
  <c r="I699" i="1"/>
  <c r="I700" i="1"/>
  <c r="I703" i="1"/>
  <c r="I705" i="1"/>
  <c r="I706" i="1"/>
  <c r="I708" i="1"/>
  <c r="I709" i="1"/>
  <c r="I710" i="1"/>
  <c r="I711" i="1"/>
  <c r="I712" i="1"/>
  <c r="I714" i="1"/>
  <c r="I715" i="1"/>
  <c r="I716" i="1"/>
  <c r="I718" i="1"/>
  <c r="I719" i="1"/>
  <c r="I720" i="1"/>
  <c r="I721" i="1"/>
  <c r="I724" i="1"/>
  <c r="I725" i="1"/>
  <c r="I726" i="1"/>
  <c r="I729" i="1"/>
  <c r="I731" i="1"/>
  <c r="I732" i="1"/>
  <c r="I735" i="1"/>
  <c r="I736" i="1"/>
  <c r="I737" i="1"/>
  <c r="I739" i="1"/>
  <c r="I743" i="1"/>
  <c r="I744" i="1"/>
  <c r="I746" i="1"/>
  <c r="I748" i="1"/>
  <c r="I749" i="1"/>
  <c r="I751" i="1"/>
  <c r="I753" i="1"/>
  <c r="I755" i="1"/>
  <c r="I756" i="1"/>
  <c r="I757" i="1"/>
  <c r="I758" i="1"/>
  <c r="I759" i="1"/>
  <c r="I760" i="1"/>
  <c r="I763" i="1"/>
  <c r="I764" i="1"/>
  <c r="I765" i="1"/>
  <c r="I766" i="1"/>
  <c r="I767" i="1"/>
  <c r="I770" i="1"/>
  <c r="I772" i="1"/>
  <c r="I774" i="1"/>
  <c r="I775" i="1"/>
  <c r="I776" i="1"/>
  <c r="I780" i="1"/>
  <c r="I782" i="1"/>
  <c r="I784" i="1"/>
  <c r="I785" i="1"/>
  <c r="I786" i="1"/>
  <c r="I787" i="1"/>
  <c r="I788" i="1"/>
  <c r="I795" i="1"/>
  <c r="I796" i="1"/>
  <c r="I799" i="1"/>
  <c r="I800" i="1"/>
  <c r="I803" i="1"/>
  <c r="I804" i="1"/>
  <c r="I805" i="1"/>
  <c r="I806" i="1"/>
  <c r="I808" i="1"/>
  <c r="I809" i="1"/>
  <c r="I812" i="1"/>
  <c r="I814" i="1"/>
  <c r="I815" i="1"/>
  <c r="I817" i="1"/>
  <c r="I818" i="1"/>
  <c r="I819" i="1"/>
  <c r="I820" i="1"/>
  <c r="I822" i="1"/>
  <c r="I823" i="1"/>
  <c r="I824" i="1"/>
  <c r="I825" i="1"/>
  <c r="I826" i="1"/>
  <c r="I827" i="1"/>
  <c r="I828" i="1"/>
  <c r="I829" i="1"/>
  <c r="I833" i="1"/>
  <c r="I834" i="1"/>
  <c r="I835" i="1"/>
  <c r="I836" i="1"/>
  <c r="I839" i="1"/>
  <c r="I840" i="1"/>
  <c r="I841" i="1"/>
  <c r="I842" i="1"/>
  <c r="I843" i="1"/>
  <c r="I844" i="1"/>
  <c r="I847" i="1"/>
  <c r="I848" i="1"/>
  <c r="I849" i="1"/>
  <c r="I850" i="1"/>
  <c r="I851" i="1"/>
  <c r="I853" i="1"/>
  <c r="I855" i="1"/>
  <c r="I856" i="1"/>
  <c r="I857" i="1"/>
  <c r="I858" i="1"/>
  <c r="I859" i="1"/>
  <c r="I862" i="1"/>
  <c r="I863" i="1"/>
  <c r="I864" i="1"/>
  <c r="I865" i="1"/>
  <c r="I866" i="1"/>
  <c r="I867" i="1"/>
  <c r="I869" i="1"/>
  <c r="I870" i="1"/>
  <c r="I873" i="1"/>
  <c r="I874" i="1"/>
  <c r="I875" i="1"/>
  <c r="I876" i="1"/>
  <c r="I881" i="1"/>
  <c r="I882" i="1"/>
  <c r="I884" i="1"/>
  <c r="I885" i="1"/>
  <c r="I887" i="1"/>
  <c r="I890" i="1"/>
  <c r="I891" i="1"/>
  <c r="I892" i="1"/>
  <c r="I893" i="1"/>
  <c r="I894" i="1"/>
  <c r="I895" i="1"/>
  <c r="I896" i="1"/>
  <c r="I898" i="1"/>
  <c r="I901" i="1"/>
  <c r="I903" i="1"/>
  <c r="I904" i="1"/>
  <c r="I907" i="1"/>
  <c r="I908" i="1"/>
  <c r="I910" i="1"/>
  <c r="I911" i="1"/>
  <c r="I913" i="1"/>
  <c r="I914" i="1"/>
  <c r="I917" i="1"/>
  <c r="I920" i="1"/>
  <c r="I922" i="1"/>
  <c r="I924" i="1"/>
  <c r="I925" i="1"/>
  <c r="I926" i="1"/>
  <c r="I927" i="1"/>
  <c r="I930" i="1"/>
  <c r="I931" i="1"/>
  <c r="I932" i="1"/>
  <c r="I934" i="1"/>
  <c r="I935" i="1"/>
  <c r="I936" i="1"/>
  <c r="I937" i="1"/>
  <c r="I940" i="1"/>
  <c r="I945" i="1"/>
  <c r="I951" i="1"/>
  <c r="I953" i="1"/>
  <c r="I956" i="1"/>
  <c r="I957" i="1"/>
  <c r="I959" i="1"/>
  <c r="I960" i="1"/>
  <c r="I963" i="1"/>
  <c r="I964" i="1"/>
  <c r="I966" i="1"/>
  <c r="I967" i="1"/>
  <c r="I968" i="1"/>
  <c r="I969" i="1"/>
  <c r="I970" i="1"/>
  <c r="I971" i="1"/>
  <c r="I974" i="1"/>
  <c r="I976" i="1"/>
  <c r="I977" i="1"/>
  <c r="I978" i="1"/>
  <c r="I980" i="1"/>
  <c r="I981" i="1"/>
  <c r="I983" i="1"/>
  <c r="I985" i="1"/>
  <c r="I986" i="1"/>
  <c r="I989" i="1"/>
  <c r="I991" i="1"/>
  <c r="I993" i="1"/>
  <c r="I994" i="1"/>
  <c r="I997" i="1"/>
  <c r="I10" i="1"/>
  <c r="I211" i="1"/>
  <c r="I273" i="1"/>
  <c r="I331" i="1"/>
  <c r="I357" i="1"/>
  <c r="I412" i="1"/>
  <c r="I415" i="1"/>
  <c r="I533" i="1"/>
  <c r="I634" i="1"/>
  <c r="I641" i="1"/>
  <c r="I790" i="1"/>
  <c r="I905" i="1"/>
  <c r="I919" i="1"/>
  <c r="I942" i="1"/>
  <c r="I2" i="1"/>
  <c r="I5" i="1"/>
  <c r="I6" i="1"/>
  <c r="I8" i="1"/>
  <c r="I11" i="1"/>
  <c r="I13" i="1"/>
  <c r="I14" i="1"/>
  <c r="I16" i="1"/>
  <c r="I17" i="1"/>
  <c r="I21" i="1"/>
  <c r="I23" i="1"/>
  <c r="I29" i="1"/>
  <c r="I34" i="1"/>
  <c r="I41" i="1"/>
  <c r="I47" i="1"/>
  <c r="I52" i="1"/>
  <c r="I53" i="1"/>
  <c r="I54" i="1"/>
  <c r="I56" i="1"/>
  <c r="I63" i="1"/>
  <c r="I65" i="1"/>
  <c r="I66" i="1"/>
  <c r="I68" i="1"/>
  <c r="I78" i="1"/>
  <c r="I79" i="1"/>
  <c r="I81" i="1"/>
  <c r="I85" i="1"/>
  <c r="I89" i="1"/>
  <c r="I92" i="1"/>
  <c r="I93" i="1"/>
  <c r="I100" i="1"/>
  <c r="I102" i="1"/>
  <c r="I105" i="1"/>
  <c r="I111" i="1"/>
  <c r="I112" i="1"/>
  <c r="I117" i="1"/>
  <c r="I118" i="1"/>
  <c r="I124" i="1"/>
  <c r="I125" i="1"/>
  <c r="I128" i="1"/>
  <c r="I129" i="1"/>
  <c r="I136" i="1"/>
  <c r="I137" i="1"/>
  <c r="I140" i="1"/>
  <c r="I141" i="1"/>
  <c r="I152" i="1"/>
  <c r="I153" i="1"/>
  <c r="I155" i="1"/>
  <c r="I156" i="1"/>
  <c r="I157" i="1"/>
  <c r="I159" i="1"/>
  <c r="I163" i="1"/>
  <c r="I170" i="1"/>
  <c r="I172" i="1"/>
  <c r="I173" i="1"/>
  <c r="I174" i="1"/>
  <c r="I177" i="1"/>
  <c r="I178" i="1"/>
  <c r="I180" i="1"/>
  <c r="I183" i="1"/>
  <c r="I185" i="1"/>
  <c r="I187" i="1"/>
  <c r="I188" i="1"/>
  <c r="I190" i="1"/>
  <c r="I192" i="1"/>
  <c r="I193" i="1"/>
  <c r="I194" i="1"/>
  <c r="I195" i="1"/>
  <c r="I198" i="1"/>
  <c r="I200" i="1"/>
  <c r="I201" i="1"/>
  <c r="I202" i="1"/>
  <c r="I206" i="1"/>
  <c r="I212" i="1"/>
  <c r="I213" i="1"/>
  <c r="I217" i="1"/>
  <c r="I219" i="1"/>
  <c r="I222" i="1"/>
  <c r="I223" i="1"/>
  <c r="I225" i="1"/>
  <c r="I237" i="1"/>
  <c r="I238" i="1"/>
  <c r="I241" i="1"/>
  <c r="I252" i="1"/>
  <c r="I253" i="1"/>
  <c r="I255" i="1"/>
  <c r="I258" i="1"/>
  <c r="I263" i="1"/>
  <c r="I268" i="1"/>
  <c r="I276" i="1"/>
  <c r="I278" i="1"/>
  <c r="I283" i="1"/>
  <c r="I285" i="1"/>
  <c r="I286" i="1"/>
  <c r="I290" i="1"/>
  <c r="I292" i="1"/>
  <c r="I294" i="1"/>
  <c r="I297" i="1"/>
  <c r="I298" i="1"/>
  <c r="I299" i="1"/>
  <c r="I301" i="1"/>
  <c r="I302" i="1"/>
  <c r="I304" i="1"/>
  <c r="I305" i="1"/>
  <c r="I308" i="1"/>
  <c r="I310" i="1"/>
  <c r="I312" i="1"/>
  <c r="I317" i="1"/>
  <c r="I318" i="1"/>
  <c r="I319" i="1"/>
  <c r="I320" i="1"/>
  <c r="I322" i="1"/>
  <c r="I323" i="1"/>
  <c r="I325" i="1"/>
  <c r="I327" i="1"/>
  <c r="I328" i="1"/>
  <c r="I329" i="1"/>
  <c r="I338" i="1"/>
  <c r="I342" i="1"/>
  <c r="I343" i="1"/>
  <c r="I344" i="1"/>
  <c r="I345" i="1"/>
  <c r="I346" i="1"/>
  <c r="I347" i="1"/>
  <c r="I348" i="1"/>
  <c r="I350" i="1"/>
  <c r="I351" i="1"/>
  <c r="I352" i="1"/>
  <c r="I354" i="1"/>
  <c r="I358" i="1"/>
  <c r="I360" i="1"/>
  <c r="I369" i="1"/>
  <c r="I373" i="1"/>
  <c r="I376" i="1"/>
  <c r="I377" i="1"/>
  <c r="I379" i="1"/>
  <c r="I380" i="1"/>
  <c r="I381" i="1"/>
  <c r="I384" i="1"/>
  <c r="I388" i="1"/>
  <c r="I389" i="1"/>
  <c r="I393" i="1"/>
  <c r="I394" i="1"/>
  <c r="I401" i="1"/>
  <c r="I402" i="1"/>
  <c r="I404" i="1"/>
  <c r="I405" i="1"/>
  <c r="I407" i="1"/>
  <c r="I411" i="1"/>
  <c r="I416" i="1"/>
  <c r="I417" i="1"/>
  <c r="I418" i="1"/>
  <c r="I419" i="1"/>
  <c r="I420" i="1"/>
  <c r="I423" i="1"/>
  <c r="I425" i="1"/>
  <c r="I426" i="1"/>
  <c r="I430" i="1"/>
  <c r="I432" i="1"/>
  <c r="I434" i="1"/>
  <c r="I435" i="1"/>
  <c r="I443" i="1"/>
  <c r="I448" i="1"/>
  <c r="I450" i="1"/>
  <c r="I452" i="1"/>
  <c r="I454" i="1"/>
  <c r="I455" i="1"/>
  <c r="I456" i="1"/>
  <c r="I459" i="1"/>
  <c r="I461" i="1"/>
  <c r="I464" i="1"/>
  <c r="I470" i="1"/>
  <c r="I474" i="1"/>
  <c r="I478" i="1"/>
  <c r="I479" i="1"/>
  <c r="I483" i="1"/>
  <c r="I484" i="1"/>
  <c r="I485" i="1"/>
  <c r="I487" i="1"/>
  <c r="I488" i="1"/>
  <c r="I498" i="1"/>
  <c r="I499" i="1"/>
  <c r="I500" i="1"/>
  <c r="I501" i="1"/>
  <c r="I502" i="1"/>
  <c r="I503" i="1"/>
  <c r="I506" i="1"/>
  <c r="I507" i="1"/>
  <c r="I509" i="1"/>
  <c r="I511" i="1"/>
  <c r="I513" i="1"/>
  <c r="I517" i="1"/>
  <c r="I518" i="1"/>
  <c r="I520" i="1"/>
  <c r="I524" i="1"/>
  <c r="I526" i="1"/>
  <c r="I527" i="1"/>
  <c r="I529" i="1"/>
  <c r="I530" i="1"/>
  <c r="I531" i="1"/>
  <c r="I532" i="1"/>
  <c r="I536" i="1"/>
  <c r="I540" i="1"/>
  <c r="I541" i="1"/>
  <c r="I543" i="1"/>
  <c r="I544" i="1"/>
  <c r="I545" i="1"/>
  <c r="I547" i="1"/>
  <c r="I553" i="1"/>
  <c r="I554" i="1"/>
  <c r="I555" i="1"/>
  <c r="I564" i="1"/>
  <c r="I566" i="1"/>
  <c r="I568" i="1"/>
  <c r="I573" i="1"/>
  <c r="I577" i="1"/>
  <c r="I578" i="1"/>
  <c r="I580" i="1"/>
  <c r="I583" i="1"/>
  <c r="I584" i="1"/>
  <c r="I589" i="1"/>
  <c r="I590" i="1"/>
  <c r="I591" i="1"/>
  <c r="I592" i="1"/>
  <c r="I594" i="1"/>
  <c r="I596" i="1"/>
  <c r="I598" i="1"/>
  <c r="I601" i="1"/>
  <c r="I602" i="1"/>
  <c r="I620" i="1"/>
  <c r="I621" i="1"/>
  <c r="I624" i="1"/>
  <c r="I627" i="1"/>
  <c r="I631" i="1"/>
  <c r="I635" i="1"/>
  <c r="I638" i="1"/>
  <c r="I639" i="1"/>
  <c r="I640" i="1"/>
  <c r="I642" i="1"/>
  <c r="I646" i="1"/>
  <c r="I647" i="1"/>
  <c r="I648" i="1"/>
  <c r="I649" i="1"/>
  <c r="I651" i="1"/>
  <c r="I652" i="1"/>
  <c r="I653" i="1"/>
  <c r="I658" i="1"/>
  <c r="I659" i="1"/>
  <c r="I661" i="1"/>
  <c r="I662" i="1"/>
  <c r="I663" i="1"/>
  <c r="I664" i="1"/>
  <c r="I665" i="1"/>
  <c r="I666" i="1"/>
  <c r="I670" i="1"/>
  <c r="I674" i="1"/>
  <c r="I675" i="1"/>
  <c r="I679" i="1"/>
  <c r="I682" i="1"/>
  <c r="I683" i="1"/>
  <c r="I687" i="1"/>
  <c r="I694" i="1"/>
  <c r="I695" i="1"/>
  <c r="I696" i="1"/>
  <c r="I698" i="1"/>
  <c r="I701" i="1"/>
  <c r="I702" i="1"/>
  <c r="I704" i="1"/>
  <c r="I707" i="1"/>
  <c r="I713" i="1"/>
  <c r="I717" i="1"/>
  <c r="I727" i="1"/>
  <c r="I730" i="1"/>
  <c r="I734" i="1"/>
  <c r="I740" i="1"/>
  <c r="I741" i="1"/>
  <c r="I742" i="1"/>
  <c r="I745" i="1"/>
  <c r="I747" i="1"/>
  <c r="I752" i="1"/>
  <c r="I761" i="1"/>
  <c r="I762" i="1"/>
  <c r="I768" i="1"/>
  <c r="I769" i="1"/>
  <c r="I771" i="1"/>
  <c r="I777" i="1"/>
  <c r="I778" i="1"/>
  <c r="I779" i="1"/>
  <c r="I781" i="1"/>
  <c r="I789" i="1"/>
  <c r="I791" i="1"/>
  <c r="I793" i="1"/>
  <c r="I794" i="1"/>
  <c r="I797" i="1"/>
  <c r="I798" i="1"/>
  <c r="I801" i="1"/>
  <c r="I802" i="1"/>
  <c r="I807" i="1"/>
  <c r="I810" i="1"/>
  <c r="I811" i="1"/>
  <c r="I813" i="1"/>
  <c r="I816" i="1"/>
  <c r="I821" i="1"/>
  <c r="I830" i="1"/>
  <c r="I831" i="1"/>
  <c r="I832" i="1"/>
  <c r="I837" i="1"/>
  <c r="I838" i="1"/>
  <c r="I845" i="1"/>
  <c r="I852" i="1"/>
  <c r="I854" i="1"/>
  <c r="I860" i="1"/>
  <c r="I861" i="1"/>
  <c r="I871" i="1"/>
  <c r="I872" i="1"/>
  <c r="I877" i="1"/>
  <c r="I878" i="1"/>
  <c r="I879" i="1"/>
  <c r="I880" i="1"/>
  <c r="I883" i="1"/>
  <c r="I886" i="1"/>
  <c r="I888" i="1"/>
  <c r="I889" i="1"/>
  <c r="I897" i="1"/>
  <c r="I899" i="1"/>
  <c r="I900" i="1"/>
  <c r="I902" i="1"/>
  <c r="I906" i="1"/>
  <c r="I909" i="1"/>
  <c r="I915" i="1"/>
  <c r="I916" i="1"/>
  <c r="I918" i="1"/>
  <c r="I921" i="1"/>
  <c r="I923" i="1"/>
  <c r="I928" i="1"/>
  <c r="I929" i="1"/>
  <c r="I933" i="1"/>
  <c r="I938" i="1"/>
  <c r="I941" i="1"/>
  <c r="I943" i="1"/>
  <c r="I944" i="1"/>
  <c r="I946" i="1"/>
  <c r="I947" i="1"/>
  <c r="I948" i="1"/>
  <c r="I949" i="1"/>
  <c r="I952" i="1"/>
  <c r="I955" i="1"/>
  <c r="I958" i="1"/>
  <c r="I961" i="1"/>
  <c r="I962" i="1"/>
  <c r="I965" i="1"/>
  <c r="I972" i="1"/>
  <c r="I973" i="1"/>
  <c r="I975" i="1"/>
  <c r="I979" i="1"/>
  <c r="I982" i="1"/>
  <c r="I984" i="1"/>
  <c r="I987" i="1"/>
  <c r="I988" i="1"/>
  <c r="I990" i="1"/>
  <c r="I992" i="1"/>
  <c r="I996" i="1"/>
  <c r="I998" i="1"/>
  <c r="I1000" i="1"/>
  <c r="I20" i="1"/>
  <c r="I28" i="1"/>
  <c r="I71" i="1"/>
  <c r="I95" i="1"/>
  <c r="I130" i="1"/>
  <c r="I131" i="1"/>
  <c r="I138" i="1"/>
  <c r="I148" i="1"/>
  <c r="I158" i="1"/>
  <c r="I191" i="1"/>
  <c r="I204" i="1"/>
  <c r="I208" i="1"/>
  <c r="I233" i="1"/>
  <c r="I272" i="1"/>
  <c r="I288" i="1"/>
  <c r="I295" i="1"/>
  <c r="I311" i="1"/>
  <c r="I321" i="1"/>
  <c r="I341" i="1"/>
  <c r="I390" i="1"/>
  <c r="I431" i="1"/>
  <c r="I436" i="1"/>
  <c r="I445" i="1"/>
  <c r="I449" i="1"/>
  <c r="I494" i="1"/>
  <c r="I515" i="1"/>
  <c r="I516" i="1"/>
  <c r="I552" i="1"/>
  <c r="I574" i="1"/>
  <c r="I579" i="1"/>
  <c r="I613" i="1"/>
  <c r="I632" i="1"/>
  <c r="I636" i="1"/>
  <c r="I650" i="1"/>
  <c r="I660" i="1"/>
  <c r="I668" i="1"/>
  <c r="I676" i="1"/>
  <c r="I680" i="1"/>
  <c r="I722" i="1"/>
  <c r="I723" i="1"/>
  <c r="I728" i="1"/>
  <c r="I733" i="1"/>
  <c r="I738" i="1"/>
  <c r="I750" i="1"/>
  <c r="I754" i="1"/>
  <c r="I773" i="1"/>
  <c r="I783" i="1"/>
  <c r="I792" i="1"/>
  <c r="I846" i="1"/>
  <c r="I868" i="1"/>
  <c r="I912" i="1"/>
  <c r="I939" i="1"/>
  <c r="I950" i="1"/>
  <c r="I954" i="1"/>
  <c r="I995" i="1"/>
  <c r="I999" i="1"/>
  <c r="I1001" i="1"/>
  <c r="I3" i="1"/>
  <c r="C2" i="5"/>
  <c r="D2" i="5"/>
  <c r="B3" i="5"/>
  <c r="C3" i="5"/>
  <c r="D3" i="5"/>
  <c r="B4" i="5"/>
  <c r="C4" i="5"/>
  <c r="E4" i="5" s="1"/>
  <c r="D4" i="5"/>
  <c r="B5" i="5"/>
  <c r="F5" i="5" s="1"/>
  <c r="C5" i="5"/>
  <c r="D5" i="5"/>
  <c r="E5" i="5"/>
  <c r="G5" i="5" s="1"/>
  <c r="B6" i="5"/>
  <c r="C6" i="5"/>
  <c r="D6" i="5"/>
  <c r="B7" i="5"/>
  <c r="C7" i="5"/>
  <c r="D7" i="5"/>
  <c r="B8" i="5"/>
  <c r="C8" i="5"/>
  <c r="E8" i="5" s="1"/>
  <c r="D8" i="5"/>
  <c r="B9" i="5"/>
  <c r="F9" i="5" s="1"/>
  <c r="C9" i="5"/>
  <c r="D9" i="5"/>
  <c r="H9" i="5" s="1"/>
  <c r="E9" i="5"/>
  <c r="G9" i="5" s="1"/>
  <c r="B10" i="5"/>
  <c r="E10" i="5" s="1"/>
  <c r="H10" i="5" s="1"/>
  <c r="C10" i="5"/>
  <c r="D10" i="5"/>
  <c r="B11" i="5"/>
  <c r="C11" i="5"/>
  <c r="D11" i="5"/>
  <c r="B12" i="5"/>
  <c r="E12" i="5" s="1"/>
  <c r="C12" i="5"/>
  <c r="G12" i="5" s="1"/>
  <c r="D12" i="5"/>
  <c r="H12" i="5" s="1"/>
  <c r="B13" i="5"/>
  <c r="F13" i="5" s="1"/>
  <c r="C13" i="5"/>
  <c r="D13" i="5"/>
  <c r="H13" i="5" s="1"/>
  <c r="E13" i="5"/>
  <c r="G13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4" i="5" l="1"/>
  <c r="F4" i="5"/>
  <c r="H8" i="5"/>
  <c r="F6" i="5"/>
  <c r="G10" i="5"/>
  <c r="F8" i="5"/>
  <c r="E11" i="5"/>
  <c r="G11" i="5" s="1"/>
  <c r="E7" i="5"/>
  <c r="G7" i="5" s="1"/>
  <c r="E3" i="5"/>
  <c r="H3" i="5" s="1"/>
  <c r="F12" i="5"/>
  <c r="G8" i="5"/>
  <c r="G4" i="5"/>
  <c r="H5" i="5"/>
  <c r="F10" i="5"/>
  <c r="E2" i="5"/>
  <c r="H2" i="5" s="1"/>
  <c r="E6" i="5"/>
  <c r="G2" i="5"/>
  <c r="F3" i="5" l="1"/>
  <c r="H11" i="5"/>
  <c r="G6" i="5"/>
  <c r="H6" i="5"/>
  <c r="F2" i="5"/>
  <c r="G3" i="5"/>
  <c r="F7" i="5"/>
  <c r="F11" i="5"/>
  <c r="H7" i="5"/>
</calcChain>
</file>

<file path=xl/sharedStrings.xml><?xml version="1.0" encoding="utf-8"?>
<sst xmlns="http://schemas.openxmlformats.org/spreadsheetml/2006/main" count="7062" uniqueCount="2115">
  <si>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</si>
  <si>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</si>
  <si>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</si>
  <si>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</si>
  <si>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</si>
  <si>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</si>
  <si>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</si>
  <si>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</si>
  <si>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</si>
  <si>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</si>
  <si>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</si>
  <si>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</si>
  <si>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</si>
  <si>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</si>
  <si>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</si>
  <si>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</si>
  <si>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</si>
  <si>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</si>
  <si>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</si>
  <si>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</si>
  <si>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</si>
  <si>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</si>
  <si>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</si>
  <si>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</si>
  <si>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</si>
  <si>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</si>
  <si>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</si>
  <si>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</si>
  <si>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</si>
  <si>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</si>
  <si>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</si>
  <si>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</si>
  <si>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</si>
  <si>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</si>
  <si>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</si>
  <si>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</si>
  <si>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</si>
  <si>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</si>
  <si>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</si>
  <si>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</si>
  <si>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</si>
  <si>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</si>
  <si>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</si>
  <si>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</si>
  <si>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</si>
  <si>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</si>
  <si>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</si>
  <si>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</si>
  <si>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</si>
  <si>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</si>
  <si>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</si>
  <si>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</si>
  <si>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</si>
  <si>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</si>
  <si>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</si>
  <si>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</si>
  <si>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</si>
  <si>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</si>
  <si>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</si>
  <si>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</si>
  <si>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</si>
  <si>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</si>
  <si>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</si>
  <si>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</si>
  <si>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</si>
  <si>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</si>
  <si>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</si>
  <si>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</si>
  <si>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</si>
  <si>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</si>
  <si>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</si>
  <si>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</si>
  <si>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</si>
  <si>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</si>
  <si>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</si>
  <si>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</si>
  <si>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</si>
  <si>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</si>
  <si>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</si>
  <si>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</si>
  <si>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</si>
  <si>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</si>
  <si>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</si>
  <si>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</si>
  <si>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</si>
  <si>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</si>
  <si>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</si>
  <si>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</si>
  <si>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</si>
  <si>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</si>
  <si>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</si>
  <si>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</si>
  <si>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</si>
  <si>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</si>
  <si>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</si>
  <si>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</si>
  <si>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</si>
  <si>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</si>
  <si>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</si>
  <si>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</si>
  <si>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</si>
  <si>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</si>
  <si>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</si>
  <si>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</si>
  <si>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</si>
  <si>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</si>
  <si>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</si>
  <si>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</si>
  <si>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</si>
  <si>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</si>
  <si>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</si>
  <si>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</si>
  <si>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</si>
  <si>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</si>
  <si>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</si>
  <si>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</si>
  <si>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</si>
  <si>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</si>
  <si>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</si>
  <si>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</si>
  <si>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</si>
  <si>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</si>
  <si>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</si>
  <si>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</si>
  <si>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</si>
  <si>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</si>
  <si>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</si>
  <si>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</si>
  <si>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</si>
  <si>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</si>
  <si>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</si>
  <si>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</si>
  <si>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</si>
  <si>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</si>
  <si>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</si>
  <si>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</si>
  <si>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</si>
  <si>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</si>
  <si>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</si>
  <si>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</si>
  <si>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</si>
  <si>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</si>
  <si>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</si>
  <si>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</si>
  <si>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</si>
  <si>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</si>
  <si>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</si>
  <si>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</si>
  <si>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</si>
  <si>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</si>
  <si>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</si>
  <si>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</si>
  <si>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</si>
  <si>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</si>
  <si>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</si>
  <si>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</si>
  <si>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</si>
  <si>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</si>
  <si>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</si>
  <si>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</si>
  <si>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</si>
  <si>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</si>
  <si>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</si>
  <si>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</si>
  <si>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</si>
  <si>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</si>
  <si>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</si>
  <si>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</si>
  <si>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</si>
  <si>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</si>
  <si>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</si>
  <si>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</si>
  <si>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</si>
  <si>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</si>
  <si>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</si>
  <si>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</si>
  <si>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</si>
  <si>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</si>
  <si>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</si>
  <si>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</si>
  <si>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</si>
  <si>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</si>
  <si>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</si>
  <si>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</si>
  <si>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</si>
  <si>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</si>
  <si>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</si>
  <si>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</si>
  <si>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</si>
  <si>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</si>
  <si>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</si>
  <si>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</si>
  <si>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</si>
  <si>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</si>
  <si>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</si>
  <si>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</si>
  <si>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</si>
  <si>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</si>
  <si>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</si>
  <si>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</si>
  <si>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</si>
  <si>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</si>
  <si>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</si>
  <si>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</si>
  <si>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</si>
  <si>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</si>
  <si>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</si>
  <si>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</si>
  <si>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</si>
  <si>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</si>
  <si>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</si>
  <si>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</si>
  <si>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</si>
  <si>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</si>
  <si>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</si>
  <si>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</si>
  <si>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</si>
  <si>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</si>
  <si>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</si>
  <si>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</si>
  <si>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</si>
  <si>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</si>
  <si>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</si>
  <si>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</si>
  <si>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</si>
  <si>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</si>
  <si>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</si>
  <si>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</si>
  <si>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</si>
  <si>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</si>
  <si>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</si>
  <si>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</si>
  <si>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</si>
  <si>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</si>
  <si>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</si>
  <si>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</si>
  <si>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</si>
  <si>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</si>
  <si>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</si>
  <si>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</si>
  <si>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</si>
  <si>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</si>
  <si>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</si>
  <si>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</si>
  <si>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</si>
  <si>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</si>
  <si>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</si>
  <si>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</si>
  <si>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</si>
  <si>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</si>
  <si>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</si>
  <si>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</si>
  <si>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</si>
  <si>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</si>
  <si>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</si>
  <si>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</si>
  <si>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</si>
  <si>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</si>
  <si>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</si>
  <si>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</si>
  <si>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</si>
  <si>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</si>
  <si>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</si>
  <si>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</si>
  <si>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</si>
  <si>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</si>
  <si>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</si>
  <si>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</si>
  <si>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</si>
  <si>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</si>
  <si>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</si>
  <si>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</si>
  <si>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</si>
  <si>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</si>
  <si>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</si>
  <si>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</si>
  <si>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</si>
  <si>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</si>
  <si>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</si>
  <si>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</si>
  <si>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</si>
  <si>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</si>
  <si>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</si>
  <si>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</si>
  <si>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</si>
  <si>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</si>
  <si>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</si>
  <si>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</si>
  <si>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</si>
  <si>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</si>
  <si>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</si>
  <si>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</si>
  <si>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</si>
  <si>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</si>
  <si>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</si>
  <si>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</si>
  <si>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</si>
  <si>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</si>
  <si>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</si>
  <si>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</si>
  <si>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</si>
  <si>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</si>
  <si>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</si>
  <si>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</si>
  <si>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</si>
  <si>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</si>
  <si>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</si>
  <si>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</si>
  <si>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</si>
  <si>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</si>
  <si>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</si>
  <si>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</si>
  <si>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</si>
  <si>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</si>
  <si>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</si>
  <si>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</si>
  <si>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</si>
  <si>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</si>
  <si>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</si>
  <si>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</si>
  <si>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</si>
  <si>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</si>
  <si>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</si>
  <si>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</si>
  <si>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</si>
  <si>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</si>
  <si>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</si>
  <si>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</si>
  <si>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</si>
  <si>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</si>
  <si>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</si>
  <si>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</si>
  <si>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</si>
  <si>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</si>
  <si>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</si>
  <si>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</si>
  <si>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</si>
  <si>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</si>
  <si>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</si>
  <si>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</si>
  <si>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</si>
  <si>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</si>
  <si>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</si>
  <si>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</si>
  <si>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</si>
  <si>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</si>
  <si>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</si>
  <si>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</si>
  <si>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</si>
  <si>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</si>
  <si>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</si>
  <si>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</si>
  <si>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</si>
  <si>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</si>
  <si>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</si>
  <si>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</si>
  <si>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</si>
  <si>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</si>
  <si>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</si>
  <si>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</si>
  <si>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</si>
  <si>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</si>
  <si>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</si>
  <si>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</si>
  <si>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</si>
  <si>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</si>
  <si>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</si>
  <si>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</si>
  <si>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</si>
  <si>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</si>
  <si>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</si>
  <si>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</si>
  <si>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</si>
  <si>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</si>
  <si>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</si>
  <si>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</si>
  <si>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</si>
  <si>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</si>
  <si>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</si>
  <si>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</si>
  <si>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</si>
  <si>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</si>
  <si>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</si>
  <si>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</si>
  <si>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</si>
  <si>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</si>
  <si>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</si>
  <si>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</si>
  <si>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</si>
  <si>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</si>
  <si>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</si>
  <si>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</si>
  <si>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</si>
  <si>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</si>
  <si>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</si>
  <si>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</si>
  <si>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</si>
  <si>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</si>
  <si>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</si>
  <si>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</si>
  <si>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</si>
  <si>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</si>
  <si>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</si>
  <si>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</si>
  <si>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</si>
  <si>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</si>
  <si>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</si>
  <si>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</si>
  <si>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</si>
  <si>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</si>
  <si>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</si>
  <si>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</si>
  <si>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</si>
  <si>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</si>
  <si>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</si>
  <si>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</si>
  <si>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</si>
  <si>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</si>
  <si>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</si>
  <si>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</si>
  <si>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</si>
  <si>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</si>
  <si>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</si>
  <si>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</si>
  <si>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</si>
  <si>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</si>
  <si>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</si>
  <si>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</si>
  <si>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</si>
  <si>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</si>
  <si>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</si>
  <si>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</si>
  <si>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</si>
  <si>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</si>
  <si>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</si>
  <si>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</si>
  <si>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</si>
  <si>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</si>
  <si>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</si>
  <si>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</si>
  <si>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</si>
  <si>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</si>
  <si>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</si>
  <si>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</si>
  <si>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</si>
  <si>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</si>
  <si>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</si>
  <si>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</si>
  <si>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</si>
  <si>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</si>
  <si>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</si>
  <si>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</si>
  <si>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</si>
  <si>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</si>
  <si>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</si>
  <si>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</si>
  <si>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</si>
  <si>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</si>
  <si>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</si>
  <si>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</si>
  <si>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</si>
  <si>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</si>
  <si>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</si>
  <si>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</si>
  <si>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</si>
  <si>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</si>
  <si>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</si>
  <si>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</si>
  <si>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</si>
  <si>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</si>
  <si>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</si>
  <si>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</si>
  <si>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</si>
  <si>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</si>
  <si>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</si>
  <si>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</si>
  <si>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</si>
  <si>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</si>
  <si>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</si>
  <si>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</si>
  <si>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</si>
  <si>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</si>
  <si>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</si>
  <si>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</si>
  <si>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</si>
  <si>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</si>
  <si>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</si>
  <si>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</si>
  <si>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</si>
  <si>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</si>
  <si>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</si>
  <si>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</si>
  <si>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</si>
  <si>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</si>
  <si>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</si>
  <si>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</si>
  <si>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</si>
  <si>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</si>
  <si>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</si>
  <si>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</si>
  <si>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</si>
  <si>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</si>
  <si>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</si>
  <si>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</si>
  <si>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</si>
  <si>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</si>
  <si>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</si>
  <si>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</si>
  <si>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</si>
  <si>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</si>
  <si>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</si>
  <si>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</si>
  <si>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</si>
  <si>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</si>
  <si>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</si>
  <si>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</si>
  <si>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</si>
  <si>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</si>
  <si>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</si>
  <si>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</si>
  <si>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</si>
  <si>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</si>
  <si>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</si>
  <si>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</si>
  <si>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</si>
  <si>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</si>
  <si>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</si>
  <si>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</si>
  <si>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</si>
  <si>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</si>
  <si>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</si>
  <si>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</si>
  <si>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</si>
  <si>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</si>
  <si>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</si>
  <si>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</si>
  <si>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</si>
  <si>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</si>
  <si>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</si>
  <si>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</si>
  <si>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</si>
  <si>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</si>
  <si>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</si>
  <si>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</si>
  <si>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</si>
  <si>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</si>
  <si>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</si>
  <si>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</si>
  <si>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</si>
  <si>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</si>
  <si>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</si>
  <si>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</si>
  <si>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</si>
  <si>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</si>
  <si>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</si>
  <si>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</si>
  <si>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</si>
  <si>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</si>
  <si>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</si>
  <si>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</si>
  <si>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</si>
  <si>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</si>
  <si>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</si>
  <si>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</si>
  <si>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</si>
  <si>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</si>
  <si>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</si>
  <si>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</si>
  <si>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</si>
  <si>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</si>
  <si>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</si>
  <si>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</si>
  <si>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</si>
  <si>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</si>
  <si>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</si>
  <si>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</si>
  <si>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</si>
  <si>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</si>
  <si>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</si>
  <si>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</si>
  <si>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</si>
  <si>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</si>
  <si>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</si>
  <si>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</si>
  <si>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</si>
  <si>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</si>
  <si>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</si>
  <si>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</si>
  <si>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</si>
  <si>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</si>
  <si>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</si>
  <si>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</si>
  <si>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</si>
  <si>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</si>
  <si>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</si>
  <si>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</si>
  <si>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</si>
  <si>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</si>
  <si>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</si>
  <si>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</si>
  <si>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</si>
  <si>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</si>
  <si>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</si>
  <si>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</si>
  <si>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</si>
  <si>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</si>
  <si>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</si>
  <si>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</si>
  <si>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</si>
  <si>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</si>
  <si>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</si>
  <si>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</si>
  <si>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</si>
  <si>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</si>
  <si>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</si>
  <si>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</si>
  <si>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</si>
  <si>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</si>
  <si>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</si>
  <si>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</si>
  <si>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</si>
  <si>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</si>
  <si>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</si>
  <si>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</si>
  <si>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</si>
  <si>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</si>
  <si>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</si>
  <si>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</si>
  <si>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</si>
  <si>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</si>
  <si>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</si>
  <si>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</si>
  <si>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</si>
  <si>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</si>
  <si>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</si>
  <si>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</si>
  <si>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</si>
  <si>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</si>
  <si>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</si>
  <si>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</si>
  <si>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</si>
  <si>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</si>
  <si>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</si>
  <si>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</si>
  <si>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</si>
  <si>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</si>
  <si>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</si>
  <si>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</si>
  <si>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</si>
  <si>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</si>
  <si>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</si>
  <si>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</si>
  <si>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</si>
  <si>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</si>
  <si>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</si>
  <si>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</si>
  <si>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</si>
  <si>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</si>
  <si>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</si>
  <si>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</si>
  <si>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</si>
  <si>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</si>
  <si>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</si>
  <si>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</si>
  <si>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</si>
  <si>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</si>
  <si>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</si>
  <si>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</si>
  <si>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</si>
  <si>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</si>
  <si>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</si>
  <si>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</si>
  <si>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</si>
  <si>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</si>
  <si>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</si>
  <si>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</si>
  <si>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</si>
  <si>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</si>
  <si>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</si>
  <si>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</si>
  <si>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</si>
  <si>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</si>
  <si>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</si>
  <si>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</si>
  <si>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</si>
  <si>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</si>
  <si>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</si>
  <si>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</si>
  <si>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</si>
  <si>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</si>
  <si>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</si>
  <si>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</si>
  <si>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</si>
  <si>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</si>
  <si>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</si>
  <si>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</si>
  <si>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</si>
  <si>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</si>
  <si>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</si>
  <si>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</si>
  <si>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</si>
  <si>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</si>
  <si>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</si>
  <si>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</si>
  <si>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</si>
  <si>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</si>
  <si>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</si>
  <si>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</si>
  <si>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</si>
  <si>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</si>
  <si>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</si>
  <si>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</si>
  <si>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</si>
  <si>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</si>
  <si>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</si>
  <si>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</si>
  <si>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</si>
  <si>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</si>
  <si>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</si>
  <si>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</si>
  <si>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</si>
  <si>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</si>
  <si>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</si>
  <si>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</si>
  <si>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</si>
  <si>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</si>
  <si>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</si>
  <si>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</si>
  <si>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</si>
  <si>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</si>
  <si>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</si>
  <si>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</si>
  <si>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</si>
  <si>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</si>
  <si>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</si>
  <si>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</si>
  <si>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</si>
  <si>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</si>
  <si>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</si>
  <si>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</si>
  <si>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</si>
  <si>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</si>
  <si>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</si>
  <si>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</si>
  <si>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</si>
  <si>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</si>
  <si>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</si>
  <si>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</si>
  <si>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</si>
  <si>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</si>
  <si>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</si>
  <si>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</si>
  <si>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</si>
  <si>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</si>
  <si>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</si>
  <si>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</si>
  <si>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</si>
  <si>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</si>
  <si>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</si>
  <si>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</si>
  <si>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</si>
  <si>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</si>
  <si>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</si>
  <si>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</si>
  <si>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</si>
  <si>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</si>
  <si>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</si>
  <si>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</si>
  <si>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</si>
  <si>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</si>
  <si>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</si>
  <si>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</si>
  <si>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</si>
  <si>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</si>
  <si>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</si>
  <si>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</si>
  <si>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</si>
  <si>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</si>
  <si>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</si>
  <si>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</si>
  <si>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</si>
  <si>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</si>
  <si>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</si>
  <si>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</si>
  <si>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</si>
  <si>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</si>
  <si>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</si>
  <si>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</si>
  <si>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</si>
  <si>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</si>
  <si>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</si>
  <si>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</si>
  <si>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</si>
  <si>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</si>
  <si>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</si>
  <si>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</si>
  <si>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</si>
  <si>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</si>
  <si>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</si>
  <si>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</si>
  <si>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</si>
  <si>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</si>
  <si>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</si>
  <si>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</si>
  <si>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</si>
  <si>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</si>
  <si>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</si>
  <si>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</si>
  <si>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</si>
  <si>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</si>
  <si>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</si>
  <si>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</si>
  <si>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</si>
  <si>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</si>
  <si>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</si>
  <si>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</si>
  <si>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</si>
  <si>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</si>
  <si>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</si>
  <si>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</si>
  <si>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</si>
  <si>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</si>
  <si>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</si>
  <si>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</si>
  <si>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</si>
  <si>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</si>
  <si>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</si>
  <si>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</si>
  <si>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</si>
  <si>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</si>
  <si>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</si>
  <si>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</si>
  <si>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</si>
  <si>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</si>
  <si>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</si>
  <si>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</si>
  <si>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</si>
  <si>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</si>
  <si>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</si>
  <si>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</si>
  <si>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</si>
  <si>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</si>
  <si>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</si>
  <si>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</si>
  <si>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</si>
  <si>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</si>
  <si>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</si>
  <si>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</si>
  <si>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</si>
  <si>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</si>
  <si>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</si>
  <si>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</si>
  <si>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</si>
  <si>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</si>
  <si>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</si>
  <si>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</si>
  <si>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</si>
  <si>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</si>
  <si>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</si>
  <si>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</si>
  <si>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</si>
  <si>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</si>
  <si>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</si>
  <si>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</si>
  <si>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</si>
  <si>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</si>
  <si>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</si>
  <si>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</si>
  <si>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</si>
  <si>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</si>
  <si>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</si>
  <si>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</si>
  <si>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</si>
  <si>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</si>
  <si>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</si>
  <si>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</si>
  <si>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</si>
  <si>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</si>
  <si>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</si>
  <si>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</si>
  <si>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</si>
  <si>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</si>
  <si>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</si>
  <si>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</si>
  <si>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</si>
  <si>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</si>
  <si>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</si>
  <si>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</si>
  <si>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</si>
  <si>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</si>
  <si>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</si>
  <si>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</si>
  <si>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</si>
  <si>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</si>
  <si>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</si>
  <si>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</si>
  <si>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</si>
  <si>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</si>
  <si>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</si>
  <si>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</si>
  <si>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</si>
  <si>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</si>
  <si>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</si>
  <si>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</si>
  <si>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</si>
  <si>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</si>
  <si>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</si>
  <si>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</si>
  <si>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</si>
  <si>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</si>
  <si>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</si>
  <si>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</si>
  <si>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</si>
  <si>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</si>
  <si>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</si>
  <si>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</si>
  <si>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</si>
  <si>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</si>
  <si>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</si>
  <si>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</si>
  <si>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</si>
  <si>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</si>
  <si>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</si>
  <si>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</si>
  <si>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</si>
  <si>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</si>
  <si>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</si>
  <si>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</si>
  <si>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</si>
  <si>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</si>
  <si>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</si>
  <si>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</si>
  <si>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</si>
  <si>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</si>
  <si>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</si>
  <si>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</si>
  <si>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</si>
  <si>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</si>
  <si>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</si>
  <si>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</si>
  <si>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</si>
  <si>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</si>
  <si>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</si>
  <si>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</si>
  <si>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</si>
  <si>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</si>
  <si>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</si>
  <si>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</si>
  <si>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</si>
  <si>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</si>
  <si>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</si>
  <si>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</si>
  <si>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</si>
  <si>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</si>
  <si>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</si>
  <si>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</si>
  <si>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</si>
  <si>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</si>
  <si>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</si>
  <si>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</si>
  <si>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</si>
  <si>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</si>
  <si>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</si>
  <si>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</si>
  <si>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</si>
  <si>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</si>
  <si>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</si>
  <si>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</si>
  <si>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</si>
  <si>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</si>
  <si>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</si>
  <si>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</si>
  <si>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</si>
  <si>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</si>
  <si>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</si>
  <si>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</si>
  <si>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</si>
  <si>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</si>
  <si>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</si>
  <si>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</si>
  <si>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</si>
  <si>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</si>
  <si>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</si>
  <si>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</si>
  <si>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</si>
  <si>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</si>
  <si>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</si>
  <si>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</si>
  <si>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</si>
  <si>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</si>
  <si>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</si>
  <si>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</si>
  <si>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</si>
  <si>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</si>
  <si>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</si>
  <si>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</si>
  <si>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</si>
  <si>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</si>
  <si>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</si>
  <si>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</si>
  <si>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</si>
  <si>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</si>
  <si>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</si>
  <si>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</si>
  <si>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</si>
  <si>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</si>
  <si>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</si>
  <si>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</si>
  <si>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</si>
  <si>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</si>
  <si>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</si>
  <si>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</si>
  <si>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</si>
  <si>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</si>
  <si>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</si>
  <si>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</si>
  <si>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</si>
  <si>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</si>
  <si>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</si>
  <si>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</si>
  <si>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</si>
  <si>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</si>
  <si>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</si>
  <si>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</si>
  <si>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</si>
  <si>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</si>
  <si>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</si>
  <si>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</si>
  <si>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</si>
  <si>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</si>
  <si>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</si>
  <si>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</si>
  <si>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</si>
  <si>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</si>
  <si>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</si>
  <si>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</si>
  <si>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</si>
  <si>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</si>
  <si>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</si>
  <si>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</si>
  <si>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</si>
  <si>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</si>
  <si>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</si>
  <si>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</si>
  <si>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</si>
  <si>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</si>
  <si>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</si>
  <si>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</si>
  <si>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</si>
  <si>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</si>
  <si>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</si>
  <si>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</si>
  <si>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</si>
  <si>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</si>
  <si>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</si>
  <si>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</si>
  <si>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</si>
  <si>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</si>
  <si>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</si>
  <si>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</si>
  <si>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</si>
  <si>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</si>
  <si>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</si>
  <si>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</si>
  <si>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</si>
  <si>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</si>
  <si>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</si>
  <si>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</si>
  <si>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</si>
  <si>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</si>
  <si>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</si>
  <si>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</si>
  <si>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</si>
  <si>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</si>
  <si>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</si>
  <si>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</si>
  <si>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</si>
  <si>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</si>
  <si>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</si>
  <si>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</si>
  <si>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</si>
  <si>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</si>
  <si>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</si>
  <si>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</si>
  <si>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</si>
  <si>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</si>
  <si>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</si>
  <si>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</si>
  <si>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</si>
  <si>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</si>
  <si>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</si>
  <si>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</si>
  <si>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</si>
  <si>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</si>
  <si>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</si>
  <si>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</si>
  <si>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</si>
  <si>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</si>
  <si>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</si>
  <si>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</si>
  <si>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</si>
  <si>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</si>
  <si>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</si>
  <si>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</si>
  <si>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</si>
  <si>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</si>
  <si>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</si>
  <si>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</si>
  <si>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</si>
  <si>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</si>
  <si>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</si>
  <si>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</si>
  <si>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</si>
  <si>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</si>
  <si>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</si>
  <si>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</si>
  <si>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</si>
  <si>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</si>
  <si>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</si>
  <si>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</si>
  <si>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</si>
  <si>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</si>
  <si>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</si>
  <si>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</si>
  <si>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</si>
  <si>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</si>
  <si>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</si>
  <si>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</si>
  <si>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</si>
  <si>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</si>
  <si>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</si>
  <si>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</si>
  <si>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</si>
  <si>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</si>
  <si>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</si>
  <si>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</si>
  <si>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</si>
  <si>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</si>
  <si>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</si>
  <si>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</si>
  <si>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</si>
  <si>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</si>
  <si>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</si>
  <si>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</si>
  <si>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</si>
  <si>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</si>
  <si>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</si>
  <si>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</si>
  <si>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</si>
  <si>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</si>
  <si>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</si>
  <si>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</si>
  <si>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</si>
  <si>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</si>
  <si>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</si>
  <si>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</si>
  <si>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</si>
  <si>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</si>
  <si>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</si>
  <si>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</si>
  <si>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</si>
  <si>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</si>
  <si>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</si>
  <si>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</si>
  <si>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</si>
  <si>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</si>
  <si>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</si>
  <si>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</si>
  <si>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</si>
  <si>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</si>
  <si>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</si>
  <si>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</si>
  <si>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</si>
  <si>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</si>
  <si>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</si>
  <si>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</si>
  <si>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</si>
  <si>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</si>
  <si>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</si>
  <si>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</si>
  <si>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</si>
  <si>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</si>
  <si>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</si>
  <si>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</si>
  <si>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</si>
  <si>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</si>
  <si>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</si>
  <si>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</si>
  <si>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</si>
  <si>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</si>
  <si>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</si>
  <si>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</si>
  <si>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</si>
  <si>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</si>
  <si>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</si>
  <si>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</si>
  <si>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</si>
  <si>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</si>
  <si>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</si>
  <si>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</si>
  <si>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</si>
  <si>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</si>
  <si>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</si>
  <si>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</si>
  <si>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</si>
  <si>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</si>
  <si>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</si>
  <si>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</si>
  <si>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</si>
  <si>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</si>
  <si>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</si>
  <si>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</si>
  <si>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</si>
  <si>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</si>
  <si>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</si>
  <si>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</si>
  <si>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</si>
  <si>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</si>
  <si>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</si>
  <si>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</si>
  <si>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</si>
  <si>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</si>
  <si>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</si>
  <si>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</si>
  <si>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</si>
  <si>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</si>
  <si>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</si>
  <si>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</si>
  <si>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</si>
  <si>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</si>
  <si>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</si>
  <si>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</si>
  <si>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</si>
  <si>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</si>
  <si>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</si>
  <si>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</si>
  <si>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</si>
  <si>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</si>
  <si>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</si>
  <si>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</si>
  <si>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</si>
  <si>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</si>
  <si>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</si>
  <si>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</si>
  <si>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</si>
  <si>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</si>
  <si>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</si>
  <si>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</si>
  <si>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</si>
  <si>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</si>
  <si>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</si>
  <si>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</si>
  <si>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</si>
  <si>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</si>
  <si>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</si>
  <si>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</si>
  <si>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</si>
  <si>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</si>
  <si>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</si>
  <si>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</si>
  <si>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</si>
  <si>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</si>
  <si>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</si>
  <si>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</si>
  <si>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</si>
  <si>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</si>
  <si>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</si>
  <si>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</si>
  <si>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</si>
  <si>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</si>
  <si>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</si>
  <si>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</si>
  <si>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</si>
  <si>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</si>
  <si>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</si>
  <si>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</si>
  <si>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</si>
  <si>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</si>
  <si>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</si>
  <si>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</si>
  <si>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</si>
  <si>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</si>
  <si>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</si>
  <si>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</si>
  <si>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</si>
  <si>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</si>
  <si>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</si>
  <si>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</si>
  <si>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</si>
  <si>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</si>
  <si>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</si>
  <si>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</si>
  <si>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</si>
  <si>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</si>
  <si>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</si>
  <si>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</si>
  <si>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</si>
  <si>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</si>
  <si>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</si>
  <si>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</si>
  <si>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</si>
  <si>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</si>
  <si>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</si>
  <si>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</si>
  <si>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</si>
  <si>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</si>
  <si>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</si>
  <si>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</si>
  <si>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</si>
  <si>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</si>
  <si>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</si>
  <si>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</si>
  <si>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</si>
  <si>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</si>
  <si>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</si>
  <si>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</si>
  <si>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</si>
  <si>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</si>
  <si>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</si>
  <si>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</si>
  <si>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</si>
  <si>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</si>
  <si>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</si>
  <si>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</si>
  <si>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</si>
  <si>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</si>
  <si>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</si>
  <si>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</si>
  <si>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</si>
  <si>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</si>
  <si>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</si>
  <si>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</si>
  <si>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</si>
  <si>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</si>
  <si>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</si>
  <si>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</si>
  <si>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</si>
  <si>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</si>
  <si>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</si>
  <si>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</si>
  <si>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</si>
  <si>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</si>
  <si>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</si>
  <si>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</si>
  <si>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</si>
  <si>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</si>
  <si>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</si>
  <si>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</si>
  <si>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</si>
  <si>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</si>
  <si>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</si>
  <si>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</si>
  <si>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</si>
  <si>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</si>
  <si>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</si>
  <si>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</si>
  <si>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</si>
  <si>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</si>
  <si>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</si>
  <si>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</si>
  <si>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</si>
  <si>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</si>
  <si>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</si>
  <si>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</si>
  <si>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</si>
  <si>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</si>
  <si>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</si>
  <si>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</si>
  <si>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</si>
  <si>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</si>
  <si>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</si>
  <si>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</si>
  <si>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</si>
  <si>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</si>
  <si>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</si>
  <si>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</si>
  <si>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</si>
  <si>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</si>
  <si>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</si>
  <si>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</si>
  <si>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</si>
  <si>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</si>
  <si>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</si>
  <si>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</si>
  <si>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</si>
  <si>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</si>
  <si>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</si>
  <si>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</si>
  <si>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</si>
  <si>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</si>
  <si>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</si>
  <si>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</si>
  <si>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</si>
  <si>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</si>
  <si>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</si>
  <si>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</si>
  <si>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</si>
  <si>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</si>
  <si>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</si>
  <si>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</si>
  <si>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</si>
  <si>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</si>
  <si>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</si>
  <si>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</si>
  <si>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</si>
  <si>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</si>
  <si>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</si>
  <si>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</si>
  <si>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</si>
  <si>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</si>
  <si>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</si>
  <si>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</si>
  <si>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</si>
  <si>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</si>
  <si>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</si>
  <si>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</si>
  <si>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</si>
  <si>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</si>
  <si>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</si>
  <si>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</si>
  <si>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</si>
  <si>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</si>
  <si>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</si>
  <si>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</si>
  <si>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</si>
  <si>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</si>
  <si>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</si>
  <si>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</si>
  <si>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</si>
  <si>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</si>
  <si>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</si>
  <si>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</si>
  <si>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</si>
  <si>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</si>
  <si>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</si>
  <si>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</si>
  <si>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</si>
  <si>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</si>
  <si>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</si>
  <si>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</si>
  <si>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</si>
  <si>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</si>
  <si>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</si>
  <si>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</si>
  <si>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</si>
  <si>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</si>
  <si>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</si>
  <si>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</si>
  <si>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</si>
  <si>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</si>
  <si>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</si>
  <si>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</si>
  <si>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</si>
  <si>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</si>
  <si>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</si>
  <si>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</si>
  <si>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</si>
  <si>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</si>
  <si>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</si>
  <si>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</si>
  <si>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</si>
  <si>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</si>
  <si>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</si>
  <si>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</si>
  <si>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</si>
  <si>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</si>
  <si>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</si>
  <si>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</si>
  <si>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</si>
  <si>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</si>
  <si>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</si>
  <si>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</si>
  <si>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</si>
  <si>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</si>
  <si>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</si>
  <si>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</si>
  <si>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</si>
  <si>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</si>
  <si>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</si>
  <si>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</si>
  <si>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</si>
  <si>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</si>
  <si>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</si>
  <si>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</si>
  <si>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</si>
  <si>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</si>
  <si>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</si>
  <si>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</si>
  <si>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</si>
  <si>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</si>
  <si>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</si>
  <si>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</si>
  <si>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</si>
  <si>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</si>
  <si>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</si>
  <si>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</si>
  <si>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</si>
  <si>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</si>
  <si>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</si>
  <si>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</si>
  <si>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</si>
  <si>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</si>
  <si>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</si>
  <si>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</si>
  <si>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</si>
  <si>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</si>
  <si>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</si>
  <si>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</si>
  <si>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</si>
  <si>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</si>
  <si>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</si>
  <si>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</si>
  <si>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</si>
  <si>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</si>
  <si>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</si>
  <si>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</si>
  <si>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</si>
  <si>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</si>
  <si>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</si>
  <si>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</si>
  <si>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</si>
  <si>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</si>
  <si>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</si>
  <si>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</si>
  <si>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</si>
  <si>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</si>
  <si>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</si>
  <si>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</si>
  <si>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</si>
  <si>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</si>
  <si>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</si>
  <si>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</si>
  <si>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</si>
  <si>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</si>
  <si>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</si>
  <si>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</si>
  <si>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</si>
  <si>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</si>
  <si>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</si>
  <si>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</si>
  <si>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</si>
  <si>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</si>
  <si>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</si>
  <si>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</si>
  <si>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</si>
  <si>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</si>
  <si>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</si>
  <si>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</si>
  <si>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</si>
  <si>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</si>
  <si>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</si>
  <si>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</si>
  <si>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</si>
  <si>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</si>
  <si>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</si>
  <si>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</si>
  <si>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</si>
  <si>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</si>
  <si>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</si>
  <si>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</si>
  <si>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</si>
  <si>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</si>
  <si>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</si>
  <si>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</si>
  <si>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</si>
  <si>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</si>
  <si>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</si>
  <si>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</si>
  <si>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</si>
  <si>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</si>
  <si>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</si>
  <si>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</si>
  <si>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</si>
  <si>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</si>
  <si>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</si>
  <si>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</si>
  <si>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</si>
  <si>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</si>
  <si>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</si>
  <si>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</si>
  <si>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</si>
  <si>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</si>
  <si>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</si>
  <si>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</si>
  <si>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</si>
  <si>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</si>
  <si>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</si>
  <si>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</si>
  <si>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</si>
  <si>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</si>
  <si>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</si>
  <si>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</si>
  <si>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</si>
  <si>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</si>
  <si>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</si>
  <si>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</si>
  <si>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</si>
  <si>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</si>
  <si>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</si>
  <si>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</si>
  <si>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</si>
  <si>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</si>
  <si>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</si>
  <si>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</si>
  <si>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</si>
  <si>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</si>
  <si>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</si>
  <si>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</si>
  <si>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</si>
  <si>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</si>
  <si>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</si>
  <si>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</si>
  <si>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</si>
  <si>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</si>
  <si>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</si>
  <si>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</si>
  <si>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</si>
  <si>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</si>
  <si>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</si>
  <si>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</si>
  <si>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</si>
  <si>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</si>
  <si>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</si>
  <si>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</si>
  <si>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</si>
  <si>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</si>
  <si>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</si>
  <si>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</si>
  <si>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</si>
  <si>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</si>
  <si>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</si>
  <si>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</si>
  <si>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</si>
  <si>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</si>
  <si>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</si>
  <si>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</si>
  <si>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</si>
  <si>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</si>
  <si>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</si>
  <si>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</si>
  <si>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</si>
  <si>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</si>
  <si>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</si>
  <si>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</si>
  <si>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</si>
  <si>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</si>
  <si>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</si>
  <si>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</si>
  <si>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</si>
  <si>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</si>
  <si>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</si>
  <si>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</si>
  <si>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</si>
  <si>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</si>
  <si>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</si>
  <si>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</si>
  <si>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</si>
  <si>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</si>
  <si>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</si>
  <si>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</si>
  <si>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</si>
  <si>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</si>
  <si>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</si>
  <si>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</si>
  <si>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</si>
  <si>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</si>
  <si>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</si>
  <si>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</si>
  <si>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</si>
  <si>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</si>
  <si>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</si>
  <si>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</si>
  <si>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</si>
  <si>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</si>
  <si>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</si>
  <si>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</si>
  <si>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</si>
  <si>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</si>
  <si>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</si>
  <si>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</si>
  <si>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</si>
  <si>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</si>
  <si>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</si>
  <si>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</si>
  <si>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</si>
  <si>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</si>
  <si>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</si>
  <si>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</si>
  <si>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</si>
  <si>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</si>
  <si>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</si>
  <si>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</si>
  <si>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</si>
  <si>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</si>
  <si>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</si>
  <si>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</si>
  <si>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</si>
  <si>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</si>
  <si>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</si>
  <si>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</si>
  <si>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</si>
  <si>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</si>
  <si>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</si>
  <si>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</si>
  <si>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</si>
  <si>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</si>
  <si>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</si>
  <si>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</si>
  <si>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</si>
  <si>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</si>
  <si>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</si>
  <si>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</si>
  <si>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</si>
  <si>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</si>
  <si>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</si>
  <si>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</si>
  <si>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</si>
  <si>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</si>
  <si>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</si>
  <si>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</si>
  <si>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</si>
  <si>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</si>
  <si>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</si>
  <si>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</si>
  <si>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</si>
  <si>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</si>
  <si>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</si>
  <si>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</si>
  <si>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</si>
  <si>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</si>
  <si>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</si>
  <si>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</si>
  <si>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</si>
  <si>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</si>
  <si>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</si>
  <si>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</si>
  <si>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</si>
  <si>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</si>
  <si>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</si>
  <si>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</si>
  <si>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</si>
  <si>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</si>
  <si>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</si>
  <si>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</si>
  <si>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</si>
  <si>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</si>
  <si>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</si>
  <si>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</si>
  <si>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</si>
  <si>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</si>
  <si>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</si>
  <si>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</si>
  <si>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</si>
  <si>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</si>
  <si>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</si>
  <si>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</si>
  <si>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</si>
  <si>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</si>
  <si>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</si>
  <si>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</si>
  <si>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</si>
  <si>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</si>
  <si>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</si>
  <si>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</si>
  <si>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</si>
  <si>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</si>
  <si>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</si>
  <si>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</si>
  <si>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</si>
  <si>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</si>
  <si>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</si>
  <si>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</si>
  <si>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</si>
  <si>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</si>
  <si>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</si>
  <si>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</si>
  <si>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</si>
  <si>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</si>
  <si>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</si>
  <si>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</si>
  <si>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</si>
  <si>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</si>
  <si>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</si>
  <si>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</si>
  <si>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</si>
  <si>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</si>
  <si>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</si>
  <si>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</si>
  <si>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</si>
  <si>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</si>
  <si>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</si>
  <si>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</si>
  <si>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</si>
  <si>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</si>
  <si>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</si>
  <si>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</si>
  <si>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</si>
  <si>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</si>
  <si>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</si>
  <si>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</si>
  <si>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</si>
  <si>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</si>
  <si>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</si>
  <si>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</si>
  <si>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</si>
  <si>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</si>
  <si>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</si>
  <si>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</si>
  <si>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</si>
  <si>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</si>
  <si>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</si>
  <si>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</si>
  <si>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</si>
  <si>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</si>
  <si>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</si>
  <si>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</si>
  <si>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</si>
  <si>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</si>
  <si>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</si>
  <si>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</si>
  <si>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</si>
  <si>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</si>
  <si>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</si>
  <si>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</si>
  <si>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</si>
  <si>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</si>
  <si>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</si>
  <si>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</si>
  <si>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</si>
  <si>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</si>
  <si>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</si>
  <si>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</si>
  <si>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</si>
  <si>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</si>
  <si>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</si>
  <si>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</si>
  <si>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</si>
  <si>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</si>
  <si>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</si>
  <si>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</si>
  <si>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</si>
  <si>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</si>
  <si>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</si>
  <si>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</si>
  <si>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</si>
  <si>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</si>
  <si>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</si>
  <si>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</si>
  <si>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</si>
  <si>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</si>
  <si>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</si>
  <si>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</si>
  <si>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</si>
  <si>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</si>
  <si>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</si>
  <si>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</si>
  <si>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</si>
  <si>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</si>
  <si>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</si>
  <si>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</si>
  <si>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</si>
  <si>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</si>
  <si>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</si>
  <si>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</si>
  <si>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</si>
  <si>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</si>
  <si>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</si>
  <si>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</si>
  <si>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</si>
  <si>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</si>
  <si>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</si>
  <si>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</si>
  <si>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</si>
  <si>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</si>
  <si>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</si>
  <si>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</si>
  <si>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</si>
  <si>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</si>
  <si>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</si>
  <si>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</si>
  <si>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</si>
  <si>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</si>
  <si>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</si>
  <si>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</si>
  <si>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</si>
  <si>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</si>
  <si>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</si>
  <si>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</si>
  <si>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</si>
  <si>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</si>
  <si>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</si>
  <si>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</si>
  <si>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</si>
  <si>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</si>
  <si>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</si>
  <si>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</si>
  <si>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</si>
  <si>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</si>
  <si>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</si>
  <si>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</si>
  <si>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</si>
  <si>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</si>
  <si>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</si>
  <si>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</si>
  <si>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</si>
  <si>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</si>
  <si>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</si>
  <si>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</si>
  <si>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</si>
  <si>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</si>
  <si>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</si>
  <si>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</si>
  <si>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</si>
  <si>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</si>
  <si>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</si>
  <si>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</si>
  <si>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</si>
  <si>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</si>
  <si>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</si>
  <si>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</si>
  <si>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</si>
  <si>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</si>
  <si>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</si>
  <si>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</si>
  <si>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</si>
  <si>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</si>
  <si>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</si>
  <si>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</si>
  <si>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</si>
  <si>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</si>
  <si>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</si>
  <si>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</si>
  <si>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</si>
  <si>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</si>
  <si>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</si>
  <si>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</si>
  <si>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</si>
  <si>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</si>
  <si>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</si>
  <si>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</si>
  <si>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</si>
  <si>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</si>
  <si>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</si>
  <si>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</si>
  <si>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</si>
  <si>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</si>
  <si>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</si>
  <si>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</si>
  <si>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</si>
  <si>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</si>
  <si>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</si>
  <si>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</si>
  <si>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</si>
  <si>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</si>
  <si>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</si>
  <si>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</si>
  <si>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</si>
  <si>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</si>
  <si>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</si>
  <si>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</si>
  <si>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</si>
  <si>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</si>
  <si>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</si>
  <si>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</si>
  <si>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</si>
  <si>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</si>
  <si>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</si>
  <si>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</si>
  <si>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</si>
  <si>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</si>
  <si>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</si>
  <si>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</si>
  <si>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</si>
  <si>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</si>
  <si>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</si>
  <si>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</si>
  <si>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</si>
  <si>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</si>
  <si>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</si>
  <si>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</si>
  <si>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</si>
  <si>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</si>
  <si>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</si>
  <si>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</si>
  <si>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</si>
  <si>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</si>
  <si>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</si>
  <si>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</si>
  <si>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</si>
  <si>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</si>
  <si>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</si>
  <si>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</si>
  <si>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</si>
  <si>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</si>
  <si>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</si>
  <si>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</si>
  <si>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</si>
  <si>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</si>
  <si>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</si>
  <si>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</si>
  <si>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</si>
  <si>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</si>
  <si>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</si>
  <si>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</si>
  <si>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</si>
  <si>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</si>
  <si>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</si>
  <si>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</si>
  <si>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</si>
  <si>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</si>
  <si>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</si>
  <si>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</si>
  <si>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</si>
  <si>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</si>
  <si>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</si>
  <si>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</si>
  <si>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</si>
  <si>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</si>
  <si>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</si>
  <si>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</si>
  <si>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</si>
  <si>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</si>
  <si>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</si>
  <si>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</si>
  <si>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</si>
  <si>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</si>
  <si>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</si>
  <si>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</si>
  <si>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</si>
  <si>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</si>
  <si>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</si>
  <si>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</si>
  <si>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</si>
  <si>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</si>
  <si>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</si>
  <si>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</si>
  <si>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</si>
  <si>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</si>
  <si>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</si>
  <si>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</si>
  <si>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</si>
  <si>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</si>
  <si>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</si>
  <si>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</si>
  <si>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</si>
  <si>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</si>
  <si>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</si>
  <si>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animation</t>
  </si>
  <si>
    <t>documentary</t>
  </si>
  <si>
    <t>drama</t>
  </si>
  <si>
    <t>plays</t>
  </si>
  <si>
    <t>science fiction</t>
  </si>
  <si>
    <t>shorts</t>
  </si>
  <si>
    <t>television</t>
  </si>
  <si>
    <t>Date Creatd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</si>
  <si>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</si>
  <si>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</si>
  <si>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</si>
  <si>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</si>
  <si>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</si>
  <si>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</si>
  <si>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</si>
  <si>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</si>
  <si>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</si>
  <si>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</si>
  <si>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</si>
  <si>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</si>
  <si>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</si>
  <si>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</si>
  <si>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</si>
  <si>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</si>
  <si>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</si>
  <si>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</si>
  <si>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</si>
  <si>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</si>
  <si>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</si>
  <si>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</si>
  <si>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</si>
  <si>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</si>
  <si>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20000 to 24999</t>
  </si>
  <si>
    <t>1000 to 4999</t>
  </si>
  <si>
    <t>25000 to 29999</t>
  </si>
  <si>
    <t>15000 to 19999</t>
  </si>
  <si>
    <t>30000 to34999</t>
  </si>
  <si>
    <t>35000 to 39999</t>
  </si>
  <si>
    <t>40000 to 44999</t>
  </si>
  <si>
    <t>45000 to 49999</t>
  </si>
  <si>
    <t>Greater than or equal to 50000</t>
  </si>
  <si>
    <t>Number Canceled</t>
  </si>
  <si>
    <t>Sccessful Campaigns</t>
  </si>
  <si>
    <t>Unsuccessful Campaigns</t>
  </si>
  <si>
    <t>Stat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</si>
  <si>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</si>
  <si>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</si>
  <si>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</si>
  <si>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</si>
  <si>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</si>
  <si>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</si>
  <si>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</si>
  <si>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</si>
  <si>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</si>
  <si>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</si>
  <si>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radio &amp; podcasts</t>
  </si>
  <si>
    <t>rock</t>
  </si>
  <si>
    <t>translations</t>
  </si>
  <si>
    <t>video games</t>
  </si>
  <si>
    <t>wearables</t>
  </si>
  <si>
    <t>web</t>
  </si>
  <si>
    <t>world music</t>
  </si>
  <si>
    <t>MIN</t>
  </si>
  <si>
    <t>MAX</t>
  </si>
  <si>
    <t>MEAN</t>
  </si>
  <si>
    <t>MEDIAN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</si>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</sst>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45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1" fontId="0" fillId="0" borderId="0" xfId="42" applyNumberFormat="1" applyFont="1" applyAlignment="1"/>
    <xf numFmtId="2" fontId="0" fillId="0" borderId="0" xfId="42" applyNumberFormat="1" applyFont="1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42" applyNumberFormat="1" applyFont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Stacked!PivotTable7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Stacked'!$B$4:$B$5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Stacked'!$A$6:$A$15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984C-9CD9-C828296198CB}"/>
            </c:ext>
          </c:extLst>
        </c:ser>
        <c:ser>
          <c:idx val="1"/>
          <c:order val="1"/>
          <c:tx>
            <c:strRef>
              <c:f>'Category Stacked'!$C$4:$C$5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 Stacked'!$A$6:$A$15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F5-984C-9CD9-C828296198CB}"/>
            </c:ext>
          </c:extLst>
        </c:ser>
        <c:ser>
          <c:idx val="2"/>
          <c:order val="2"/>
          <c:tx>
            <c:strRef>
              <c:f>'Category Stacked'!$D$4:$D$5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'Category Stacked'!$A$6:$A$15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EF5-984C-9CD9-C828296198CB}"/>
            </c:ext>
          </c:extLst>
        </c:ser>
        <c:ser>
          <c:idx val="3"/>
          <c:order val="3"/>
          <c:tx>
            <c:strRef>
              <c:f>'Category Stacked'!$E$4:$E$5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Stacked'!$A$6:$A$15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F5-984C-9CD9-C8282961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031840"/>
        <c:axId val="628033568"/>
      </c:barChart>
      <c:catAx>
        <c:axId val="6280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3568"/>
        <c:crosses val="autoZero"/>
        <c:auto val="1"/>
        <c:lblAlgn val="ctr"/>
        <c:lblOffset val="100"/>
        <c:noMultiLvlLbl val="0"/>
      </c:catAx>
      <c:valAx>
        <c:axId val="6280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Stacked!PivotTable8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Stacked'!$B$4:$B$5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 Stacked'!$A$6:$A$30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2-CF49-A25D-2DAD46D428FC}"/>
            </c:ext>
          </c:extLst>
        </c:ser>
        <c:ser>
          <c:idx val="1"/>
          <c:order val="1"/>
          <c:tx>
            <c:strRef>
              <c:f>'Sub-Category Stacked'!$C$4:$C$5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Stacked'!$A$6:$A$30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76-8240-8C81-53E88E1EF510}"/>
            </c:ext>
          </c:extLst>
        </c:ser>
        <c:ser>
          <c:idx val="2"/>
          <c:order val="2"/>
          <c:tx>
            <c:strRef>
              <c:f>'Sub-Category Stacked'!$D$4:$D$5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Stacked'!$A$6:$A$30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76-8240-8C81-53E88E1EF510}"/>
            </c:ext>
          </c:extLst>
        </c:ser>
        <c:ser>
          <c:idx val="3"/>
          <c:order val="3"/>
          <c:tx>
            <c:strRef>
              <c:f>'Sub-Category Stacked'!$E$4:$E$5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 Stacked'!$A$6:$A$30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76-8240-8C81-53E88E1E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872480"/>
        <c:axId val="1504874480"/>
      </c:barChart>
      <c:catAx>
        <c:axId val="15048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74480"/>
        <c:crosses val="autoZero"/>
        <c:auto val="1"/>
        <c:lblAlgn val="ctr"/>
        <c:lblOffset val="100"/>
        <c:noMultiLvlLbl val="0"/>
      </c:catAx>
      <c:valAx>
        <c:axId val="15048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1-8441-9BC4-1169F9B15C25}"/>
            </c:ext>
          </c:extLst>
        </c:ser>
        <c:ser>
          <c:idx val="1"/>
          <c:order val="1"/>
          <c:tx>
            <c:strRef>
              <c:f>'Monthly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1-8441-9BC4-1169F9B15C25}"/>
            </c:ext>
          </c:extLst>
        </c:ser>
        <c:ser>
          <c:idx val="2"/>
          <c:order val="2"/>
          <c:tx>
            <c:strRef>
              <c:f>'Monthly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1-8441-9BC4-1169F9B15C25}"/>
            </c:ext>
          </c:extLst>
        </c:ser>
        <c:ser>
          <c:idx val="3"/>
          <c:order val="3"/>
          <c:tx>
            <c:strRef>
              <c:f>'Monthly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1-8441-9BC4-1169F9B1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556848"/>
        <c:axId val="1377558576"/>
      </c:lineChart>
      <c:catAx>
        <c:axId val="13775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58576"/>
        <c:crosses val="autoZero"/>
        <c:auto val="1"/>
        <c:lblAlgn val="ctr"/>
        <c:lblOffset val="100"/>
        <c:noMultiLvlLbl val="0"/>
      </c:catAx>
      <c:valAx>
        <c:axId val="13775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B-0447-8256-E548635DB1A3}"/>
            </c:ext>
          </c:extLst>
        </c:ser>
        <c:ser>
          <c:idx val="1"/>
          <c:order val="1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49B-0447-8256-E548635DB1A3}"/>
            </c:ext>
          </c:extLst>
        </c:ser>
        <c:ser>
          <c:idx val="2"/>
          <c:order val="2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49B-0447-8256-E548635D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630048"/>
        <c:axId val="1519150368"/>
      </c:lineChart>
      <c:catAx>
        <c:axId val="13376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50368"/>
        <c:crosses val="autoZero"/>
        <c:auto val="1"/>
        <c:lblAlgn val="ctr"/>
        <c:lblOffset val="100"/>
        <c:noMultiLvlLbl val="0"/>
      </c:catAx>
      <c:valAx>
        <c:axId val="15191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18</xdr:row>
      <xdr:rowOff>69850</xdr:rowOff>
    </xdr:from>
    <xdr:to>
      <xdr:col>19</xdr:col>
      <xdr:colOff>508000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17A5B-E9FB-4DCD-A092-D667E533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3</xdr:row>
      <xdr:rowOff>50800</xdr:rowOff>
    </xdr:from>
    <xdr:to>
      <xdr:col>22</xdr:col>
      <xdr:colOff>774700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1E9FF-038E-EE16-FE06-0D26401B8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10</xdr:row>
      <xdr:rowOff>177800</xdr:rowOff>
    </xdr:from>
    <xdr:to>
      <xdr:col>16</xdr:col>
      <xdr:colOff>368300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A7D73-9F77-8D70-8BC2-AFBE76D74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15</xdr:row>
      <xdr:rowOff>190500</xdr:rowOff>
    </xdr:from>
    <xdr:to>
      <xdr:col>11</xdr:col>
      <xdr:colOff>38100</xdr:colOff>
      <xdr:row>41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68EBC-CBD9-4FC3-9644-4A9C5D4A2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lvet Robinson" refreshedDate="45141.602971412038" createdVersion="8" refreshedVersion="8" minRefreshableVersion="3" recordCount="1000" xr:uid="{CFCE337D-5BC4-3F45-944A-04EB1A063386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successful"/>
        <s v="live"/>
        <s v="failed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US"/>
        <s v="AU"/>
        <s v="DK"/>
        <s v="GB"/>
        <s v="CH"/>
        <s v="IT"/>
        <s v="CA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Sub-Category" numFmtId="0">
      <sharedItems count="24">
        <s v="rock"/>
        <s v="web"/>
        <s v="plays"/>
        <s v="drama"/>
        <s v="indie rock"/>
        <s v="nonfiction"/>
        <s v="animation"/>
        <s v="documentary"/>
        <s v="wearables"/>
        <s v="video games"/>
        <s v="shorts"/>
        <s v="fiction"/>
        <s v="photography books"/>
        <s v="food trucks"/>
        <s v="radio &amp; podcasts"/>
        <s v="jazz"/>
        <s v="metal"/>
        <s v="translations"/>
        <s v="electric music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lvet Robinson" refreshedDate="45141.60649351852" createdVersion="8" refreshedVersion="8" minRefreshableVersion="3" recordCount="1001" xr:uid="{B425B738-549B-BD46-B392-29DF1ECD1D4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successful"/>
        <s v="live"/>
        <s v="failed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d Conversion" numFmtId="0">
      <sharedItems containsNonDate="0" containsDate="1" containsString="0" containsBlank="1" minDate="2010-01-09T06:00:00" maxDate="2020-01-27T06:00:00" count="880"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9-01-19T06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4-05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1-01-27T06:00:00"/>
        <d v="2010-01-25T06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1-09-22T05:00:00"/>
        <d v="2014-01-26T06:00:00"/>
        <d v="2014-06-16T05:00:00"/>
        <d v="2015-04-17T05:00:00"/>
        <d v="2019-05-13T05:00:00"/>
        <d v="2018-09-19T05:00:00"/>
        <d v="2011-10-26T05:00:00"/>
        <d v="2013-11-29T06:00:00"/>
        <d v="2018-01-12T06:00:00"/>
        <d v="2011-08-12T05:00:00"/>
        <d v="2010-10-06T05:00:00"/>
        <d v="2018-02-25T06:00:00"/>
        <d v="2015-06-12T05:00:00"/>
        <d v="2010-06-28T05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8-08-28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6-08-31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0-08-06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2-09-28T05:00:00"/>
        <d v="2011-04-05T05:00:00"/>
        <d v="2010-01-09T06:00:00"/>
        <d v="2013-02-12T06:00:00"/>
        <d v="2016-01-03T06:00:00"/>
        <d v="2012-10-24T05:00:00"/>
        <d v="2012-10-0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9-03-12T05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8-01-10T06:00:00"/>
        <d v="2019-11-15T06:00:00"/>
        <d v="2019-11-11T06:00:00"/>
        <d v="2011-10-05T05:00:00"/>
        <d v="2015-02-11T06:00:00"/>
        <d v="2015-08-24T05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2-13T06:00:00"/>
        <d v="2017-02-10T06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3-01-30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1-09-23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5-05-18T05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5-12-26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4-12-20T06:00:00"/>
        <d v="2014-05-02T05:00:00"/>
        <d v="2019-12-07T06:00:00"/>
        <d v="2011-08-07T05:00:00"/>
        <d v="2014-02-26T06:00:00"/>
        <d v="2012-02-20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4-05-30T05:00:00"/>
        <d v="2019-04-18T05:00:00"/>
        <d v="2011-01-22T06:00:00"/>
        <d v="2015-10-03T05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6-02-25T06:00:00"/>
        <d v="2010-07-31T05:00:00"/>
        <d v="2019-09-11T05:00:00"/>
        <d v="2012-09-26T05:00:00"/>
        <d v="2019-10-18T05:00:00"/>
        <d v="2013-12-11T06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2-04-19T05:00:00"/>
        <d v="2018-07-14T05:00:00"/>
        <d v="2016-08-22T05:00:00"/>
        <d v="2013-07-10T05:00:00"/>
        <d v="2011-08-22T05:00:00"/>
        <d v="2013-06-17T05:00:00"/>
        <d v="2012-05-29T05:00:00"/>
        <d v="2017-11-06T06:00:00"/>
        <d v="2016-03-02T06:00:00"/>
        <d v="2014-10-22T05:00:00"/>
        <d v="2019-01-20T06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8-08-10T05:00:00"/>
        <d v="2011-10-09T05:00:00"/>
        <d v="2010-09-02T05:00:00"/>
        <d v="2014-10-08T05:00:00"/>
        <d v="2016-03-17T05:00:00"/>
        <d v="2012-10-28T05:00:00"/>
        <d v="2017-12-27T06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7-04T05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4-02-10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7-11-01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6-01-30T06:00:00"/>
        <d v="2013-09-19T05:00:00"/>
        <d v="2017-05-13T05:00:00"/>
        <d v="2018-06-04T05:00:00"/>
        <d v="2019-09-09T05:00:00"/>
        <d v="2012-09-05T05:00:00"/>
        <d v="2019-02-07T06:00:00"/>
        <d v="2018-12-09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0-06-21T05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6-11-12T06:00:00"/>
        <d v="2015-03-15T05:00:00"/>
        <d v="2017-12-25T06:00:00"/>
        <d v="2019-08-04T05:00:00"/>
        <d v="2017-04-27T05:00:00"/>
        <d v="2019-04-16T05:00:00"/>
        <d v="2014-09-25T05:00:00"/>
        <d v="2018-05-07T05:00:00"/>
        <d v="2018-11-04T05:00:00"/>
        <d v="2016-05-06T05:00:00"/>
        <d v="2015-12-07T06:00:00"/>
        <d v="2017-01-22T06:00:00"/>
        <d v="2018-11-27T06:00:00"/>
        <d v="2013-11-11T06:00:00"/>
        <d v="2014-11-02T05:00:00"/>
        <d v="2018-07-28T05:00:00"/>
        <d v="2012-10-20T05:00:00"/>
        <d v="2012-05-05T05:00:00"/>
        <d v="2011-06-28T05:00:00"/>
        <d v="2012-12-01T06:00:00"/>
        <d v="2015-11-28T06:00:00"/>
        <d v="2019-08-11T05:00:00"/>
        <d v="2017-09-13T05:00:00"/>
        <d v="2010-09-21T05:00:00"/>
        <d v="2019-10-22T05:00:00"/>
        <d v="2012-03-06T06:00:00"/>
        <d v="2019-12-10T06:00:00"/>
        <d v="2019-03-04T06:00:00"/>
        <d v="2011-08-15T05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9-03T05:00:00"/>
        <d v="2017-09-21T05:00:00"/>
        <d v="2017-10-04T05:00:00"/>
        <d v="2010-09-09T05:00:00"/>
        <d v="2018-05-13T05:00:00"/>
        <d v="2014-05-23T05:00:00"/>
        <d v="2014-12-02T06:00:00"/>
        <d v="2013-06-04T05:00:00"/>
        <d v="2014-06-27T05:00:00"/>
        <d v="2018-04-08T05:00:00"/>
        <d v="2015-07-07T05:00:00"/>
        <d v="2011-04-03T05:00:00"/>
        <d v="2017-03-03T06:00:00"/>
        <d v="2013-08-27T05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2-12-09T06:00:00"/>
        <d v="2011-04-08T05:00:00"/>
        <d v="2016-01-24T06:00:00"/>
        <d v="2010-08-25T05:00:00"/>
        <d v="2014-11-07T06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8-04-18T05:00:00"/>
        <d v="2011-02-11T06:00:00"/>
        <d v="2019-09-29T05:00:00"/>
        <d v="2013-11-25T06:00:00"/>
        <d v="2012-04-26T05:00:00"/>
        <d v="2012-12-18T06:00:00"/>
        <d v="2013-04-14T05:00:00"/>
        <d v="2018-10-21T05:00:00"/>
        <d v="2010-07-06T05:00:00"/>
        <d v="2016-12-01T06:00:00"/>
        <d v="2013-10-21T05:00:00"/>
        <d v="2016-10-14T05:00:00"/>
        <d v="2014-12-28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3-03-08T06:00:00"/>
        <d v="2013-04-09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6-11-26T06:00:00"/>
        <d v="2011-01-02T06:00:00"/>
        <d v="2015-06-19T05:00:00"/>
        <d v="2011-12-01T06:00:00"/>
        <d v="2011-04-29T05:00:00"/>
        <d v="2015-07-05T05:00:00"/>
        <d v="2014-12-21T06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5-08-21T05:00:00"/>
        <d v="2012-03-28T05:00:00"/>
        <d v="2010-10-07T05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5-10-06T05:00:00"/>
        <d v="2013-08-15T05:00:00"/>
        <d v="2014-11-06T06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5-17T05:00:00"/>
        <d v="2012-08-14T05:00:00"/>
        <d v="2016-01-09T06:00:00"/>
        <d v="2016-05-27T05:00:00"/>
        <d v="2012-11-24T06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2-04-05T05:00:00"/>
        <d v="2011-06-16T05:00:00"/>
        <d v="2014-09-26T05:00:00"/>
        <d v="2015-12-20T06:00:00"/>
        <d v="2015-12-22T06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3-12-06T06:00:00"/>
        <d v="2014-10-17T05:00:00"/>
        <d v="2013-01-02T06:00:00"/>
        <d v="2010-02-11T06:00:00"/>
        <d v="2018-09-08T05:00:00"/>
        <d v="2018-07-31T05:00:00"/>
        <d v="2010-12-19T06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0-09-30T05:00:00"/>
        <d v="2017-12-19T06:00:00"/>
        <d v="2010-06-07T05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Odom Inc"/>
    <s v="Managed bottom-line architecture"/>
    <n v="1400"/>
    <n v="14560"/>
    <n v="1040"/>
    <x v="0"/>
    <n v="158"/>
    <n v="92.151898734177209"/>
    <x v="0"/>
    <s v="USD"/>
    <n v="1408424400"/>
    <n v="1408597200"/>
    <d v="2014-08-19T05:00:00"/>
    <d v="2014-08-21T05:00:00"/>
    <b v="0"/>
    <b v="1"/>
    <s v="music/rock"/>
    <x v="0"/>
    <x v="0"/>
  </r>
  <r>
    <n v="2"/>
    <s v="Melton, Robinson and Fritz"/>
    <s v="Function-based leadingedge pricing structure"/>
    <n v="108400"/>
    <n v="142523"/>
    <n v="131.4787822878229"/>
    <x v="0"/>
    <n v="1425"/>
    <n v="100.01614035087719"/>
    <x v="1"/>
    <s v="AUD"/>
    <n v="1384668000"/>
    <n v="1384840800"/>
    <d v="2013-11-17T06:00:00"/>
    <d v="2013-11-19T06:00:00"/>
    <b v="0"/>
    <b v="0"/>
    <s v="technology/web"/>
    <x v="1"/>
    <x v="1"/>
  </r>
  <r>
    <n v="5"/>
    <s v="Harris Group"/>
    <s v="Open-source optimizing database"/>
    <n v="7600"/>
    <n v="13195"/>
    <n v="173.61842105263159"/>
    <x v="0"/>
    <n v="174"/>
    <n v="75.833333333333329"/>
    <x v="2"/>
    <s v="DKK"/>
    <n v="1346130000"/>
    <n v="1347080400"/>
    <d v="2012-08-28T05:00:00"/>
    <d v="2012-09-08T05:00:00"/>
    <b v="0"/>
    <b v="0"/>
    <s v="theater/plays"/>
    <x v="2"/>
    <x v="2"/>
  </r>
  <r>
    <n v="7"/>
    <s v="Carter-Guzman"/>
    <s v="Centralized cohesive challenge"/>
    <n v="4500"/>
    <n v="14741"/>
    <n v="327.57777777777778"/>
    <x v="0"/>
    <n v="227"/>
    <n v="64.93832599118943"/>
    <x v="2"/>
    <s v="DKK"/>
    <n v="1439442000"/>
    <n v="1439614800"/>
    <d v="2015-08-13T05:00:00"/>
    <d v="2015-08-15T05:00:00"/>
    <b v="0"/>
    <b v="0"/>
    <s v="theater/plays"/>
    <x v="2"/>
    <x v="2"/>
  </r>
  <r>
    <n v="10"/>
    <s v="Green Ltd"/>
    <s v="Monitored empowering installation"/>
    <n v="5200"/>
    <n v="13838"/>
    <n v="266.11538461538464"/>
    <x v="0"/>
    <n v="220"/>
    <n v="62.9"/>
    <x v="0"/>
    <s v="USD"/>
    <n v="1281762000"/>
    <n v="1285909200"/>
    <d v="2010-08-14T05:00:00"/>
    <d v="2010-10-01T05:00:00"/>
    <b v="0"/>
    <b v="0"/>
    <s v="film &amp; video/drama"/>
    <x v="3"/>
    <x v="3"/>
  </r>
  <r>
    <n v="13"/>
    <s v="Walker, Taylor and Coleman"/>
    <s v="Multi-tiered directional open architecture"/>
    <n v="4200"/>
    <n v="10295"/>
    <n v="245.11904761904765"/>
    <x v="0"/>
    <n v="98"/>
    <n v="105.05102040816327"/>
    <x v="0"/>
    <s v="USD"/>
    <n v="1465621200"/>
    <n v="1466658000"/>
    <d v="2016-06-11T05:00:00"/>
    <d v="2016-06-23T05:00:00"/>
    <b v="0"/>
    <b v="0"/>
    <s v="music/indie rock"/>
    <x v="0"/>
    <x v="4"/>
  </r>
  <r>
    <n v="16"/>
    <s v="Hines Inc"/>
    <s v="Cross-platform systemic adapter"/>
    <n v="1700"/>
    <n v="11041"/>
    <n v="649.47058823529414"/>
    <x v="0"/>
    <n v="100"/>
    <n v="110.41"/>
    <x v="0"/>
    <s v="USD"/>
    <n v="1390370400"/>
    <n v="1392271200"/>
    <d v="2014-01-22T06:00:00"/>
    <d v="2014-02-13T06:00:00"/>
    <b v="0"/>
    <b v="0"/>
    <s v="publishing/nonfiction"/>
    <x v="4"/>
    <x v="5"/>
  </r>
  <r>
    <n v="17"/>
    <s v="Cochran-Nguyen"/>
    <s v="Seamless 4thgeneration methodology"/>
    <n v="84600"/>
    <n v="134845"/>
    <n v="159.39125295508273"/>
    <x v="0"/>
    <n v="1249"/>
    <n v="107.96236989591674"/>
    <x v="0"/>
    <s v="USD"/>
    <n v="1294812000"/>
    <n v="1294898400"/>
    <d v="2011-01-12T06:00:00"/>
    <d v="2011-01-13T06:00:00"/>
    <b v="0"/>
    <b v="0"/>
    <s v="film &amp; video/animation"/>
    <x v="3"/>
    <x v="6"/>
  </r>
  <r>
    <n v="20"/>
    <s v="Reeves, Thompson and Richardson"/>
    <s v="Proactive composite alliance"/>
    <n v="131800"/>
    <n v="147936"/>
    <n v="112.24279210925646"/>
    <x v="0"/>
    <n v="1396"/>
    <n v="105.97134670487107"/>
    <x v="0"/>
    <s v="USD"/>
    <n v="1406523600"/>
    <n v="1406523600"/>
    <d v="2014-07-28T05:00:00"/>
    <d v="2014-07-28T05:00:00"/>
    <b v="0"/>
    <b v="0"/>
    <s v="film &amp; video/drama"/>
    <x v="3"/>
    <x v="3"/>
  </r>
  <r>
    <n v="22"/>
    <s v="Collier Inc"/>
    <s v="Enhanced dynamic definition"/>
    <n v="59100"/>
    <n v="75690"/>
    <n v="128.07106598984771"/>
    <x v="0"/>
    <n v="890"/>
    <n v="85.044943820224717"/>
    <x v="0"/>
    <s v="USD"/>
    <n v="1522731600"/>
    <n v="1524027600"/>
    <d v="2018-04-03T05:00:00"/>
    <d v="2018-04-18T05:00:00"/>
    <b v="0"/>
    <b v="0"/>
    <s v="theater/plays"/>
    <x v="2"/>
    <x v="2"/>
  </r>
  <r>
    <n v="23"/>
    <s v="Gray-Jenkins"/>
    <s v="Devolved next generation adapter"/>
    <n v="4500"/>
    <n v="14942"/>
    <n v="332.04444444444448"/>
    <x v="0"/>
    <n v="142"/>
    <n v="105.22535211267606"/>
    <x v="3"/>
    <s v="GBP"/>
    <n v="1550124000"/>
    <n v="1554699600"/>
    <d v="2019-02-14T06:00:00"/>
    <d v="2019-04-08T05:00:00"/>
    <b v="0"/>
    <b v="0"/>
    <s v="film &amp; video/documentary"/>
    <x v="3"/>
    <x v="7"/>
  </r>
  <r>
    <n v="24"/>
    <s v="Scott, Wilson and Martin"/>
    <s v="Cross-platform intermediate frame"/>
    <n v="92400"/>
    <n v="104257"/>
    <n v="112.83225108225108"/>
    <x v="0"/>
    <n v="2673"/>
    <n v="39.003741114852225"/>
    <x v="0"/>
    <s v="USD"/>
    <n v="1403326800"/>
    <n v="1403499600"/>
    <d v="2014-06-21T05:00:00"/>
    <d v="2014-06-23T05:00:00"/>
    <b v="0"/>
    <b v="0"/>
    <s v="technology/wearables"/>
    <x v="1"/>
    <x v="8"/>
  </r>
  <r>
    <n v="25"/>
    <s v="Caldwell, Velazquez and Wilson"/>
    <s v="Monitored impactful analyzer"/>
    <n v="5500"/>
    <n v="11904"/>
    <n v="216.43636363636364"/>
    <x v="0"/>
    <n v="163"/>
    <n v="73.030674846625772"/>
    <x v="0"/>
    <s v="USD"/>
    <n v="1305694800"/>
    <n v="1307422800"/>
    <d v="2011-05-18T05:00:00"/>
    <d v="2011-06-07T05:00:00"/>
    <b v="0"/>
    <b v="1"/>
    <s v="games/video games"/>
    <x v="5"/>
    <x v="9"/>
  </r>
  <r>
    <n v="28"/>
    <s v="Campbell, Brown and Powell"/>
    <s v="Synchronized global task-force"/>
    <n v="130800"/>
    <n v="137635"/>
    <n v="105.22553516819573"/>
    <x v="0"/>
    <n v="2220"/>
    <n v="61.997747747747745"/>
    <x v="0"/>
    <s v="USD"/>
    <n v="1265695200"/>
    <n v="1267682400"/>
    <d v="2010-02-09T06:00:00"/>
    <d v="2010-03-04T06:00:00"/>
    <b v="0"/>
    <b v="1"/>
    <s v="theater/plays"/>
    <x v="2"/>
    <x v="2"/>
  </r>
  <r>
    <n v="29"/>
    <s v="Johnson, Parker and Haynes"/>
    <s v="Focused 6thgeneration forecast"/>
    <n v="45900"/>
    <n v="150965"/>
    <n v="328.89978213507629"/>
    <x v="0"/>
    <n v="1606"/>
    <n v="94.000622665006233"/>
    <x v="4"/>
    <s v="CHF"/>
    <n v="1532062800"/>
    <n v="1535518800"/>
    <d v="2018-07-20T05:00:00"/>
    <d v="2018-08-29T05:00:00"/>
    <b v="0"/>
    <b v="0"/>
    <s v="film &amp; video/shorts"/>
    <x v="3"/>
    <x v="10"/>
  </r>
  <r>
    <n v="30"/>
    <s v="Clark-Cooke"/>
    <s v="Down-sized analyzing challenge"/>
    <n v="9000"/>
    <n v="14455"/>
    <n v="160.61111111111111"/>
    <x v="0"/>
    <n v="129"/>
    <n v="112.05426356589147"/>
    <x v="0"/>
    <s v="USD"/>
    <n v="1558674000"/>
    <n v="1559106000"/>
    <d v="2019-05-24T05:00:00"/>
    <d v="2019-05-29T05:00:00"/>
    <b v="0"/>
    <b v="0"/>
    <s v="film &amp; video/animation"/>
    <x v="3"/>
    <x v="6"/>
  </r>
  <r>
    <n v="31"/>
    <s v="Schroeder Ltd"/>
    <s v="Progressive needs-based focus group"/>
    <n v="3500"/>
    <n v="10850"/>
    <n v="310"/>
    <x v="0"/>
    <n v="226"/>
    <n v="48.008849557522126"/>
    <x v="3"/>
    <s v="GBP"/>
    <n v="1451973600"/>
    <n v="1454392800"/>
    <d v="2016-01-05T06:00:00"/>
    <d v="2016-02-02T06:00:00"/>
    <b v="0"/>
    <b v="0"/>
    <s v="games/video games"/>
    <x v="5"/>
    <x v="9"/>
  </r>
  <r>
    <n v="33"/>
    <s v="Blair, Collins and Carter"/>
    <s v="Exclusive interactive approach"/>
    <n v="50200"/>
    <n v="189666"/>
    <n v="377.82071713147411"/>
    <x v="0"/>
    <n v="5419"/>
    <n v="35.000184535892231"/>
    <x v="0"/>
    <s v="USD"/>
    <n v="1412485200"/>
    <n v="1415685600"/>
    <d v="2014-10-05T05:00:00"/>
    <d v="2014-11-11T06:00:00"/>
    <b v="0"/>
    <b v="0"/>
    <s v="theater/plays"/>
    <x v="2"/>
    <x v="2"/>
  </r>
  <r>
    <n v="34"/>
    <s v="Maldonado and Sons"/>
    <s v="Reverse-engineered asynchronous archive"/>
    <n v="9300"/>
    <n v="14025"/>
    <n v="150.80645161290323"/>
    <x v="0"/>
    <n v="165"/>
    <n v="85"/>
    <x v="0"/>
    <s v="USD"/>
    <n v="1490245200"/>
    <n v="1490677200"/>
    <d v="2017-03-23T05:00:00"/>
    <d v="2017-03-28T05:00:00"/>
    <b v="0"/>
    <b v="0"/>
    <s v="film &amp; video/documentary"/>
    <x v="3"/>
    <x v="7"/>
  </r>
  <r>
    <n v="35"/>
    <s v="Mitchell and Sons"/>
    <s v="Synergized intangible challenge"/>
    <n v="125500"/>
    <n v="188628"/>
    <n v="150.30119521912351"/>
    <x v="0"/>
    <n v="1965"/>
    <n v="95.993893129770996"/>
    <x v="2"/>
    <s v="DKK"/>
    <n v="1547877600"/>
    <n v="1551506400"/>
    <d v="2019-01-19T06:00:00"/>
    <d v="2019-03-02T06:00:00"/>
    <b v="0"/>
    <b v="1"/>
    <s v="film &amp; video/drama"/>
    <x v="3"/>
    <x v="3"/>
  </r>
  <r>
    <n v="36"/>
    <s v="Jackson-Lewis"/>
    <s v="Monitored multi-state encryption"/>
    <n v="700"/>
    <n v="1101"/>
    <n v="157.28571428571431"/>
    <x v="0"/>
    <n v="16"/>
    <n v="68.8125"/>
    <x v="0"/>
    <s v="USD"/>
    <n v="1298700000"/>
    <n v="1300856400"/>
    <d v="2011-02-26T06:00:00"/>
    <d v="2011-03-23T05:00:00"/>
    <b v="0"/>
    <b v="0"/>
    <s v="theater/plays"/>
    <x v="2"/>
    <x v="2"/>
  </r>
  <r>
    <n v="37"/>
    <s v="Black, Armstrong and Anderson"/>
    <s v="Profound attitude-oriented functionalities"/>
    <n v="8100"/>
    <n v="11339"/>
    <n v="139.98765432098764"/>
    <x v="0"/>
    <n v="107"/>
    <n v="105.97196261682242"/>
    <x v="0"/>
    <s v="USD"/>
    <n v="1570338000"/>
    <n v="1573192800"/>
    <d v="2019-10-06T05:00:00"/>
    <d v="2019-11-08T06:00:00"/>
    <b v="0"/>
    <b v="1"/>
    <s v="publishing/fiction"/>
    <x v="4"/>
    <x v="11"/>
  </r>
  <r>
    <n v="38"/>
    <s v="Maldonado-Gonzalez"/>
    <s v="Digitized client-driven database"/>
    <n v="3100"/>
    <n v="10085"/>
    <n v="325.32258064516128"/>
    <x v="0"/>
    <n v="134"/>
    <n v="75.261194029850742"/>
    <x v="0"/>
    <s v="USD"/>
    <n v="1287378000"/>
    <n v="1287810000"/>
    <d v="2010-10-18T05:00:00"/>
    <d v="2010-10-23T05:00:00"/>
    <b v="0"/>
    <b v="0"/>
    <s v="photography/photography books"/>
    <x v="6"/>
    <x v="12"/>
  </r>
  <r>
    <n v="40"/>
    <s v="Garcia, Garcia and Lopez"/>
    <s v="Reduced stable middleware"/>
    <n v="8800"/>
    <n v="14878"/>
    <n v="169.06818181818181"/>
    <x v="0"/>
    <n v="198"/>
    <n v="75.141414141414145"/>
    <x v="0"/>
    <s v="USD"/>
    <n v="1275714000"/>
    <n v="1277355600"/>
    <d v="2010-06-05T05:00:00"/>
    <d v="2010-06-24T05:00:00"/>
    <b v="0"/>
    <b v="1"/>
    <s v="technology/wearables"/>
    <x v="1"/>
    <x v="8"/>
  </r>
  <r>
    <n v="41"/>
    <s v="Watts Group"/>
    <s v="Universal 5thgeneration neural-net"/>
    <n v="5600"/>
    <n v="11924"/>
    <n v="212.92857142857144"/>
    <x v="0"/>
    <n v="111"/>
    <n v="107.42342342342343"/>
    <x v="5"/>
    <s v="EUR"/>
    <n v="1346734800"/>
    <n v="1348981200"/>
    <d v="2012-09-04T05:00:00"/>
    <d v="2012-09-30T05:00:00"/>
    <b v="0"/>
    <b v="1"/>
    <s v="music/rock"/>
    <x v="0"/>
    <x v="0"/>
  </r>
  <r>
    <n v="42"/>
    <s v="Werner-Bryant"/>
    <s v="Virtual uniform frame"/>
    <n v="1800"/>
    <n v="7991"/>
    <n v="443.94444444444446"/>
    <x v="0"/>
    <n v="222"/>
    <n v="35.995495495495497"/>
    <x v="0"/>
    <s v="USD"/>
    <n v="1309755600"/>
    <n v="1310533200"/>
    <d v="2011-07-04T05:00:00"/>
    <d v="2011-07-13T05:00:00"/>
    <b v="0"/>
    <b v="0"/>
    <s v="food/food trucks"/>
    <x v="7"/>
    <x v="13"/>
  </r>
  <r>
    <n v="43"/>
    <s v="Schmitt-Mendoza"/>
    <s v="Profound explicit paradigm"/>
    <n v="90200"/>
    <n v="167717"/>
    <n v="185.9390243902439"/>
    <x v="0"/>
    <n v="6212"/>
    <n v="26.998873148744366"/>
    <x v="0"/>
    <s v="USD"/>
    <n v="1406178000"/>
    <n v="1407560400"/>
    <d v="2014-07-24T05:00:00"/>
    <d v="2014-08-09T05:00:00"/>
    <b v="0"/>
    <b v="0"/>
    <s v="publishing/radio &amp; podcasts"/>
    <x v="4"/>
    <x v="14"/>
  </r>
  <r>
    <n v="44"/>
    <s v="Reid-Mccullough"/>
    <s v="Visionary real-time groupware"/>
    <n v="1600"/>
    <n v="10541"/>
    <n v="658.8125"/>
    <x v="0"/>
    <n v="98"/>
    <n v="107.56122448979592"/>
    <x v="2"/>
    <s v="DKK"/>
    <n v="1552798800"/>
    <n v="1552885200"/>
    <d v="2019-03-17T05:00:00"/>
    <d v="2019-03-18T05:00:00"/>
    <b v="0"/>
    <b v="0"/>
    <s v="publishing/fiction"/>
    <x v="4"/>
    <x v="11"/>
  </r>
  <r>
    <n v="46"/>
    <s v="Vaughn, Hunt and Caldwell"/>
    <s v="Virtual grid-enabled task-force"/>
    <n v="3700"/>
    <n v="4247"/>
    <n v="114.78378378378378"/>
    <x v="0"/>
    <n v="92"/>
    <n v="46.163043478260867"/>
    <x v="0"/>
    <s v="USD"/>
    <n v="1278565200"/>
    <n v="1280552400"/>
    <d v="2010-07-08T05:00:00"/>
    <d v="2010-07-31T05:00:00"/>
    <b v="0"/>
    <b v="0"/>
    <s v="music/rock"/>
    <x v="0"/>
    <x v="0"/>
  </r>
  <r>
    <n v="47"/>
    <s v="Bennett and Sons"/>
    <s v="Function-based multi-state software"/>
    <n v="1500"/>
    <n v="7129"/>
    <n v="475.26666666666665"/>
    <x v="0"/>
    <n v="149"/>
    <n v="47.845637583892618"/>
    <x v="0"/>
    <s v="USD"/>
    <n v="1396069200"/>
    <n v="1398661200"/>
    <d v="2014-03-29T05:00:00"/>
    <d v="2014-04-28T05:00:00"/>
    <b v="0"/>
    <b v="0"/>
    <s v="theater/plays"/>
    <x v="2"/>
    <x v="2"/>
  </r>
  <r>
    <n v="48"/>
    <s v="Lamb Inc"/>
    <s v="Optimized leadingedge concept"/>
    <n v="33300"/>
    <n v="128862"/>
    <n v="386.97297297297297"/>
    <x v="0"/>
    <n v="2431"/>
    <n v="53.007815713698065"/>
    <x v="0"/>
    <s v="USD"/>
    <n v="1435208400"/>
    <n v="1436245200"/>
    <d v="2015-06-25T05:00:00"/>
    <d v="2015-07-07T05:00:00"/>
    <b v="0"/>
    <b v="0"/>
    <s v="theater/plays"/>
    <x v="2"/>
    <x v="2"/>
  </r>
  <r>
    <n v="49"/>
    <s v="Casey-Kelly"/>
    <s v="Sharable holistic interface"/>
    <n v="7200"/>
    <n v="13653"/>
    <n v="189.625"/>
    <x v="0"/>
    <n v="303"/>
    <n v="45.059405940594061"/>
    <x v="0"/>
    <s v="USD"/>
    <n v="1571547600"/>
    <n v="1575439200"/>
    <d v="2019-10-20T05:00:00"/>
    <d v="2019-12-04T06:00:00"/>
    <b v="0"/>
    <b v="0"/>
    <s v="music/rock"/>
    <x v="0"/>
    <x v="0"/>
  </r>
  <r>
    <n v="53"/>
    <s v="Smith-Jones"/>
    <s v="Reverse-engineered static concept"/>
    <n v="8800"/>
    <n v="12356"/>
    <n v="140.40909090909091"/>
    <x v="0"/>
    <n v="209"/>
    <n v="59.119617224880386"/>
    <x v="0"/>
    <s v="USD"/>
    <n v="1400562000"/>
    <n v="1403931600"/>
    <d v="2014-05-20T05:00:00"/>
    <d v="2014-06-28T05:00:00"/>
    <b v="0"/>
    <b v="0"/>
    <s v="film &amp; video/drama"/>
    <x v="3"/>
    <x v="3"/>
  </r>
  <r>
    <n v="55"/>
    <s v="Wright, Brooks and Villarreal"/>
    <s v="Reverse-engineered bifurcated strategy"/>
    <n v="6600"/>
    <n v="11746"/>
    <n v="177.96969696969697"/>
    <x v="0"/>
    <n v="131"/>
    <n v="89.664122137404576"/>
    <x v="0"/>
    <s v="USD"/>
    <n v="1532926800"/>
    <n v="1533358800"/>
    <d v="2018-07-30T05:00:00"/>
    <d v="2018-08-04T05:00:00"/>
    <b v="0"/>
    <b v="0"/>
    <s v="music/jazz"/>
    <x v="0"/>
    <x v="15"/>
  </r>
  <r>
    <n v="56"/>
    <s v="Flores, Miller and Johnson"/>
    <s v="Horizontal context-sensitive knowledge user"/>
    <n v="8000"/>
    <n v="11493"/>
    <n v="143.66249999999999"/>
    <x v="0"/>
    <n v="164"/>
    <n v="70.079268292682926"/>
    <x v="0"/>
    <s v="USD"/>
    <n v="1420869600"/>
    <n v="1421474400"/>
    <d v="2015-01-10T06:00:00"/>
    <d v="2015-01-17T06:00:00"/>
    <b v="0"/>
    <b v="0"/>
    <s v="technology/wearables"/>
    <x v="1"/>
    <x v="8"/>
  </r>
  <r>
    <n v="57"/>
    <s v="Bridges, Freeman and Kim"/>
    <s v="Cross-group multi-state task-force"/>
    <n v="2900"/>
    <n v="6243"/>
    <n v="215.27586206896552"/>
    <x v="0"/>
    <n v="201"/>
    <n v="31.059701492537314"/>
    <x v="0"/>
    <s v="USD"/>
    <n v="1504242000"/>
    <n v="1505278800"/>
    <d v="2017-09-01T05:00:00"/>
    <d v="2017-09-13T05:00:00"/>
    <b v="0"/>
    <b v="0"/>
    <s v="games/video games"/>
    <x v="5"/>
    <x v="9"/>
  </r>
  <r>
    <n v="58"/>
    <s v="Anderson-Perez"/>
    <s v="Expanded 3rdgeneration strategy"/>
    <n v="2700"/>
    <n v="6132"/>
    <n v="227.11111111111114"/>
    <x v="0"/>
    <n v="211"/>
    <n v="29.061611374407583"/>
    <x v="0"/>
    <s v="USD"/>
    <n v="1442811600"/>
    <n v="1443934800"/>
    <d v="2015-09-21T05:00:00"/>
    <d v="2015-10-04T05:00:00"/>
    <b v="0"/>
    <b v="0"/>
    <s v="theater/plays"/>
    <x v="2"/>
    <x v="2"/>
  </r>
  <r>
    <n v="59"/>
    <s v="Wright, Fox and Marks"/>
    <s v="Assimilated real-time support"/>
    <n v="1400"/>
    <n v="3851"/>
    <n v="275.07142857142861"/>
    <x v="0"/>
    <n v="128"/>
    <n v="30.0859375"/>
    <x v="0"/>
    <s v="USD"/>
    <n v="1497243600"/>
    <n v="1498539600"/>
    <d v="2017-06-12T05:00:00"/>
    <d v="2017-06-27T05:00:00"/>
    <b v="0"/>
    <b v="1"/>
    <s v="theater/plays"/>
    <x v="2"/>
    <x v="2"/>
  </r>
  <r>
    <n v="60"/>
    <s v="Crawford-Peters"/>
    <s v="User-centric regional database"/>
    <n v="94200"/>
    <n v="135997"/>
    <n v="144.37048832271762"/>
    <x v="0"/>
    <n v="1600"/>
    <n v="84.998125000000002"/>
    <x v="6"/>
    <s v="CAD"/>
    <n v="1342501200"/>
    <n v="1342760400"/>
    <d v="2012-07-17T05:00:00"/>
    <d v="2012-07-20T05:00:00"/>
    <b v="0"/>
    <b v="0"/>
    <s v="theater/plays"/>
    <x v="2"/>
    <x v="2"/>
  </r>
  <r>
    <n v="62"/>
    <s v="Sparks-West"/>
    <s v="Organized incremental standardization"/>
    <n v="2000"/>
    <n v="14452"/>
    <n v="722.6"/>
    <x v="0"/>
    <n v="249"/>
    <n v="58.040160642570278"/>
    <x v="0"/>
    <s v="USD"/>
    <n v="1433480400"/>
    <n v="1433566800"/>
    <d v="2015-06-05T05:00:00"/>
    <d v="2015-06-06T05:00:00"/>
    <b v="0"/>
    <b v="0"/>
    <s v="technology/web"/>
    <x v="1"/>
    <x v="1"/>
  </r>
  <r>
    <n v="65"/>
    <s v="Berry-Boyer"/>
    <s v="Mandatory incremental projection"/>
    <n v="6100"/>
    <n v="14405"/>
    <n v="236.14754098360655"/>
    <x v="0"/>
    <n v="236"/>
    <n v="61.038135593220339"/>
    <x v="0"/>
    <s v="USD"/>
    <n v="1296108000"/>
    <n v="1296712800"/>
    <d v="2011-01-27T06:00:00"/>
    <d v="2011-02-03T06:00:00"/>
    <b v="0"/>
    <b v="0"/>
    <s v="theater/plays"/>
    <x v="2"/>
    <x v="2"/>
  </r>
  <r>
    <n v="67"/>
    <s v="Lopez Inc"/>
    <s v="Team-oriented 6thgeneration middleware"/>
    <n v="72600"/>
    <n v="117892"/>
    <n v="162.38567493112947"/>
    <x v="0"/>
    <n v="4065"/>
    <n v="29.001722017220171"/>
    <x v="3"/>
    <s v="GBP"/>
    <n v="1264399200"/>
    <n v="1264831200"/>
    <d v="2010-01-25T06:00:00"/>
    <d v="2010-01-30T06:00:00"/>
    <b v="0"/>
    <b v="1"/>
    <s v="technology/wearables"/>
    <x v="1"/>
    <x v="8"/>
  </r>
  <r>
    <n v="68"/>
    <s v="Moreno-Turner"/>
    <s v="Inverse multi-tasking installation"/>
    <n v="5700"/>
    <n v="14508"/>
    <n v="254.52631578947367"/>
    <x v="0"/>
    <n v="246"/>
    <n v="58.975609756097562"/>
    <x v="5"/>
    <s v="EUR"/>
    <n v="1501131600"/>
    <n v="1505192400"/>
    <d v="2017-07-27T05:00:00"/>
    <d v="2017-09-12T05:00:00"/>
    <b v="0"/>
    <b v="1"/>
    <s v="theater/plays"/>
    <x v="2"/>
    <x v="2"/>
  </r>
  <r>
    <n v="70"/>
    <s v="Barker Inc"/>
    <s v="Re-engineered 24/7 task-force"/>
    <n v="128000"/>
    <n v="158389"/>
    <n v="123.74140625000001"/>
    <x v="0"/>
    <n v="2475"/>
    <n v="63.995555555555555"/>
    <x v="5"/>
    <s v="EUR"/>
    <n v="1288674000"/>
    <n v="1292911200"/>
    <d v="2010-11-02T05:00:00"/>
    <d v="2010-12-21T06:00:00"/>
    <b v="0"/>
    <b v="1"/>
    <s v="theater/plays"/>
    <x v="2"/>
    <x v="2"/>
  </r>
  <r>
    <n v="71"/>
    <s v="Tate, Bass and House"/>
    <s v="Organic object-oriented budgetary management"/>
    <n v="6000"/>
    <n v="6484"/>
    <n v="108.06666666666666"/>
    <x v="0"/>
    <n v="76"/>
    <n v="85.315789473684205"/>
    <x v="0"/>
    <s v="USD"/>
    <n v="1575093600"/>
    <n v="1575439200"/>
    <d v="2019-11-30T06:00:00"/>
    <d v="2019-12-04T06:00:00"/>
    <b v="0"/>
    <b v="0"/>
    <s v="theater/plays"/>
    <x v="2"/>
    <x v="2"/>
  </r>
  <r>
    <n v="72"/>
    <s v="Hampton, Lewis and Ray"/>
    <s v="Seamless coherent parallelism"/>
    <n v="600"/>
    <n v="4022"/>
    <n v="670.33333333333326"/>
    <x v="0"/>
    <n v="54"/>
    <n v="74.481481481481481"/>
    <x v="0"/>
    <s v="USD"/>
    <n v="1435726800"/>
    <n v="1438837200"/>
    <d v="2015-07-01T05:00:00"/>
    <d v="2015-08-06T05:00:00"/>
    <b v="0"/>
    <b v="0"/>
    <s v="film &amp; video/animation"/>
    <x v="3"/>
    <x v="6"/>
  </r>
  <r>
    <n v="73"/>
    <s v="Collins-Goodman"/>
    <s v="Cross-platform even-keeled initiative"/>
    <n v="1400"/>
    <n v="9253"/>
    <n v="660.92857142857144"/>
    <x v="0"/>
    <n v="88"/>
    <n v="105.14772727272727"/>
    <x v="0"/>
    <s v="USD"/>
    <n v="1480226400"/>
    <n v="1480485600"/>
    <d v="2016-11-27T06:00:00"/>
    <d v="2016-11-30T06:00:00"/>
    <b v="0"/>
    <b v="0"/>
    <s v="music/jazz"/>
    <x v="0"/>
    <x v="15"/>
  </r>
  <r>
    <n v="74"/>
    <s v="Davis-Michael"/>
    <s v="Progressive tertiary framework"/>
    <n v="3900"/>
    <n v="4776"/>
    <n v="122.46153846153847"/>
    <x v="0"/>
    <n v="85"/>
    <n v="56.188235294117646"/>
    <x v="3"/>
    <s v="GBP"/>
    <n v="1459054800"/>
    <n v="1459141200"/>
    <d v="2016-03-27T05:00:00"/>
    <d v="2016-03-28T05:00:00"/>
    <b v="0"/>
    <b v="0"/>
    <s v="music/metal"/>
    <x v="0"/>
    <x v="16"/>
  </r>
  <r>
    <n v="75"/>
    <s v="White, Torres and Bishop"/>
    <s v="Multi-layered dynamic protocol"/>
    <n v="9700"/>
    <n v="14606"/>
    <n v="150.57731958762886"/>
    <x v="0"/>
    <n v="170"/>
    <n v="85.917647058823533"/>
    <x v="0"/>
    <s v="USD"/>
    <n v="1531630800"/>
    <n v="1532322000"/>
    <d v="2018-07-15T05:00:00"/>
    <d v="2018-07-23T05:00:00"/>
    <b v="0"/>
    <b v="0"/>
    <s v="photography/photography books"/>
    <x v="6"/>
    <x v="12"/>
  </r>
  <r>
    <n v="78"/>
    <s v="Montgomery, Larson and Spencer"/>
    <s v="User-centric bifurcated knowledge user"/>
    <n v="4500"/>
    <n v="13536"/>
    <n v="300.8"/>
    <x v="0"/>
    <n v="330"/>
    <n v="41.018181818181816"/>
    <x v="0"/>
    <s v="USD"/>
    <n v="1523854800"/>
    <n v="1523941200"/>
    <d v="2018-04-16T05:00:00"/>
    <d v="2018-04-17T05:00:00"/>
    <b v="0"/>
    <b v="0"/>
    <s v="publishing/translations"/>
    <x v="4"/>
    <x v="17"/>
  </r>
  <r>
    <n v="80"/>
    <s v="Sutton, Barrett and Tucker"/>
    <s v="Cross-platform needs-based approach"/>
    <n v="1100"/>
    <n v="7012"/>
    <n v="637.4545454545455"/>
    <x v="0"/>
    <n v="127"/>
    <n v="55.212598425196852"/>
    <x v="0"/>
    <s v="USD"/>
    <n v="1503982800"/>
    <n v="1506574800"/>
    <d v="2017-08-29T05:00:00"/>
    <d v="2017-09-28T05:00:00"/>
    <b v="0"/>
    <b v="0"/>
    <s v="games/video games"/>
    <x v="5"/>
    <x v="9"/>
  </r>
  <r>
    <n v="81"/>
    <s v="Gomez, Bailey and Flores"/>
    <s v="User-friendly static contingency"/>
    <n v="16800"/>
    <n v="37857"/>
    <n v="225.33928571428569"/>
    <x v="0"/>
    <n v="411"/>
    <n v="92.109489051094897"/>
    <x v="0"/>
    <s v="USD"/>
    <n v="1511416800"/>
    <n v="1513576800"/>
    <d v="2017-11-23T06:00:00"/>
    <d v="2017-12-18T06:00:00"/>
    <b v="0"/>
    <b v="0"/>
    <s v="music/rock"/>
    <x v="0"/>
    <x v="0"/>
  </r>
  <r>
    <n v="82"/>
    <s v="Porter-George"/>
    <s v="Reactive content-based framework"/>
    <n v="1000"/>
    <n v="14973"/>
    <n v="1497.3000000000002"/>
    <x v="0"/>
    <n v="180"/>
    <n v="83.183333333333337"/>
    <x v="3"/>
    <s v="GBP"/>
    <n v="1547704800"/>
    <n v="1548309600"/>
    <d v="2019-01-17T06:00:00"/>
    <d v="2019-01-24T06:00:00"/>
    <b v="0"/>
    <b v="1"/>
    <s v="games/video games"/>
    <x v="5"/>
    <x v="9"/>
  </r>
  <r>
    <n v="84"/>
    <s v="Cisneros-Burton"/>
    <s v="Public-key zero tolerance orchestration"/>
    <n v="31400"/>
    <n v="41564"/>
    <n v="132.36942675159236"/>
    <x v="0"/>
    <n v="374"/>
    <n v="111.1336898395722"/>
    <x v="0"/>
    <s v="USD"/>
    <n v="1343451600"/>
    <n v="1344315600"/>
    <d v="2012-07-28T05:00:00"/>
    <d v="2012-08-07T05:00:00"/>
    <b v="0"/>
    <b v="0"/>
    <s v="technology/wearables"/>
    <x v="1"/>
    <x v="8"/>
  </r>
  <r>
    <n v="85"/>
    <s v="Hill, Lawson and Wilkinson"/>
    <s v="Multi-tiered eco-centric architecture"/>
    <n v="4900"/>
    <n v="6430"/>
    <n v="131.22448979591837"/>
    <x v="0"/>
    <n v="71"/>
    <n v="90.563380281690144"/>
    <x v="1"/>
    <s v="AUD"/>
    <n v="1315717200"/>
    <n v="1316408400"/>
    <d v="2011-09-11T05:00:00"/>
    <d v="2011-09-19T05:00:00"/>
    <b v="0"/>
    <b v="0"/>
    <s v="music/indie rock"/>
    <x v="0"/>
    <x v="4"/>
  </r>
  <r>
    <n v="86"/>
    <s v="Davis-Smith"/>
    <s v="Organic motivating firmware"/>
    <n v="7400"/>
    <n v="12405"/>
    <n v="167.63513513513513"/>
    <x v="0"/>
    <n v="203"/>
    <n v="61.108374384236456"/>
    <x v="0"/>
    <s v="USD"/>
    <n v="1430715600"/>
    <n v="1431838800"/>
    <d v="2015-05-04T05:00:00"/>
    <d v="2015-05-17T05:00:00"/>
    <b v="1"/>
    <b v="0"/>
    <s v="theater/plays"/>
    <x v="2"/>
    <x v="2"/>
  </r>
  <r>
    <n v="88"/>
    <s v="Clark Group"/>
    <s v="Grass-roots fault-tolerant policy"/>
    <n v="4800"/>
    <n v="12516"/>
    <n v="260.75"/>
    <x v="0"/>
    <n v="113"/>
    <n v="110.76106194690266"/>
    <x v="0"/>
    <s v="USD"/>
    <n v="1429160400"/>
    <n v="1431061200"/>
    <d v="2015-04-16T05:00:00"/>
    <d v="2015-05-08T05:00:00"/>
    <b v="0"/>
    <b v="0"/>
    <s v="publishing/translations"/>
    <x v="4"/>
    <x v="17"/>
  </r>
  <r>
    <n v="89"/>
    <s v="White, Singleton and Zimmerman"/>
    <s v="Monitored scalable knowledgebase"/>
    <n v="3400"/>
    <n v="8588"/>
    <n v="252.58823529411765"/>
    <x v="0"/>
    <n v="96"/>
    <n v="89.458333333333329"/>
    <x v="0"/>
    <s v="USD"/>
    <n v="1271307600"/>
    <n v="1271480400"/>
    <d v="2010-04-15T05:00:00"/>
    <d v="2010-04-17T05:00:00"/>
    <b v="0"/>
    <b v="0"/>
    <s v="theater/plays"/>
    <x v="2"/>
    <x v="2"/>
  </r>
  <r>
    <n v="92"/>
    <s v="Santos, Bell and Lloyd"/>
    <s v="Object-based analyzing knowledge user"/>
    <n v="20000"/>
    <n v="51775"/>
    <n v="258.875"/>
    <x v="0"/>
    <n v="498"/>
    <n v="103.96586345381526"/>
    <x v="4"/>
    <s v="CHF"/>
    <n v="1277269200"/>
    <n v="1277355600"/>
    <d v="2010-06-23T05:00:00"/>
    <d v="2010-06-24T05:00:00"/>
    <b v="0"/>
    <b v="1"/>
    <s v="games/video games"/>
    <x v="5"/>
    <x v="9"/>
  </r>
  <r>
    <n v="94"/>
    <s v="Hanson Inc"/>
    <s v="Grass-roots web-enabled contingency"/>
    <n v="2900"/>
    <n v="8807"/>
    <n v="303.68965517241378"/>
    <x v="0"/>
    <n v="180"/>
    <n v="48.927777777777777"/>
    <x v="3"/>
    <s v="GBP"/>
    <n v="1554613200"/>
    <n v="1555563600"/>
    <d v="2019-04-07T05:00:00"/>
    <d v="2019-04-18T05:00:00"/>
    <b v="0"/>
    <b v="0"/>
    <s v="technology/web"/>
    <x v="1"/>
    <x v="1"/>
  </r>
  <r>
    <n v="95"/>
    <s v="Sanchez LLC"/>
    <s v="Stand-alone system-worthy standardization"/>
    <n v="900"/>
    <n v="1017"/>
    <n v="112.99999999999999"/>
    <x v="0"/>
    <n v="27"/>
    <n v="37.666666666666664"/>
    <x v="0"/>
    <s v="USD"/>
    <n v="1571029200"/>
    <n v="1571634000"/>
    <d v="2019-10-14T05:00:00"/>
    <d v="2019-10-21T05:00:00"/>
    <b v="0"/>
    <b v="0"/>
    <s v="film &amp; video/documentary"/>
    <x v="3"/>
    <x v="7"/>
  </r>
  <r>
    <n v="96"/>
    <s v="Howard Ltd"/>
    <s v="Down-sized systematic policy"/>
    <n v="69700"/>
    <n v="151513"/>
    <n v="217.37876614060258"/>
    <x v="0"/>
    <n v="2331"/>
    <n v="64.999141999141997"/>
    <x v="0"/>
    <s v="USD"/>
    <n v="1299736800"/>
    <n v="1300856400"/>
    <d v="2011-03-10T06:00:00"/>
    <d v="2011-03-23T05:00:00"/>
    <b v="0"/>
    <b v="0"/>
    <s v="theater/plays"/>
    <x v="2"/>
    <x v="2"/>
  </r>
  <r>
    <n v="97"/>
    <s v="Stewart LLC"/>
    <s v="Cloned bi-directional architecture"/>
    <n v="1300"/>
    <n v="12047"/>
    <n v="926.69230769230762"/>
    <x v="0"/>
    <n v="113"/>
    <n v="106.61061946902655"/>
    <x v="0"/>
    <s v="USD"/>
    <n v="1435208400"/>
    <n v="1439874000"/>
    <d v="2015-06-25T05:00:00"/>
    <d v="2015-08-18T05:00:00"/>
    <b v="0"/>
    <b v="0"/>
    <s v="food/food trucks"/>
    <x v="7"/>
    <x v="13"/>
  </r>
  <r>
    <n v="99"/>
    <s v="Baker-Morris"/>
    <s v="Fully-configurable motivating approach"/>
    <n v="7600"/>
    <n v="14951"/>
    <n v="196.7236842105263"/>
    <x v="0"/>
    <n v="164"/>
    <n v="91.16463414634147"/>
    <x v="0"/>
    <s v="USD"/>
    <n v="1416895200"/>
    <n v="1419400800"/>
    <d v="2014-11-25T06:00:00"/>
    <d v="2014-12-24T06:00:00"/>
    <b v="0"/>
    <b v="0"/>
    <s v="theater/plays"/>
    <x v="2"/>
    <x v="2"/>
  </r>
  <r>
    <n v="101"/>
    <s v="Douglas LLC"/>
    <s v="Reduced heuristic moratorium"/>
    <n v="900"/>
    <n v="9193"/>
    <n v="1021.4444444444445"/>
    <x v="0"/>
    <n v="164"/>
    <n v="56.054878048780488"/>
    <x v="0"/>
    <s v="USD"/>
    <n v="1424498400"/>
    <n v="1425103200"/>
    <d v="2015-02-21T06:00:00"/>
    <d v="2015-02-28T06:00:00"/>
    <b v="0"/>
    <b v="1"/>
    <s v="music/electric music"/>
    <x v="0"/>
    <x v="18"/>
  </r>
  <r>
    <n v="102"/>
    <s v="Garcia Inc"/>
    <s v="Front-line web-enabled model"/>
    <n v="3700"/>
    <n v="10422"/>
    <n v="281.67567567567568"/>
    <x v="0"/>
    <n v="336"/>
    <n v="31.017857142857142"/>
    <x v="0"/>
    <s v="USD"/>
    <n v="1526274000"/>
    <n v="1526878800"/>
    <d v="2018-05-14T05:00:00"/>
    <d v="2018-05-21T05:00:00"/>
    <b v="0"/>
    <b v="1"/>
    <s v="technology/wearables"/>
    <x v="1"/>
    <x v="8"/>
  </r>
  <r>
    <n v="104"/>
    <s v="Smith, Wells and Nguyen"/>
    <s v="Self-enabling grid-enabled initiative"/>
    <n v="119200"/>
    <n v="170623"/>
    <n v="143.14010067114094"/>
    <x v="0"/>
    <n v="1917"/>
    <n v="89.005216484089729"/>
    <x v="0"/>
    <s v="USD"/>
    <n v="1495515600"/>
    <n v="1495602000"/>
    <d v="2017-05-23T05:00:00"/>
    <d v="2017-05-24T05:00:00"/>
    <b v="0"/>
    <b v="0"/>
    <s v="music/indie rock"/>
    <x v="0"/>
    <x v="4"/>
  </r>
  <r>
    <n v="105"/>
    <s v="Charles-Johnson"/>
    <s v="Total fresh-thinking system engine"/>
    <n v="6800"/>
    <n v="9829"/>
    <n v="144.54411764705884"/>
    <x v="0"/>
    <n v="95"/>
    <n v="103.46315789473684"/>
    <x v="0"/>
    <s v="USD"/>
    <n v="1364878800"/>
    <n v="1366434000"/>
    <d v="2013-04-02T05:00:00"/>
    <d v="2013-04-20T05:00:00"/>
    <b v="0"/>
    <b v="0"/>
    <s v="technology/web"/>
    <x v="1"/>
    <x v="1"/>
  </r>
  <r>
    <n v="106"/>
    <s v="Brandt, Carter and Wood"/>
    <s v="Ameliorated clear-thinking circuit"/>
    <n v="3900"/>
    <n v="14006"/>
    <n v="359.12820512820514"/>
    <x v="0"/>
    <n v="147"/>
    <n v="95.278911564625844"/>
    <x v="0"/>
    <s v="USD"/>
    <n v="1567918800"/>
    <n v="1568350800"/>
    <d v="2019-09-08T05:00:00"/>
    <d v="2019-09-13T05:00:00"/>
    <b v="0"/>
    <b v="0"/>
    <s v="theater/plays"/>
    <x v="2"/>
    <x v="2"/>
  </r>
  <r>
    <n v="107"/>
    <s v="Tucker, Schmidt and Reid"/>
    <s v="Multi-layered encompassing installation"/>
    <n v="3500"/>
    <n v="6527"/>
    <n v="186.48571428571427"/>
    <x v="0"/>
    <n v="86"/>
    <n v="75.895348837209298"/>
    <x v="0"/>
    <s v="USD"/>
    <n v="1524459600"/>
    <n v="1525928400"/>
    <d v="2018-04-23T05:00:00"/>
    <d v="2018-05-10T05:00:00"/>
    <b v="0"/>
    <b v="1"/>
    <s v="theater/plays"/>
    <x v="2"/>
    <x v="2"/>
  </r>
  <r>
    <n v="108"/>
    <s v="Decker Inc"/>
    <s v="Universal encompassing implementation"/>
    <n v="1500"/>
    <n v="8929"/>
    <n v="595.26666666666665"/>
    <x v="0"/>
    <n v="83"/>
    <n v="107.57831325301204"/>
    <x v="0"/>
    <s v="USD"/>
    <n v="1333688400"/>
    <n v="1336885200"/>
    <d v="2012-04-06T05:00:00"/>
    <d v="2012-05-13T05:00:00"/>
    <b v="0"/>
    <b v="0"/>
    <s v="film &amp; video/documentary"/>
    <x v="3"/>
    <x v="7"/>
  </r>
  <r>
    <n v="111"/>
    <s v="Hart-Briggs"/>
    <s v="Re-engineered user-facing approach"/>
    <n v="61400"/>
    <n v="73653"/>
    <n v="119.95602605863192"/>
    <x v="0"/>
    <n v="676"/>
    <n v="108.95414201183432"/>
    <x v="0"/>
    <s v="USD"/>
    <n v="1348290000"/>
    <n v="1348808400"/>
    <d v="2012-09-22T05:00:00"/>
    <d v="2012-09-28T05:00:00"/>
    <b v="0"/>
    <b v="0"/>
    <s v="publishing/radio &amp; podcasts"/>
    <x v="4"/>
    <x v="14"/>
  </r>
  <r>
    <n v="112"/>
    <s v="Jones-Meyer"/>
    <s v="Re-engineered client-driven hub"/>
    <n v="4700"/>
    <n v="12635"/>
    <n v="268.82978723404256"/>
    <x v="0"/>
    <n v="361"/>
    <n v="35"/>
    <x v="1"/>
    <s v="AUD"/>
    <n v="1408856400"/>
    <n v="1410152400"/>
    <d v="2014-08-24T05:00:00"/>
    <d v="2014-09-08T05:00:00"/>
    <b v="0"/>
    <b v="0"/>
    <s v="technology/web"/>
    <x v="1"/>
    <x v="1"/>
  </r>
  <r>
    <n v="113"/>
    <s v="Wright, Hartman and Yu"/>
    <s v="User-friendly tertiary array"/>
    <n v="3300"/>
    <n v="12437"/>
    <n v="376.87878787878788"/>
    <x v="0"/>
    <n v="131"/>
    <n v="94.938931297709928"/>
    <x v="0"/>
    <s v="USD"/>
    <n v="1505192400"/>
    <n v="1505797200"/>
    <d v="2017-09-12T05:00:00"/>
    <d v="2017-09-19T05:00:00"/>
    <b v="0"/>
    <b v="0"/>
    <s v="food/food trucks"/>
    <x v="7"/>
    <x v="13"/>
  </r>
  <r>
    <n v="114"/>
    <s v="Harper-Davis"/>
    <s v="Robust heuristic encoding"/>
    <n v="1900"/>
    <n v="13816"/>
    <n v="727.15789473684208"/>
    <x v="0"/>
    <n v="126"/>
    <n v="109.65079365079364"/>
    <x v="0"/>
    <s v="USD"/>
    <n v="1554786000"/>
    <n v="1554872400"/>
    <d v="2019-04-09T05:00:00"/>
    <d v="2019-04-10T05:00:00"/>
    <b v="0"/>
    <b v="1"/>
    <s v="technology/wearables"/>
    <x v="1"/>
    <x v="8"/>
  </r>
  <r>
    <n v="117"/>
    <s v="Chaney-Dennis"/>
    <s v="Business-focused 24hour groupware"/>
    <n v="4900"/>
    <n v="8523"/>
    <n v="173.9387755102041"/>
    <x v="0"/>
    <n v="275"/>
    <n v="30.992727272727272"/>
    <x v="0"/>
    <s v="USD"/>
    <n v="1316667600"/>
    <n v="1317186000"/>
    <d v="2011-09-22T05:00:00"/>
    <d v="2011-09-28T05:00:00"/>
    <b v="0"/>
    <b v="0"/>
    <s v="film &amp; video/television"/>
    <x v="3"/>
    <x v="19"/>
  </r>
  <r>
    <n v="118"/>
    <s v="Robinson, Lopez and Christensen"/>
    <s v="Organic next generation protocol"/>
    <n v="5400"/>
    <n v="6351"/>
    <n v="117.61111111111111"/>
    <x v="0"/>
    <n v="67"/>
    <n v="94.791044776119406"/>
    <x v="0"/>
    <s v="USD"/>
    <n v="1390716000"/>
    <n v="1391234400"/>
    <d v="2014-01-26T06:00:00"/>
    <d v="2014-02-01T06:00:00"/>
    <b v="0"/>
    <b v="0"/>
    <s v="photography/photography books"/>
    <x v="6"/>
    <x v="12"/>
  </r>
  <r>
    <n v="119"/>
    <s v="Clark and Sons"/>
    <s v="Reverse-engineered full-range Internet solution"/>
    <n v="5000"/>
    <n v="10748"/>
    <n v="214.96"/>
    <x v="0"/>
    <n v="154"/>
    <n v="69.79220779220779"/>
    <x v="0"/>
    <s v="USD"/>
    <n v="1402894800"/>
    <n v="1404363600"/>
    <d v="2014-06-16T05:00:00"/>
    <d v="2014-07-03T05:00:00"/>
    <b v="0"/>
    <b v="1"/>
    <s v="film &amp; video/documentary"/>
    <x v="3"/>
    <x v="7"/>
  </r>
  <r>
    <n v="120"/>
    <s v="Vega Group"/>
    <s v="Synchronized regional synergy"/>
    <n v="75100"/>
    <n v="112272"/>
    <n v="149.49667110519306"/>
    <x v="0"/>
    <n v="1782"/>
    <n v="63.003367003367003"/>
    <x v="0"/>
    <s v="USD"/>
    <n v="1429246800"/>
    <n v="1429592400"/>
    <d v="2015-04-17T05:00:00"/>
    <d v="2015-04-21T05:00:00"/>
    <b v="0"/>
    <b v="1"/>
    <s v="games/mobile games"/>
    <x v="5"/>
    <x v="20"/>
  </r>
  <r>
    <n v="121"/>
    <s v="Brown-Brown"/>
    <s v="Multi-lateral homogeneous success"/>
    <n v="45300"/>
    <n v="99361"/>
    <n v="219.33995584988963"/>
    <x v="0"/>
    <n v="903"/>
    <n v="110.0343300110742"/>
    <x v="0"/>
    <s v="USD"/>
    <n v="1412485200"/>
    <n v="1413608400"/>
    <d v="2014-10-05T05:00:00"/>
    <d v="2014-10-18T05:00:00"/>
    <b v="0"/>
    <b v="0"/>
    <s v="games/video games"/>
    <x v="5"/>
    <x v="9"/>
  </r>
  <r>
    <n v="124"/>
    <s v="Stanton, Neal and Rodriguez"/>
    <s v="Polarized uniform software"/>
    <n v="2600"/>
    <n v="9562"/>
    <n v="367.76923076923077"/>
    <x v="0"/>
    <n v="94"/>
    <n v="101.72340425531915"/>
    <x v="5"/>
    <s v="EUR"/>
    <n v="1557723600"/>
    <n v="1562302800"/>
    <d v="2019-05-13T05:00:00"/>
    <d v="2019-07-05T05:00:00"/>
    <b v="0"/>
    <b v="0"/>
    <s v="photography/photography books"/>
    <x v="6"/>
    <x v="12"/>
  </r>
  <r>
    <n v="125"/>
    <s v="Pratt LLC"/>
    <s v="Stand-alone web-enabled moderator"/>
    <n v="5300"/>
    <n v="8475"/>
    <n v="159.90566037735849"/>
    <x v="0"/>
    <n v="180"/>
    <n v="47.083333333333336"/>
    <x v="0"/>
    <s v="USD"/>
    <n v="1537333200"/>
    <n v="1537678800"/>
    <d v="2018-09-19T05:00:00"/>
    <d v="2018-09-23T05:00:00"/>
    <b v="0"/>
    <b v="0"/>
    <s v="theater/plays"/>
    <x v="2"/>
    <x v="2"/>
  </r>
  <r>
    <n v="130"/>
    <s v="Luna, Anderson and Fox"/>
    <s v="Secured directional encryption"/>
    <n v="9600"/>
    <n v="14925"/>
    <n v="155.46875"/>
    <x v="0"/>
    <n v="533"/>
    <n v="28.001876172607879"/>
    <x v="2"/>
    <s v="DKK"/>
    <n v="1319605200"/>
    <n v="1320991200"/>
    <d v="2011-10-26T05:00:00"/>
    <d v="2011-11-11T06:00:00"/>
    <b v="0"/>
    <b v="0"/>
    <s v="film &amp; video/drama"/>
    <x v="3"/>
    <x v="3"/>
  </r>
  <r>
    <n v="131"/>
    <s v="Fleming, Zhang and Henderson"/>
    <s v="Distributed 5thgeneration implementation"/>
    <n v="164700"/>
    <n v="166116"/>
    <n v="100.85974499089254"/>
    <x v="0"/>
    <n v="2443"/>
    <n v="67.996725337699544"/>
    <x v="3"/>
    <s v="GBP"/>
    <n v="1385704800"/>
    <n v="1386828000"/>
    <d v="2013-11-29T06:00:00"/>
    <d v="2013-12-12T06:00:00"/>
    <b v="0"/>
    <b v="0"/>
    <s v="technology/web"/>
    <x v="1"/>
    <x v="1"/>
  </r>
  <r>
    <n v="132"/>
    <s v="Flowers and Sons"/>
    <s v="Virtual static core"/>
    <n v="3300"/>
    <n v="3834"/>
    <n v="116.18181818181819"/>
    <x v="0"/>
    <n v="89"/>
    <n v="43.078651685393261"/>
    <x v="0"/>
    <s v="USD"/>
    <n v="1515736800"/>
    <n v="1517119200"/>
    <d v="2018-01-12T06:00:00"/>
    <d v="2018-01-28T06:00:00"/>
    <b v="0"/>
    <b v="1"/>
    <s v="theater/plays"/>
    <x v="2"/>
    <x v="2"/>
  </r>
  <r>
    <n v="133"/>
    <s v="Gates PLC"/>
    <s v="Secured content-based product"/>
    <n v="4500"/>
    <n v="13985"/>
    <n v="310.77777777777777"/>
    <x v="0"/>
    <n v="159"/>
    <n v="87.95597484276729"/>
    <x v="0"/>
    <s v="USD"/>
    <n v="1313125200"/>
    <n v="1315026000"/>
    <d v="2011-08-12T05:00:00"/>
    <d v="2011-09-03T05:00:00"/>
    <b v="0"/>
    <b v="0"/>
    <s v="music/world music"/>
    <x v="0"/>
    <x v="21"/>
  </r>
  <r>
    <n v="137"/>
    <s v="Hudson-Nguyen"/>
    <s v="Down-sized disintermediate support"/>
    <n v="1800"/>
    <n v="4712"/>
    <n v="261.77777777777777"/>
    <x v="0"/>
    <n v="50"/>
    <n v="94.24"/>
    <x v="0"/>
    <s v="USD"/>
    <n v="1286341200"/>
    <n v="1286859600"/>
    <d v="2010-10-06T05:00:00"/>
    <d v="2010-10-12T05:00:00"/>
    <b v="0"/>
    <b v="0"/>
    <s v="publishing/nonfiction"/>
    <x v="4"/>
    <x v="5"/>
  </r>
  <r>
    <n v="140"/>
    <s v="Bautista-Cross"/>
    <s v="Fully-configurable coherent Internet solution"/>
    <n v="5500"/>
    <n v="12274"/>
    <n v="223.16363636363636"/>
    <x v="0"/>
    <n v="186"/>
    <n v="65.989247311827953"/>
    <x v="0"/>
    <s v="USD"/>
    <n v="1519538400"/>
    <n v="1519970400"/>
    <d v="2018-02-25T06:00:00"/>
    <d v="2018-03-02T06:00:00"/>
    <b v="0"/>
    <b v="0"/>
    <s v="film &amp; video/documentary"/>
    <x v="3"/>
    <x v="7"/>
  </r>
  <r>
    <n v="141"/>
    <s v="Jackson LLC"/>
    <s v="Distributed motivating algorithm"/>
    <n v="64300"/>
    <n v="65323"/>
    <n v="101.59097978227061"/>
    <x v="0"/>
    <n v="1071"/>
    <n v="60.992530345471522"/>
    <x v="0"/>
    <s v="USD"/>
    <n v="1434085200"/>
    <n v="1434603600"/>
    <d v="2015-06-12T05:00:00"/>
    <d v="2015-06-18T05:00:00"/>
    <b v="0"/>
    <b v="0"/>
    <s v="technology/web"/>
    <x v="1"/>
    <x v="1"/>
  </r>
  <r>
    <n v="142"/>
    <s v="Figueroa Ltd"/>
    <s v="Expanded solution-oriented benchmark"/>
    <n v="5000"/>
    <n v="11502"/>
    <n v="230.03999999999996"/>
    <x v="0"/>
    <n v="117"/>
    <n v="98.307692307692307"/>
    <x v="0"/>
    <s v="USD"/>
    <n v="1333688400"/>
    <n v="1337230800"/>
    <d v="2012-04-06T05:00:00"/>
    <d v="2012-05-17T05:00:00"/>
    <b v="0"/>
    <b v="0"/>
    <s v="technology/web"/>
    <x v="1"/>
    <x v="1"/>
  </r>
  <r>
    <n v="143"/>
    <s v="Avila-Jones"/>
    <s v="Implemented discrete secured line"/>
    <n v="5400"/>
    <n v="7322"/>
    <n v="135.59259259259261"/>
    <x v="0"/>
    <n v="70"/>
    <n v="104.6"/>
    <x v="0"/>
    <s v="USD"/>
    <n v="1277701200"/>
    <n v="1279429200"/>
    <d v="2010-06-28T05:00:00"/>
    <d v="2010-07-18T05:00:00"/>
    <b v="0"/>
    <b v="0"/>
    <s v="music/indie rock"/>
    <x v="0"/>
    <x v="4"/>
  </r>
  <r>
    <n v="144"/>
    <s v="Martin, Lopez and Hunter"/>
    <s v="Multi-lateral actuating installation"/>
    <n v="9000"/>
    <n v="11619"/>
    <n v="129.1"/>
    <x v="0"/>
    <n v="135"/>
    <n v="86.066666666666663"/>
    <x v="0"/>
    <s v="USD"/>
    <n v="1560747600"/>
    <n v="1561438800"/>
    <d v="2019-06-17T05:00:00"/>
    <d v="2019-06-25T05:00:00"/>
    <b v="0"/>
    <b v="0"/>
    <s v="theater/plays"/>
    <x v="2"/>
    <x v="2"/>
  </r>
  <r>
    <n v="145"/>
    <s v="Fields-Moore"/>
    <s v="Secured reciprocal array"/>
    <n v="25000"/>
    <n v="59128"/>
    <n v="236.512"/>
    <x v="0"/>
    <n v="768"/>
    <n v="76.989583333333329"/>
    <x v="4"/>
    <s v="CHF"/>
    <n v="1410066000"/>
    <n v="1410498000"/>
    <d v="2014-09-07T05:00:00"/>
    <d v="2014-09-12T05:00:00"/>
    <b v="0"/>
    <b v="0"/>
    <s v="technology/wearables"/>
    <x v="1"/>
    <x v="8"/>
  </r>
  <r>
    <n v="147"/>
    <s v="Moss, Norman and Dunlap"/>
    <s v="Upgradable upward-trending workforce"/>
    <n v="8300"/>
    <n v="9337"/>
    <n v="112.49397590361446"/>
    <x v="0"/>
    <n v="199"/>
    <n v="46.91959798994975"/>
    <x v="0"/>
    <s v="USD"/>
    <n v="1465794000"/>
    <n v="1466312400"/>
    <d v="2016-06-13T05:00:00"/>
    <d v="2016-06-19T05:00:00"/>
    <b v="0"/>
    <b v="1"/>
    <s v="theater/plays"/>
    <x v="2"/>
    <x v="2"/>
  </r>
  <r>
    <n v="148"/>
    <s v="White, Larson and Wright"/>
    <s v="Upgradable hybrid capability"/>
    <n v="9300"/>
    <n v="11255"/>
    <n v="121.02150537634408"/>
    <x v="0"/>
    <n v="107"/>
    <n v="105.18691588785046"/>
    <x v="0"/>
    <s v="USD"/>
    <n v="1500958800"/>
    <n v="1501736400"/>
    <d v="2017-07-25T05:00:00"/>
    <d v="2017-08-03T05:00:00"/>
    <b v="0"/>
    <b v="0"/>
    <s v="technology/wearables"/>
    <x v="1"/>
    <x v="8"/>
  </r>
  <r>
    <n v="149"/>
    <s v="Payne, Oliver and Burch"/>
    <s v="Managed fresh-thinking flexibility"/>
    <n v="6200"/>
    <n v="13632"/>
    <n v="219.87096774193549"/>
    <x v="0"/>
    <n v="195"/>
    <n v="69.907692307692301"/>
    <x v="0"/>
    <s v="USD"/>
    <n v="1357020000"/>
    <n v="1361512800"/>
    <d v="2013-01-01T06:00:00"/>
    <d v="2013-02-22T06:00:00"/>
    <b v="0"/>
    <b v="0"/>
    <s v="music/indie rock"/>
    <x v="0"/>
    <x v="4"/>
  </r>
  <r>
    <n v="152"/>
    <s v="Bowen, Mcdonald and Hall"/>
    <s v="User-centric fault-tolerant task-force"/>
    <n v="41500"/>
    <n v="175573"/>
    <n v="423.06746987951806"/>
    <x v="0"/>
    <n v="3376"/>
    <n v="52.006220379146917"/>
    <x v="0"/>
    <s v="USD"/>
    <n v="1487311200"/>
    <n v="1487916000"/>
    <d v="2017-02-17T06:00:00"/>
    <d v="2017-02-24T06:00:00"/>
    <b v="0"/>
    <b v="0"/>
    <s v="music/indie rock"/>
    <x v="0"/>
    <x v="4"/>
  </r>
  <r>
    <n v="158"/>
    <s v="Carlson Inc"/>
    <s v="Ergonomic fresh-thinking installation"/>
    <n v="2100"/>
    <n v="4640"/>
    <n v="220.95238095238096"/>
    <x v="0"/>
    <n v="41"/>
    <n v="113.17073170731707"/>
    <x v="0"/>
    <s v="USD"/>
    <n v="1449554400"/>
    <n v="1449640800"/>
    <d v="2015-12-08T06:00:00"/>
    <d v="2015-12-09T06:00:00"/>
    <b v="0"/>
    <b v="0"/>
    <s v="music/rock"/>
    <x v="0"/>
    <x v="0"/>
  </r>
  <r>
    <n v="159"/>
    <s v="Clarke, Anderson and Lee"/>
    <s v="Robust explicit hardware"/>
    <n v="191200"/>
    <n v="191222"/>
    <n v="100.01150627615063"/>
    <x v="0"/>
    <n v="1821"/>
    <n v="105.00933552992861"/>
    <x v="0"/>
    <s v="USD"/>
    <n v="1553662800"/>
    <n v="1555218000"/>
    <d v="2019-03-27T05:00:00"/>
    <d v="2019-04-14T05:00:00"/>
    <b v="0"/>
    <b v="1"/>
    <s v="theater/plays"/>
    <x v="2"/>
    <x v="2"/>
  </r>
  <r>
    <n v="160"/>
    <s v="Evans Group"/>
    <s v="Stand-alone actuating support"/>
    <n v="8000"/>
    <n v="12985"/>
    <n v="162.3125"/>
    <x v="0"/>
    <n v="164"/>
    <n v="79.176829268292678"/>
    <x v="0"/>
    <s v="USD"/>
    <n v="1556341200"/>
    <n v="1557723600"/>
    <d v="2019-04-27T05:00:00"/>
    <d v="2019-05-13T05:00:00"/>
    <b v="0"/>
    <b v="0"/>
    <s v="technology/wearables"/>
    <x v="1"/>
    <x v="8"/>
  </r>
  <r>
    <n v="162"/>
    <s v="Keith, Alvarez and Potter"/>
    <s v="Extended bottom-line open architecture"/>
    <n v="6100"/>
    <n v="9134"/>
    <n v="149.73770491803279"/>
    <x v="0"/>
    <n v="157"/>
    <n v="58.178343949044589"/>
    <x v="4"/>
    <s v="CHF"/>
    <n v="1544248800"/>
    <n v="1546840800"/>
    <d v="2018-12-08T06:00:00"/>
    <d v="2019-01-07T06:00:00"/>
    <b v="0"/>
    <b v="0"/>
    <s v="music/rock"/>
    <x v="0"/>
    <x v="0"/>
  </r>
  <r>
    <n v="163"/>
    <s v="Burton-Watkins"/>
    <s v="Extended reciprocal circuit"/>
    <n v="3500"/>
    <n v="8864"/>
    <n v="253.25714285714284"/>
    <x v="0"/>
    <n v="246"/>
    <n v="36.032520325203251"/>
    <x v="0"/>
    <s v="USD"/>
    <n v="1508475600"/>
    <n v="1512712800"/>
    <d v="2017-10-20T05:00:00"/>
    <d v="2017-12-08T06:00:00"/>
    <b v="0"/>
    <b v="1"/>
    <s v="photography/photography books"/>
    <x v="6"/>
    <x v="12"/>
  </r>
  <r>
    <n v="164"/>
    <s v="Lopez and Sons"/>
    <s v="Polarized human-resource protocol"/>
    <n v="150500"/>
    <n v="150755"/>
    <n v="100.16943521594683"/>
    <x v="0"/>
    <n v="1396"/>
    <n v="107.99068767908309"/>
    <x v="0"/>
    <s v="USD"/>
    <n v="1507438800"/>
    <n v="1507525200"/>
    <d v="2017-10-08T05:00:00"/>
    <d v="2017-10-09T05:00:00"/>
    <b v="0"/>
    <b v="0"/>
    <s v="theater/plays"/>
    <x v="2"/>
    <x v="2"/>
  </r>
  <r>
    <n v="165"/>
    <s v="Cordova Ltd"/>
    <s v="Synergized radical product"/>
    <n v="90400"/>
    <n v="110279"/>
    <n v="121.99004424778761"/>
    <x v="0"/>
    <n v="2506"/>
    <n v="44.005985634477256"/>
    <x v="0"/>
    <s v="USD"/>
    <n v="1501563600"/>
    <n v="1504328400"/>
    <d v="2017-08-01T05:00:00"/>
    <d v="2017-09-02T05:00:00"/>
    <b v="0"/>
    <b v="0"/>
    <s v="technology/web"/>
    <x v="1"/>
    <x v="1"/>
  </r>
  <r>
    <n v="166"/>
    <s v="Brown-Vang"/>
    <s v="Robust heuristic artificial intelligence"/>
    <n v="9800"/>
    <n v="13439"/>
    <n v="137.13265306122449"/>
    <x v="0"/>
    <n v="244"/>
    <n v="55.077868852459019"/>
    <x v="0"/>
    <s v="USD"/>
    <n v="1292997600"/>
    <n v="1293343200"/>
    <d v="2010-12-22T06:00:00"/>
    <d v="2010-12-26T06:00:00"/>
    <b v="0"/>
    <b v="0"/>
    <s v="photography/photography books"/>
    <x v="6"/>
    <x v="12"/>
  </r>
  <r>
    <n v="167"/>
    <s v="Cruz-Ward"/>
    <s v="Robust content-based emulation"/>
    <n v="2600"/>
    <n v="10804"/>
    <n v="415.53846153846149"/>
    <x v="0"/>
    <n v="146"/>
    <n v="74"/>
    <x v="1"/>
    <s v="AUD"/>
    <n v="1370840400"/>
    <n v="1371704400"/>
    <d v="2013-06-10T05:00:00"/>
    <d v="2013-06-20T05:00:00"/>
    <b v="0"/>
    <b v="0"/>
    <s v="theater/plays"/>
    <x v="2"/>
    <x v="2"/>
  </r>
  <r>
    <n v="169"/>
    <s v="Tran, Steele and Wilson"/>
    <s v="Profit-focused modular product"/>
    <n v="23300"/>
    <n v="98811"/>
    <n v="424.08154506437768"/>
    <x v="0"/>
    <n v="1267"/>
    <n v="77.988161010260455"/>
    <x v="0"/>
    <s v="USD"/>
    <n v="1339909200"/>
    <n v="1342328400"/>
    <d v="2012-06-17T05:00:00"/>
    <d v="2012-07-15T05:00:00"/>
    <b v="0"/>
    <b v="1"/>
    <s v="film &amp; video/shorts"/>
    <x v="3"/>
    <x v="10"/>
  </r>
  <r>
    <n v="173"/>
    <s v="White LLC"/>
    <s v="Cross-group 4thgeneration middleware"/>
    <n v="96700"/>
    <n v="157635"/>
    <n v="163.01447776628748"/>
    <x v="0"/>
    <n v="1561"/>
    <n v="100.98334401024984"/>
    <x v="0"/>
    <s v="USD"/>
    <n v="1368853200"/>
    <n v="1369371600"/>
    <d v="2013-05-18T05:00:00"/>
    <d v="2013-05-24T05:00:00"/>
    <b v="0"/>
    <b v="0"/>
    <s v="theater/plays"/>
    <x v="2"/>
    <x v="2"/>
  </r>
  <r>
    <n v="174"/>
    <s v="Santos, Black and Donovan"/>
    <s v="Pre-emptive scalable access"/>
    <n v="600"/>
    <n v="5368"/>
    <n v="894.66666666666674"/>
    <x v="0"/>
    <n v="48"/>
    <n v="111.83333333333333"/>
    <x v="0"/>
    <s v="USD"/>
    <n v="1444021200"/>
    <n v="1444107600"/>
    <d v="2015-10-05T05:00:00"/>
    <d v="2015-10-06T05:00:00"/>
    <b v="0"/>
    <b v="1"/>
    <s v="technology/wearables"/>
    <x v="1"/>
    <x v="8"/>
  </r>
  <r>
    <n v="177"/>
    <s v="Lee, Gibson and Morgan"/>
    <s v="Digitized solution-oriented product"/>
    <n v="38800"/>
    <n v="161593"/>
    <n v="416.47680412371136"/>
    <x v="0"/>
    <n v="2739"/>
    <n v="58.997079225994888"/>
    <x v="0"/>
    <s v="USD"/>
    <n v="1289800800"/>
    <n v="1291960800"/>
    <d v="2010-11-15T06:00:00"/>
    <d v="2010-12-10T06:00:00"/>
    <b v="0"/>
    <b v="0"/>
    <s v="theater/plays"/>
    <x v="2"/>
    <x v="2"/>
  </r>
  <r>
    <n v="179"/>
    <s v="Marks Ltd"/>
    <s v="Realigned human-resource orchestration"/>
    <n v="44500"/>
    <n v="159185"/>
    <n v="357.71910112359546"/>
    <x v="0"/>
    <n v="3537"/>
    <n v="45.005654509471306"/>
    <x v="6"/>
    <s v="CAD"/>
    <n v="1363496400"/>
    <n v="1363582800"/>
    <d v="2013-03-17T05:00:00"/>
    <d v="2013-03-18T05:00:00"/>
    <b v="0"/>
    <b v="1"/>
    <s v="theater/plays"/>
    <x v="2"/>
    <x v="2"/>
  </r>
  <r>
    <n v="180"/>
    <s v="Olsen, Edwards and Reid"/>
    <s v="Optional clear-thinking software"/>
    <n v="56000"/>
    <n v="172736"/>
    <n v="308.45714285714286"/>
    <x v="0"/>
    <n v="2107"/>
    <n v="81.98196487897485"/>
    <x v="1"/>
    <s v="AUD"/>
    <n v="1269234000"/>
    <n v="1269666000"/>
    <d v="2010-03-22T05:00:00"/>
    <d v="2010-03-27T05:00:00"/>
    <b v="0"/>
    <b v="0"/>
    <s v="technology/wearables"/>
    <x v="1"/>
    <x v="8"/>
  </r>
  <r>
    <n v="182"/>
    <s v="Adams Group"/>
    <s v="Reverse-engineered bandwidth-monitored contingency"/>
    <n v="27100"/>
    <n v="195750"/>
    <n v="722.32472324723244"/>
    <x v="0"/>
    <n v="3318"/>
    <n v="58.996383363471971"/>
    <x v="2"/>
    <s v="DKK"/>
    <n v="1560574800"/>
    <n v="1561957200"/>
    <d v="2019-06-15T05:00:00"/>
    <d v="2019-07-01T05:00:00"/>
    <b v="0"/>
    <b v="0"/>
    <s v="theater/plays"/>
    <x v="2"/>
    <x v="2"/>
  </r>
  <r>
    <n v="184"/>
    <s v="Howard, Carter and Griffith"/>
    <s v="Adaptive asynchronous emulation"/>
    <n v="3600"/>
    <n v="10550"/>
    <n v="293.05555555555554"/>
    <x v="0"/>
    <n v="340"/>
    <n v="31.029411764705884"/>
    <x v="0"/>
    <s v="USD"/>
    <n v="1556859600"/>
    <n v="1556946000"/>
    <d v="2019-05-03T05:00:00"/>
    <d v="2019-05-04T05:00:00"/>
    <b v="0"/>
    <b v="0"/>
    <s v="theater/plays"/>
    <x v="2"/>
    <x v="2"/>
  </r>
  <r>
    <n v="187"/>
    <s v="Fox Group"/>
    <s v="Horizontal transitional paradigm"/>
    <n v="60200"/>
    <n v="138384"/>
    <n v="229.87375415282392"/>
    <x v="0"/>
    <n v="1442"/>
    <n v="95.966712898751737"/>
    <x v="6"/>
    <s v="CAD"/>
    <n v="1361599200"/>
    <n v="1364014800"/>
    <d v="2013-02-23T06:00:00"/>
    <d v="2013-03-23T05:00:00"/>
    <b v="0"/>
    <b v="1"/>
    <s v="film &amp; video/shorts"/>
    <x v="3"/>
    <x v="10"/>
  </r>
  <r>
    <n v="194"/>
    <s v="Sandoval Group"/>
    <s v="Assimilated multi-tasking archive"/>
    <n v="7100"/>
    <n v="8716"/>
    <n v="122.7605633802817"/>
    <x v="0"/>
    <n v="126"/>
    <n v="69.174603174603178"/>
    <x v="0"/>
    <s v="USD"/>
    <n v="1442206800"/>
    <n v="1443589200"/>
    <d v="2015-09-14T05:00:00"/>
    <d v="2015-09-30T05:00:00"/>
    <b v="0"/>
    <b v="0"/>
    <s v="music/metal"/>
    <x v="0"/>
    <x v="16"/>
  </r>
  <r>
    <n v="195"/>
    <s v="Smith and Sons"/>
    <s v="Upgradable high-level solution"/>
    <n v="15800"/>
    <n v="57157"/>
    <n v="361.75316455696202"/>
    <x v="0"/>
    <n v="524"/>
    <n v="109.07824427480917"/>
    <x v="0"/>
    <s v="USD"/>
    <n v="1532840400"/>
    <n v="1533445200"/>
    <d v="2018-07-29T05:00:00"/>
    <d v="2018-08-05T05:00:00"/>
    <b v="0"/>
    <b v="0"/>
    <s v="music/electric music"/>
    <x v="0"/>
    <x v="18"/>
  </r>
  <r>
    <n v="197"/>
    <s v="Perry and Sons"/>
    <s v="Business-focused logistical framework"/>
    <n v="54700"/>
    <n v="163118"/>
    <n v="298.20475319926874"/>
    <x v="0"/>
    <n v="1989"/>
    <n v="82.010055304172951"/>
    <x v="0"/>
    <s v="USD"/>
    <n v="1498194000"/>
    <n v="1499403600"/>
    <d v="2017-06-23T05:00:00"/>
    <d v="2017-07-07T05:00:00"/>
    <b v="0"/>
    <b v="0"/>
    <s v="film &amp; video/drama"/>
    <x v="3"/>
    <x v="3"/>
  </r>
  <r>
    <n v="201"/>
    <s v="Osborne, Perkins and Knox"/>
    <s v="Cross-platform bi-directional workforce"/>
    <n v="2100"/>
    <n v="14305"/>
    <n v="681.19047619047615"/>
    <x v="0"/>
    <n v="157"/>
    <n v="91.114649681528661"/>
    <x v="0"/>
    <s v="USD"/>
    <n v="1406264400"/>
    <n v="1407819600"/>
    <d v="2014-07-25T05:00:00"/>
    <d v="2014-08-12T05:00:00"/>
    <b v="0"/>
    <b v="0"/>
    <s v="technology/web"/>
    <x v="1"/>
    <x v="1"/>
  </r>
  <r>
    <n v="203"/>
    <s v="Hayden, Shannon and Stein"/>
    <s v="Customer-focused client-server service-desk"/>
    <n v="143900"/>
    <n v="193413"/>
    <n v="134.40792216817235"/>
    <x v="0"/>
    <n v="4498"/>
    <n v="42.999777678968428"/>
    <x v="1"/>
    <s v="AUD"/>
    <n v="1484632800"/>
    <n v="1484805600"/>
    <d v="2017-01-17T06:00:00"/>
    <d v="2017-01-19T06:00:00"/>
    <b v="0"/>
    <b v="0"/>
    <s v="theater/plays"/>
    <x v="2"/>
    <x v="2"/>
  </r>
  <r>
    <n v="205"/>
    <s v="Weaver-Marquez"/>
    <s v="Focused analyzing circuit"/>
    <n v="1300"/>
    <n v="5614"/>
    <n v="431.84615384615387"/>
    <x v="0"/>
    <n v="80"/>
    <n v="70.174999999999997"/>
    <x v="0"/>
    <s v="USD"/>
    <n v="1539752400"/>
    <n v="1540789200"/>
    <d v="2018-10-17T05:00:00"/>
    <d v="2018-10-29T05:00:00"/>
    <b v="1"/>
    <b v="0"/>
    <s v="theater/plays"/>
    <x v="2"/>
    <x v="2"/>
  </r>
  <r>
    <n v="207"/>
    <s v="Carney-Anderson"/>
    <s v="Digitized 5thgeneration knowledgebase"/>
    <n v="1000"/>
    <n v="4257"/>
    <n v="425.7"/>
    <x v="0"/>
    <n v="43"/>
    <n v="99"/>
    <x v="0"/>
    <s v="USD"/>
    <n v="1535432400"/>
    <n v="1537160400"/>
    <d v="2018-08-28T05:00:00"/>
    <d v="2018-09-17T05:00:00"/>
    <b v="0"/>
    <b v="1"/>
    <s v="music/rock"/>
    <x v="0"/>
    <x v="0"/>
  </r>
  <r>
    <n v="208"/>
    <s v="Jackson Inc"/>
    <s v="Mandatory multi-tasking encryption"/>
    <n v="196900"/>
    <n v="199110"/>
    <n v="101.12239715591672"/>
    <x v="0"/>
    <n v="2053"/>
    <n v="96.984900146127615"/>
    <x v="0"/>
    <s v="USD"/>
    <n v="1510207200"/>
    <n v="1512280800"/>
    <d v="2017-11-09T06:00:00"/>
    <d v="2017-12-03T06:00:00"/>
    <b v="0"/>
    <b v="0"/>
    <s v="film &amp; video/documentary"/>
    <x v="3"/>
    <x v="7"/>
  </r>
  <r>
    <n v="212"/>
    <s v="Johnson Inc"/>
    <s v="Profound next generation infrastructure"/>
    <n v="8100"/>
    <n v="12300"/>
    <n v="151.85185185185185"/>
    <x v="0"/>
    <n v="168"/>
    <n v="73.214285714285708"/>
    <x v="0"/>
    <s v="USD"/>
    <n v="1576389600"/>
    <n v="1580364000"/>
    <d v="2019-12-15T06:00:00"/>
    <d v="2020-01-30T06:00:00"/>
    <b v="0"/>
    <b v="0"/>
    <s v="theater/plays"/>
    <x v="2"/>
    <x v="2"/>
  </r>
  <r>
    <n v="213"/>
    <s v="Morgan-Warren"/>
    <s v="Face-to-face encompassing info-mediaries"/>
    <n v="87900"/>
    <n v="171549"/>
    <n v="195.16382252559728"/>
    <x v="0"/>
    <n v="4289"/>
    <n v="39.997435299603637"/>
    <x v="0"/>
    <s v="USD"/>
    <n v="1289019600"/>
    <n v="1289714400"/>
    <d v="2010-11-06T05:00:00"/>
    <d v="2010-11-14T06:00:00"/>
    <b v="0"/>
    <b v="1"/>
    <s v="music/indie rock"/>
    <x v="0"/>
    <x v="4"/>
  </r>
  <r>
    <n v="214"/>
    <s v="Sullivan Group"/>
    <s v="Open-source fresh-thinking policy"/>
    <n v="1400"/>
    <n v="14324"/>
    <n v="1023.1428571428571"/>
    <x v="0"/>
    <n v="165"/>
    <n v="86.812121212121212"/>
    <x v="0"/>
    <s v="USD"/>
    <n v="1282194000"/>
    <n v="1282712400"/>
    <d v="2010-08-19T05:00:00"/>
    <d v="2010-08-25T05:00:00"/>
    <b v="0"/>
    <b v="0"/>
    <s v="music/rock"/>
    <x v="0"/>
    <x v="0"/>
  </r>
  <r>
    <n v="216"/>
    <s v="Johnson, Dixon and Zimmerman"/>
    <s v="Organic dynamic algorithm"/>
    <n v="121700"/>
    <n v="188721"/>
    <n v="155.07066557107643"/>
    <x v="0"/>
    <n v="1815"/>
    <n v="103.97851239669421"/>
    <x v="0"/>
    <s v="USD"/>
    <n v="1321941600"/>
    <n v="1322114400"/>
    <d v="2011-11-22T06:00:00"/>
    <d v="2011-11-24T06:00:00"/>
    <b v="0"/>
    <b v="0"/>
    <s v="theater/plays"/>
    <x v="2"/>
    <x v="2"/>
  </r>
  <r>
    <n v="218"/>
    <s v="Price-Rodriguez"/>
    <s v="Adaptive logistical initiative"/>
    <n v="5700"/>
    <n v="12309"/>
    <n v="215.94736842105263"/>
    <x v="0"/>
    <n v="397"/>
    <n v="31.005037783375315"/>
    <x v="3"/>
    <s v="GBP"/>
    <n v="1320991200"/>
    <n v="1323928800"/>
    <d v="2011-11-11T06:00:00"/>
    <d v="2011-12-15T06:00:00"/>
    <b v="0"/>
    <b v="1"/>
    <s v="film &amp; video/shorts"/>
    <x v="3"/>
    <x v="10"/>
  </r>
  <r>
    <n v="219"/>
    <s v="Huang-Henderson"/>
    <s v="Stand-alone mobile customer loyalty"/>
    <n v="41700"/>
    <n v="138497"/>
    <n v="332.12709832134288"/>
    <x v="0"/>
    <n v="1539"/>
    <n v="89.991552956465242"/>
    <x v="0"/>
    <s v="USD"/>
    <n v="1345093200"/>
    <n v="1346130000"/>
    <d v="2012-08-16T05:00:00"/>
    <d v="2012-08-28T05:00:00"/>
    <b v="0"/>
    <b v="0"/>
    <s v="film &amp; video/animation"/>
    <x v="3"/>
    <x v="6"/>
  </r>
  <r>
    <n v="222"/>
    <s v="Johnson LLC"/>
    <s v="Cross-group cohesive circuit"/>
    <n v="4800"/>
    <n v="6623"/>
    <n v="137.97916666666669"/>
    <x v="0"/>
    <n v="138"/>
    <n v="47.992753623188406"/>
    <x v="0"/>
    <s v="USD"/>
    <n v="1412226000"/>
    <n v="1412312400"/>
    <d v="2014-10-02T05:00:00"/>
    <d v="2014-10-03T05:00:00"/>
    <b v="0"/>
    <b v="0"/>
    <s v="photography/photography books"/>
    <x v="6"/>
    <x v="12"/>
  </r>
  <r>
    <n v="224"/>
    <s v="Lester-Moore"/>
    <s v="Diverse analyzing definition"/>
    <n v="46300"/>
    <n v="186885"/>
    <n v="403.63930885529157"/>
    <x v="0"/>
    <n v="3594"/>
    <n v="51.999165275459099"/>
    <x v="0"/>
    <s v="USD"/>
    <n v="1411534800"/>
    <n v="1415426400"/>
    <d v="2014-09-24T05:00:00"/>
    <d v="2014-11-08T06:00:00"/>
    <b v="0"/>
    <b v="0"/>
    <s v="film &amp; video/science fiction"/>
    <x v="3"/>
    <x v="22"/>
  </r>
  <r>
    <n v="225"/>
    <s v="Fox-Quinn"/>
    <s v="Enterprise-wide reciprocal success"/>
    <n v="67800"/>
    <n v="176398"/>
    <n v="260.1740412979351"/>
    <x v="0"/>
    <n v="5880"/>
    <n v="29.999659863945578"/>
    <x v="0"/>
    <s v="USD"/>
    <n v="1399093200"/>
    <n v="1399093200"/>
    <d v="2014-05-03T05:00:00"/>
    <d v="2014-05-03T05:00:00"/>
    <b v="1"/>
    <b v="0"/>
    <s v="music/rock"/>
    <x v="0"/>
    <x v="0"/>
  </r>
  <r>
    <n v="226"/>
    <s v="Garcia Inc"/>
    <s v="Progressive neutral middleware"/>
    <n v="3000"/>
    <n v="10999"/>
    <n v="366.63333333333333"/>
    <x v="0"/>
    <n v="112"/>
    <n v="98.205357142857139"/>
    <x v="0"/>
    <s v="USD"/>
    <n v="1270702800"/>
    <n v="1273899600"/>
    <d v="2010-04-08T05:00:00"/>
    <d v="2010-05-15T05:00:00"/>
    <b v="0"/>
    <b v="0"/>
    <s v="photography/photography books"/>
    <x v="6"/>
    <x v="12"/>
  </r>
  <r>
    <n v="227"/>
    <s v="Johnson-Lee"/>
    <s v="Intuitive exuding process improvement"/>
    <n v="60900"/>
    <n v="102751"/>
    <n v="168.72085385878489"/>
    <x v="0"/>
    <n v="943"/>
    <n v="108.96182396606575"/>
    <x v="0"/>
    <s v="USD"/>
    <n v="1431666000"/>
    <n v="1432184400"/>
    <d v="2015-05-15T05:00:00"/>
    <d v="2015-05-21T05:00:00"/>
    <b v="0"/>
    <b v="0"/>
    <s v="games/mobile games"/>
    <x v="5"/>
    <x v="20"/>
  </r>
  <r>
    <n v="228"/>
    <s v="Pineda Group"/>
    <s v="Exclusive real-time protocol"/>
    <n v="137900"/>
    <n v="165352"/>
    <n v="119.90717911530093"/>
    <x v="0"/>
    <n v="2468"/>
    <n v="66.998379254457049"/>
    <x v="0"/>
    <s v="USD"/>
    <n v="1472619600"/>
    <n v="1474779600"/>
    <d v="2016-08-31T05:00:00"/>
    <d v="2016-09-25T05:00:00"/>
    <b v="0"/>
    <b v="0"/>
    <s v="film &amp; video/animation"/>
    <x v="3"/>
    <x v="6"/>
  </r>
  <r>
    <n v="229"/>
    <s v="Hoffman-Howard"/>
    <s v="Extended encompassing application"/>
    <n v="85600"/>
    <n v="165798"/>
    <n v="193.68925233644859"/>
    <x v="0"/>
    <n v="2551"/>
    <n v="64.99333594668758"/>
    <x v="0"/>
    <s v="USD"/>
    <n v="1496293200"/>
    <n v="1500440400"/>
    <d v="2017-06-01T05:00:00"/>
    <d v="2017-07-19T05:00:00"/>
    <b v="0"/>
    <b v="1"/>
    <s v="games/mobile games"/>
    <x v="5"/>
    <x v="20"/>
  </r>
  <r>
    <n v="230"/>
    <s v="Miranda, Hall and Mcgrath"/>
    <s v="Progressive value-added ability"/>
    <n v="2400"/>
    <n v="10084"/>
    <n v="420.16666666666669"/>
    <x v="0"/>
    <n v="101"/>
    <n v="99.841584158415841"/>
    <x v="0"/>
    <s v="USD"/>
    <n v="1575612000"/>
    <n v="1575612000"/>
    <d v="2019-12-06T06:00:00"/>
    <d v="2019-12-06T06:00:00"/>
    <b v="0"/>
    <b v="0"/>
    <s v="games/video games"/>
    <x v="5"/>
    <x v="9"/>
  </r>
  <r>
    <n v="232"/>
    <s v="Davis-Rodriguez"/>
    <s v="Progressive secondary portal"/>
    <n v="3400"/>
    <n v="5823"/>
    <n v="171.26470588235293"/>
    <x v="0"/>
    <n v="92"/>
    <n v="63.293478260869563"/>
    <x v="0"/>
    <s v="USD"/>
    <n v="1469422800"/>
    <n v="1469509200"/>
    <d v="2016-07-25T05:00:00"/>
    <d v="2016-07-26T05:00:00"/>
    <b v="0"/>
    <b v="0"/>
    <s v="theater/plays"/>
    <x v="2"/>
    <x v="2"/>
  </r>
  <r>
    <n v="233"/>
    <s v="Reid, Rivera and Perry"/>
    <s v="Multi-lateral national adapter"/>
    <n v="3800"/>
    <n v="6000"/>
    <n v="157.89473684210526"/>
    <x v="0"/>
    <n v="62"/>
    <n v="96.774193548387103"/>
    <x v="0"/>
    <s v="USD"/>
    <n v="1307854800"/>
    <n v="1309237200"/>
    <d v="2011-06-12T05:00:00"/>
    <d v="2011-06-28T05:00:00"/>
    <b v="0"/>
    <b v="0"/>
    <s v="film &amp; video/animation"/>
    <x v="3"/>
    <x v="6"/>
  </r>
  <r>
    <n v="234"/>
    <s v="Mendoza-Parker"/>
    <s v="Enterprise-wide motivating matrices"/>
    <n v="7500"/>
    <n v="8181"/>
    <n v="109.08"/>
    <x v="0"/>
    <n v="149"/>
    <n v="54.906040268456373"/>
    <x v="5"/>
    <s v="EUR"/>
    <n v="1503378000"/>
    <n v="1503982800"/>
    <d v="2017-08-22T05:00:00"/>
    <d v="2017-08-29T05:00:00"/>
    <b v="0"/>
    <b v="1"/>
    <s v="games/video games"/>
    <x v="5"/>
    <x v="9"/>
  </r>
  <r>
    <n v="237"/>
    <s v="Ellison PLC"/>
    <s v="Re-contextualized tangible open architecture"/>
    <n v="9300"/>
    <n v="14822"/>
    <n v="159.3763440860215"/>
    <x v="0"/>
    <n v="329"/>
    <n v="45.051671732522799"/>
    <x v="0"/>
    <s v="USD"/>
    <n v="1398402000"/>
    <n v="1398574800"/>
    <d v="2014-04-25T05:00:00"/>
    <d v="2014-04-27T05:00:00"/>
    <b v="0"/>
    <b v="0"/>
    <s v="film &amp; video/animation"/>
    <x v="3"/>
    <x v="6"/>
  </r>
  <r>
    <n v="238"/>
    <s v="Bolton, Sanchez and Carrillo"/>
    <s v="Distributed systemic adapter"/>
    <n v="2400"/>
    <n v="10138"/>
    <n v="422.41666666666669"/>
    <x v="0"/>
    <n v="97"/>
    <n v="104.51546391752578"/>
    <x v="2"/>
    <s v="DKK"/>
    <n v="1513231200"/>
    <n v="1515391200"/>
    <d v="2017-12-14T06:00:00"/>
    <d v="2018-01-08T06:00:00"/>
    <b v="0"/>
    <b v="1"/>
    <s v="theater/plays"/>
    <x v="2"/>
    <x v="2"/>
  </r>
  <r>
    <n v="240"/>
    <s v="Pitts-Reed"/>
    <s v="Vision-oriented dynamic service-desk"/>
    <n v="29400"/>
    <n v="123124"/>
    <n v="418.78911564625849"/>
    <x v="0"/>
    <n v="1784"/>
    <n v="69.015695067264573"/>
    <x v="0"/>
    <s v="USD"/>
    <n v="1281070800"/>
    <n v="1281157200"/>
    <d v="2010-08-06T05:00:00"/>
    <d v="2010-08-07T05:00:00"/>
    <b v="0"/>
    <b v="0"/>
    <s v="theater/plays"/>
    <x v="2"/>
    <x v="2"/>
  </r>
  <r>
    <n v="241"/>
    <s v="Gonzalez-Martinez"/>
    <s v="Vision-oriented actuating open system"/>
    <n v="168500"/>
    <n v="171729"/>
    <n v="101.91632047477745"/>
    <x v="0"/>
    <n v="1684"/>
    <n v="101.97684085510689"/>
    <x v="1"/>
    <s v="AUD"/>
    <n v="1397365200"/>
    <n v="1398229200"/>
    <d v="2014-04-13T05:00:00"/>
    <d v="2014-04-23T05:00:00"/>
    <b v="0"/>
    <b v="1"/>
    <s v="publishing/nonfiction"/>
    <x v="4"/>
    <x v="5"/>
  </r>
  <r>
    <n v="242"/>
    <s v="Hill, Martin and Garcia"/>
    <s v="Sharable scalable core"/>
    <n v="8400"/>
    <n v="10729"/>
    <n v="127.72619047619047"/>
    <x v="0"/>
    <n v="250"/>
    <n v="42.915999999999997"/>
    <x v="0"/>
    <s v="USD"/>
    <n v="1494392400"/>
    <n v="1495256400"/>
    <d v="2017-05-10T05:00:00"/>
    <d v="2017-05-20T05:00:00"/>
    <b v="0"/>
    <b v="1"/>
    <s v="music/rock"/>
    <x v="0"/>
    <x v="0"/>
  </r>
  <r>
    <n v="243"/>
    <s v="Garcia PLC"/>
    <s v="Customer-focused attitude-oriented function"/>
    <n v="2300"/>
    <n v="10240"/>
    <n v="445.21739130434781"/>
    <x v="0"/>
    <n v="238"/>
    <n v="43.025210084033617"/>
    <x v="0"/>
    <s v="USD"/>
    <n v="1520143200"/>
    <n v="1520402400"/>
    <d v="2018-03-04T06:00:00"/>
    <d v="2018-03-07T06:00:00"/>
    <b v="0"/>
    <b v="0"/>
    <s v="theater/plays"/>
    <x v="2"/>
    <x v="2"/>
  </r>
  <r>
    <n v="244"/>
    <s v="Herring-Bailey"/>
    <s v="Reverse-engineered system-worthy extranet"/>
    <n v="700"/>
    <n v="3988"/>
    <n v="569.71428571428578"/>
    <x v="0"/>
    <n v="53"/>
    <n v="75.245283018867923"/>
    <x v="0"/>
    <s v="USD"/>
    <n v="1405314000"/>
    <n v="1409806800"/>
    <d v="2014-07-14T05:00:00"/>
    <d v="2014-09-04T05:00:00"/>
    <b v="0"/>
    <b v="0"/>
    <s v="theater/plays"/>
    <x v="2"/>
    <x v="2"/>
  </r>
  <r>
    <n v="245"/>
    <s v="Russell-Gardner"/>
    <s v="Re-engineered systematic monitoring"/>
    <n v="2900"/>
    <n v="14771"/>
    <n v="509.34482758620686"/>
    <x v="0"/>
    <n v="214"/>
    <n v="69.023364485981304"/>
    <x v="0"/>
    <s v="USD"/>
    <n v="1396846800"/>
    <n v="1396933200"/>
    <d v="2014-04-07T05:00:00"/>
    <d v="2014-04-08T05:00:00"/>
    <b v="0"/>
    <b v="0"/>
    <s v="theater/plays"/>
    <x v="2"/>
    <x v="2"/>
  </r>
  <r>
    <n v="246"/>
    <s v="Walters-Carter"/>
    <s v="Seamless value-added standardization"/>
    <n v="4500"/>
    <n v="14649"/>
    <n v="325.5333333333333"/>
    <x v="0"/>
    <n v="222"/>
    <n v="65.986486486486484"/>
    <x v="0"/>
    <s v="USD"/>
    <n v="1375678800"/>
    <n v="1376024400"/>
    <d v="2013-08-05T05:00:00"/>
    <d v="2013-08-09T05:00:00"/>
    <b v="0"/>
    <b v="0"/>
    <s v="technology/web"/>
    <x v="1"/>
    <x v="1"/>
  </r>
  <r>
    <n v="247"/>
    <s v="Johnson, Patterson and Montoya"/>
    <s v="Triple-buffered fresh-thinking frame"/>
    <n v="19800"/>
    <n v="184658"/>
    <n v="932.61616161616166"/>
    <x v="0"/>
    <n v="1884"/>
    <n v="98.013800424628457"/>
    <x v="0"/>
    <s v="USD"/>
    <n v="1482386400"/>
    <n v="1483682400"/>
    <d v="2016-12-22T06:00:00"/>
    <d v="2017-01-06T06:00:00"/>
    <b v="0"/>
    <b v="1"/>
    <s v="publishing/fiction"/>
    <x v="4"/>
    <x v="11"/>
  </r>
  <r>
    <n v="248"/>
    <s v="Roberts and Sons"/>
    <s v="Streamlined holistic knowledgebase"/>
    <n v="6200"/>
    <n v="13103"/>
    <n v="211.33870967741933"/>
    <x v="0"/>
    <n v="218"/>
    <n v="60.105504587155963"/>
    <x v="1"/>
    <s v="AUD"/>
    <n v="1420005600"/>
    <n v="1420437600"/>
    <d v="2014-12-31T06:00:00"/>
    <d v="2015-01-05T06:00:00"/>
    <b v="0"/>
    <b v="0"/>
    <s v="games/mobile games"/>
    <x v="5"/>
    <x v="20"/>
  </r>
  <r>
    <n v="249"/>
    <s v="Avila-Nelson"/>
    <s v="Up-sized intermediate website"/>
    <n v="61500"/>
    <n v="168095"/>
    <n v="273.32520325203251"/>
    <x v="0"/>
    <n v="6465"/>
    <n v="26.000773395204948"/>
    <x v="0"/>
    <s v="USD"/>
    <n v="1420178400"/>
    <n v="1420783200"/>
    <d v="2015-01-02T06:00:00"/>
    <d v="2015-01-09T06:00:00"/>
    <b v="0"/>
    <b v="0"/>
    <s v="publishing/translations"/>
    <x v="4"/>
    <x v="17"/>
  </r>
  <r>
    <n v="252"/>
    <s v="Perez PLC"/>
    <s v="Operative bandwidth-monitored interface"/>
    <n v="1000"/>
    <n v="6263"/>
    <n v="626.29999999999995"/>
    <x v="0"/>
    <n v="59"/>
    <n v="106.15254237288136"/>
    <x v="0"/>
    <s v="USD"/>
    <n v="1382677200"/>
    <n v="1383109200"/>
    <d v="2013-10-25T05:00:00"/>
    <d v="2013-10-30T05:00:00"/>
    <b v="0"/>
    <b v="0"/>
    <s v="theater/plays"/>
    <x v="2"/>
    <x v="2"/>
  </r>
  <r>
    <n v="254"/>
    <s v="Barry Group"/>
    <s v="De-engineered static Local Area Network"/>
    <n v="4600"/>
    <n v="8505"/>
    <n v="184.89130434782609"/>
    <x v="0"/>
    <n v="88"/>
    <n v="96.647727272727266"/>
    <x v="0"/>
    <s v="USD"/>
    <n v="1487656800"/>
    <n v="1487829600"/>
    <d v="2017-02-21T06:00:00"/>
    <d v="2017-02-23T06:00:00"/>
    <b v="0"/>
    <b v="0"/>
    <s v="publishing/nonfiction"/>
    <x v="4"/>
    <x v="5"/>
  </r>
  <r>
    <n v="255"/>
    <s v="Rosales, Branch and Harmon"/>
    <s v="Upgradable grid-enabled superstructure"/>
    <n v="80500"/>
    <n v="96735"/>
    <n v="120.16770186335404"/>
    <x v="0"/>
    <n v="1697"/>
    <n v="57.003535651149086"/>
    <x v="0"/>
    <s v="USD"/>
    <n v="1297836000"/>
    <n v="1298268000"/>
    <d v="2011-02-16T06:00:00"/>
    <d v="2011-02-21T06:00:00"/>
    <b v="0"/>
    <b v="1"/>
    <s v="music/rock"/>
    <x v="0"/>
    <x v="0"/>
  </r>
  <r>
    <n v="257"/>
    <s v="Williams Inc"/>
    <s v="Decentralized exuding strategy"/>
    <n v="5700"/>
    <n v="8322"/>
    <n v="146"/>
    <x v="0"/>
    <n v="92"/>
    <n v="90.456521739130437"/>
    <x v="0"/>
    <s v="USD"/>
    <n v="1362463200"/>
    <n v="1363669200"/>
    <d v="2013-03-05T06:00:00"/>
    <d v="2013-03-19T05:00:00"/>
    <b v="0"/>
    <b v="0"/>
    <s v="theater/plays"/>
    <x v="2"/>
    <x v="2"/>
  </r>
  <r>
    <n v="258"/>
    <s v="Duncan, Mcdonald and Miller"/>
    <s v="Assimilated coherent hardware"/>
    <n v="5000"/>
    <n v="13424"/>
    <n v="268.48"/>
    <x v="0"/>
    <n v="186"/>
    <n v="72.172043010752688"/>
    <x v="0"/>
    <s v="USD"/>
    <n v="1481176800"/>
    <n v="1482904800"/>
    <d v="2016-12-08T06:00:00"/>
    <d v="2016-12-28T06:00:00"/>
    <b v="0"/>
    <b v="1"/>
    <s v="theater/plays"/>
    <x v="2"/>
    <x v="2"/>
  </r>
  <r>
    <n v="259"/>
    <s v="Watkins Ltd"/>
    <s v="Multi-channeled responsive implementation"/>
    <n v="1800"/>
    <n v="10755"/>
    <n v="597.5"/>
    <x v="0"/>
    <n v="138"/>
    <n v="77.934782608695656"/>
    <x v="0"/>
    <s v="USD"/>
    <n v="1354946400"/>
    <n v="1356588000"/>
    <d v="2012-12-08T06:00:00"/>
    <d v="2012-12-27T06:00:00"/>
    <b v="1"/>
    <b v="0"/>
    <s v="photography/photography books"/>
    <x v="6"/>
    <x v="12"/>
  </r>
  <r>
    <n v="260"/>
    <s v="Allen-Jones"/>
    <s v="Centralized modular initiative"/>
    <n v="6300"/>
    <n v="9935"/>
    <n v="157.69841269841268"/>
    <x v="0"/>
    <n v="261"/>
    <n v="38.065134099616856"/>
    <x v="0"/>
    <s v="USD"/>
    <n v="1348808400"/>
    <n v="1349845200"/>
    <d v="2012-09-28T05:00:00"/>
    <d v="2012-10-10T05:00:00"/>
    <b v="0"/>
    <b v="0"/>
    <s v="music/rock"/>
    <x v="0"/>
    <x v="0"/>
  </r>
  <r>
    <n v="262"/>
    <s v="Lloyd, Kennedy and Davis"/>
    <s v="Compatible multimedia hub"/>
    <n v="1700"/>
    <n v="5328"/>
    <n v="313.41176470588238"/>
    <x v="0"/>
    <n v="107"/>
    <n v="49.794392523364486"/>
    <x v="0"/>
    <s v="USD"/>
    <n v="1301979600"/>
    <n v="1304226000"/>
    <d v="2011-04-05T05:00:00"/>
    <d v="2011-05-01T05:00:00"/>
    <b v="0"/>
    <b v="1"/>
    <s v="music/indie rock"/>
    <x v="0"/>
    <x v="4"/>
  </r>
  <r>
    <n v="263"/>
    <s v="Walker Ltd"/>
    <s v="Organic eco-centric success"/>
    <n v="2900"/>
    <n v="10756"/>
    <n v="370.89655172413791"/>
    <x v="0"/>
    <n v="199"/>
    <n v="54.050251256281406"/>
    <x v="0"/>
    <s v="USD"/>
    <n v="1263016800"/>
    <n v="1263016800"/>
    <d v="2010-01-09T06:00:00"/>
    <d v="2010-01-09T06:00:00"/>
    <b v="0"/>
    <b v="0"/>
    <s v="photography/photography books"/>
    <x v="6"/>
    <x v="12"/>
  </r>
  <r>
    <n v="264"/>
    <s v="Gordon PLC"/>
    <s v="Virtual reciprocal policy"/>
    <n v="45600"/>
    <n v="165375"/>
    <n v="362.66447368421052"/>
    <x v="0"/>
    <n v="5512"/>
    <n v="30.002721335268504"/>
    <x v="0"/>
    <s v="USD"/>
    <n v="1360648800"/>
    <n v="1362031200"/>
    <d v="2013-02-12T06:00:00"/>
    <d v="2013-02-28T06:00:00"/>
    <b v="0"/>
    <b v="0"/>
    <s v="theater/plays"/>
    <x v="2"/>
    <x v="2"/>
  </r>
  <r>
    <n v="265"/>
    <s v="Lee and Sons"/>
    <s v="Persevering interactive emulation"/>
    <n v="4900"/>
    <n v="6031"/>
    <n v="123.08163265306122"/>
    <x v="0"/>
    <n v="86"/>
    <n v="70.127906976744185"/>
    <x v="0"/>
    <s v="USD"/>
    <n v="1451800800"/>
    <n v="1455602400"/>
    <d v="2016-01-03T06:00:00"/>
    <d v="2016-02-16T06:00:00"/>
    <b v="0"/>
    <b v="0"/>
    <s v="theater/plays"/>
    <x v="2"/>
    <x v="2"/>
  </r>
  <r>
    <n v="267"/>
    <s v="Acosta PLC"/>
    <s v="Extended eco-centric function"/>
    <n v="61600"/>
    <n v="143910"/>
    <n v="233.62012987012989"/>
    <x v="0"/>
    <n v="2768"/>
    <n v="51.990606936416185"/>
    <x v="1"/>
    <s v="AUD"/>
    <n v="1351054800"/>
    <n v="1352440800"/>
    <d v="2012-10-24T05:00:00"/>
    <d v="2012-11-09T06:00:00"/>
    <b v="0"/>
    <b v="0"/>
    <s v="theater/plays"/>
    <x v="2"/>
    <x v="2"/>
  </r>
  <r>
    <n v="268"/>
    <s v="Brown-Mckee"/>
    <s v="Networked optimal productivity"/>
    <n v="1500"/>
    <n v="2708"/>
    <n v="180.53333333333333"/>
    <x v="0"/>
    <n v="48"/>
    <n v="56.416666666666664"/>
    <x v="0"/>
    <s v="USD"/>
    <n v="1349326800"/>
    <n v="1353304800"/>
    <d v="2012-10-04T05:00:00"/>
    <d v="2012-11-19T06:00:00"/>
    <b v="0"/>
    <b v="0"/>
    <s v="film &amp; video/documentary"/>
    <x v="3"/>
    <x v="7"/>
  </r>
  <r>
    <n v="269"/>
    <s v="Miles and Sons"/>
    <s v="Persistent attitude-oriented approach"/>
    <n v="3500"/>
    <n v="8842"/>
    <n v="252.62857142857143"/>
    <x v="0"/>
    <n v="87"/>
    <n v="101.63218390804597"/>
    <x v="0"/>
    <s v="USD"/>
    <n v="1548914400"/>
    <n v="1550728800"/>
    <d v="2019-01-31T06:00:00"/>
    <d v="2019-02-21T06:00:00"/>
    <b v="0"/>
    <b v="0"/>
    <s v="film &amp; video/television"/>
    <x v="3"/>
    <x v="19"/>
  </r>
  <r>
    <n v="272"/>
    <s v="Horton, Morrison and Clark"/>
    <s v="Networked radical neural-net"/>
    <n v="51100"/>
    <n v="155349"/>
    <n v="304.0097847358121"/>
    <x v="0"/>
    <n v="1894"/>
    <n v="82.021647307286173"/>
    <x v="0"/>
    <s v="USD"/>
    <n v="1562734800"/>
    <n v="1564894800"/>
    <d v="2019-07-10T05:00:00"/>
    <d v="2019-08-04T05:00:00"/>
    <b v="0"/>
    <b v="1"/>
    <s v="theater/plays"/>
    <x v="2"/>
    <x v="2"/>
  </r>
  <r>
    <n v="273"/>
    <s v="Thomas and Sons"/>
    <s v="Re-engineered heuristic forecast"/>
    <n v="7800"/>
    <n v="10704"/>
    <n v="137.23076923076923"/>
    <x v="0"/>
    <n v="282"/>
    <n v="37.957446808510639"/>
    <x v="6"/>
    <s v="CAD"/>
    <n v="1505624400"/>
    <n v="1505883600"/>
    <d v="2017-09-17T05:00:00"/>
    <d v="2017-09-20T05:00:00"/>
    <b v="0"/>
    <b v="0"/>
    <s v="theater/plays"/>
    <x v="2"/>
    <x v="2"/>
  </r>
  <r>
    <n v="275"/>
    <s v="Ward, Sanchez and Kemp"/>
    <s v="Stand-alone discrete Graphical User Interface"/>
    <n v="3900"/>
    <n v="9419"/>
    <n v="241.51282051282053"/>
    <x v="0"/>
    <n v="116"/>
    <n v="81.198275862068968"/>
    <x v="0"/>
    <s v="USD"/>
    <n v="1554526800"/>
    <n v="1555218000"/>
    <d v="2019-04-06T05:00:00"/>
    <d v="2019-04-14T05:00:00"/>
    <b v="0"/>
    <b v="0"/>
    <s v="publishing/translations"/>
    <x v="4"/>
    <x v="17"/>
  </r>
  <r>
    <n v="277"/>
    <s v="Ramos-Mitchell"/>
    <s v="Persevering system-worthy info-mediaries"/>
    <n v="700"/>
    <n v="7465"/>
    <n v="1066.4285714285716"/>
    <x v="0"/>
    <n v="83"/>
    <n v="89.939759036144579"/>
    <x v="0"/>
    <s v="USD"/>
    <n v="1279515600"/>
    <n v="1279688400"/>
    <d v="2010-07-19T05:00:00"/>
    <d v="2010-07-21T05:00:00"/>
    <b v="0"/>
    <b v="0"/>
    <s v="theater/plays"/>
    <x v="2"/>
    <x v="2"/>
  </r>
  <r>
    <n v="278"/>
    <s v="Higgins, Davis and Salazar"/>
    <s v="Distributed multi-tasking strategy"/>
    <n v="2700"/>
    <n v="8799"/>
    <n v="325.88888888888891"/>
    <x v="0"/>
    <n v="91"/>
    <n v="96.692307692307693"/>
    <x v="0"/>
    <s v="USD"/>
    <n v="1353909600"/>
    <n v="1356069600"/>
    <d v="2012-11-26T06:00:00"/>
    <d v="2012-12-21T06:00:00"/>
    <b v="0"/>
    <b v="0"/>
    <s v="technology/web"/>
    <x v="1"/>
    <x v="1"/>
  </r>
  <r>
    <n v="279"/>
    <s v="Smith-Jenkins"/>
    <s v="Vision-oriented methodical application"/>
    <n v="8000"/>
    <n v="13656"/>
    <n v="170.70000000000002"/>
    <x v="0"/>
    <n v="546"/>
    <n v="25.010989010989011"/>
    <x v="0"/>
    <s v="USD"/>
    <n v="1535950800"/>
    <n v="1536210000"/>
    <d v="2018-09-03T05:00:00"/>
    <d v="2018-09-06T05:00:00"/>
    <b v="0"/>
    <b v="0"/>
    <s v="theater/plays"/>
    <x v="2"/>
    <x v="2"/>
  </r>
  <r>
    <n v="280"/>
    <s v="Braun PLC"/>
    <s v="Function-based high-level infrastructure"/>
    <n v="2500"/>
    <n v="14536"/>
    <n v="581.44000000000005"/>
    <x v="0"/>
    <n v="393"/>
    <n v="36.987277353689571"/>
    <x v="0"/>
    <s v="USD"/>
    <n v="1511244000"/>
    <n v="1511762400"/>
    <d v="2017-11-21T06:00:00"/>
    <d v="2017-11-27T06:00:00"/>
    <b v="0"/>
    <b v="0"/>
    <s v="film &amp; video/animation"/>
    <x v="3"/>
    <x v="6"/>
  </r>
  <r>
    <n v="282"/>
    <s v="Ross, Kelly and Brown"/>
    <s v="Virtual contextually-based circuit"/>
    <n v="8400"/>
    <n v="9076"/>
    <n v="108.04761904761904"/>
    <x v="0"/>
    <n v="133"/>
    <n v="68.240601503759393"/>
    <x v="0"/>
    <s v="USD"/>
    <n v="1480226400"/>
    <n v="1480744800"/>
    <d v="2016-11-27T06:00:00"/>
    <d v="2016-12-03T06:00:00"/>
    <b v="0"/>
    <b v="1"/>
    <s v="film &amp; video/television"/>
    <x v="3"/>
    <x v="19"/>
  </r>
  <r>
    <n v="285"/>
    <s v="Dawson, Brady and Gilbert"/>
    <s v="Front-line optimizing emulation"/>
    <n v="900"/>
    <n v="6357"/>
    <n v="706.33333333333337"/>
    <x v="0"/>
    <n v="254"/>
    <n v="25.027559055118111"/>
    <x v="0"/>
    <s v="USD"/>
    <n v="1473483600"/>
    <n v="1476766800"/>
    <d v="2016-09-10T05:00:00"/>
    <d v="2016-10-18T05:00:00"/>
    <b v="0"/>
    <b v="0"/>
    <s v="theater/plays"/>
    <x v="2"/>
    <x v="2"/>
  </r>
  <r>
    <n v="287"/>
    <s v="Ferguson PLC"/>
    <s v="Public-key intangible superstructure"/>
    <n v="6300"/>
    <n v="13213"/>
    <n v="209.73015873015873"/>
    <x v="0"/>
    <n v="176"/>
    <n v="75.07386363636364"/>
    <x v="0"/>
    <s v="USD"/>
    <n v="1430197200"/>
    <n v="1430197200"/>
    <d v="2015-04-28T05:00:00"/>
    <d v="2015-04-28T05:00:00"/>
    <b v="0"/>
    <b v="0"/>
    <s v="music/electric music"/>
    <x v="0"/>
    <x v="18"/>
  </r>
  <r>
    <n v="289"/>
    <s v="Smith, Love and Smith"/>
    <s v="Grass-roots mission-critical capability"/>
    <n v="800"/>
    <n v="13474"/>
    <n v="1684.25"/>
    <x v="0"/>
    <n v="337"/>
    <n v="39.982195845697326"/>
    <x v="6"/>
    <s v="CAD"/>
    <n v="1438578000"/>
    <n v="1438837200"/>
    <d v="2015-08-03T05:00:00"/>
    <d v="2015-08-06T05:00:00"/>
    <b v="0"/>
    <b v="0"/>
    <s v="theater/plays"/>
    <x v="2"/>
    <x v="2"/>
  </r>
  <r>
    <n v="291"/>
    <s v="Bell, Grimes and Kerr"/>
    <s v="Self-enabling uniform complexity"/>
    <n v="1800"/>
    <n v="8219"/>
    <n v="456.61111111111109"/>
    <x v="0"/>
    <n v="107"/>
    <n v="76.813084112149539"/>
    <x v="0"/>
    <s v="USD"/>
    <n v="1318654800"/>
    <n v="1319000400"/>
    <d v="2011-10-15T05:00:00"/>
    <d v="2011-10-19T05:00:00"/>
    <b v="1"/>
    <b v="0"/>
    <s v="technology/web"/>
    <x v="1"/>
    <x v="1"/>
  </r>
  <r>
    <n v="294"/>
    <s v="Turner-Davis"/>
    <s v="Automated local emulation"/>
    <n v="600"/>
    <n v="8038"/>
    <n v="1339.6666666666667"/>
    <x v="0"/>
    <n v="183"/>
    <n v="43.923497267759565"/>
    <x v="0"/>
    <s v="USD"/>
    <n v="1540530000"/>
    <n v="1541570400"/>
    <d v="2018-10-26T05:00:00"/>
    <d v="2018-11-07T06:00:00"/>
    <b v="0"/>
    <b v="0"/>
    <s v="theater/plays"/>
    <x v="2"/>
    <x v="2"/>
  </r>
  <r>
    <n v="298"/>
    <s v="Chase, Garcia and Johnson"/>
    <s v="Adaptive intangible database"/>
    <n v="3500"/>
    <n v="5037"/>
    <n v="143.91428571428571"/>
    <x v="0"/>
    <n v="72"/>
    <n v="69.958333333333329"/>
    <x v="0"/>
    <s v="USD"/>
    <n v="1456466400"/>
    <n v="1458018000"/>
    <d v="2016-02-26T06:00:00"/>
    <d v="2016-03-15T05:00:00"/>
    <b v="0"/>
    <b v="1"/>
    <s v="music/rock"/>
    <x v="0"/>
    <x v="0"/>
  </r>
  <r>
    <n v="301"/>
    <s v="Wong-Walker"/>
    <s v="Multi-channeled disintermediate policy"/>
    <n v="900"/>
    <n v="12102"/>
    <n v="1344.6666666666667"/>
    <x v="0"/>
    <n v="295"/>
    <n v="41.023728813559323"/>
    <x v="0"/>
    <s v="USD"/>
    <n v="1424930400"/>
    <n v="1426395600"/>
    <d v="2015-02-26T06:00:00"/>
    <d v="2015-03-15T05:00:00"/>
    <b v="0"/>
    <b v="0"/>
    <s v="film &amp; video/documentary"/>
    <x v="3"/>
    <x v="7"/>
  </r>
  <r>
    <n v="304"/>
    <s v="Peterson PLC"/>
    <s v="User-friendly discrete benchmark"/>
    <n v="2100"/>
    <n v="11469"/>
    <n v="546.14285714285722"/>
    <x v="0"/>
    <n v="142"/>
    <n v="80.767605633802816"/>
    <x v="0"/>
    <s v="USD"/>
    <n v="1470546000"/>
    <n v="1474088400"/>
    <d v="2016-08-07T05:00:00"/>
    <d v="2016-09-17T05:00:00"/>
    <b v="0"/>
    <b v="0"/>
    <s v="film &amp; video/documentary"/>
    <x v="3"/>
    <x v="7"/>
  </r>
  <r>
    <n v="305"/>
    <s v="Townsend Ltd"/>
    <s v="Grass-roots actuating policy"/>
    <n v="2800"/>
    <n v="8014"/>
    <n v="286.21428571428572"/>
    <x v="0"/>
    <n v="85"/>
    <n v="94.28235294117647"/>
    <x v="0"/>
    <s v="USD"/>
    <n v="1458363600"/>
    <n v="1461906000"/>
    <d v="2016-03-19T05:00:00"/>
    <d v="2016-04-29T05:00:00"/>
    <b v="0"/>
    <b v="0"/>
    <s v="theater/plays"/>
    <x v="2"/>
    <x v="2"/>
  </r>
  <r>
    <n v="307"/>
    <s v="Salazar-Dodson"/>
    <s v="Face-to-face zero tolerance moderator"/>
    <n v="32900"/>
    <n v="43473"/>
    <n v="132.13677811550153"/>
    <x v="0"/>
    <n v="659"/>
    <n v="65.968133535660087"/>
    <x v="2"/>
    <s v="DKK"/>
    <n v="1338958800"/>
    <n v="1340686800"/>
    <d v="2012-06-06T05:00:00"/>
    <d v="2012-06-26T05:00:00"/>
    <b v="0"/>
    <b v="1"/>
    <s v="publishing/fiction"/>
    <x v="4"/>
    <x v="11"/>
  </r>
  <r>
    <n v="311"/>
    <s v="Flores PLC"/>
    <s v="Focused real-time help-desk"/>
    <n v="6300"/>
    <n v="12812"/>
    <n v="203.36507936507937"/>
    <x v="0"/>
    <n v="121"/>
    <n v="105.88429752066116"/>
    <x v="0"/>
    <s v="USD"/>
    <n v="1297836000"/>
    <n v="1298872800"/>
    <d v="2011-02-16T06:00:00"/>
    <d v="2011-02-28T06:00:00"/>
    <b v="0"/>
    <b v="0"/>
    <s v="theater/plays"/>
    <x v="2"/>
    <x v="2"/>
  </r>
  <r>
    <n v="312"/>
    <s v="Martinez LLC"/>
    <s v="Robust impactful approach"/>
    <n v="59100"/>
    <n v="183345"/>
    <n v="310.2284263959391"/>
    <x v="0"/>
    <n v="3742"/>
    <n v="48.996525921966864"/>
    <x v="0"/>
    <s v="USD"/>
    <n v="1382677200"/>
    <n v="1383282000"/>
    <d v="2013-10-25T05:00:00"/>
    <d v="2013-11-01T05:00:00"/>
    <b v="0"/>
    <b v="0"/>
    <s v="theater/plays"/>
    <x v="2"/>
    <x v="2"/>
  </r>
  <r>
    <n v="313"/>
    <s v="Miller-Irwin"/>
    <s v="Secured maximized policy"/>
    <n v="2200"/>
    <n v="8697"/>
    <n v="395.31818181818181"/>
    <x v="0"/>
    <n v="223"/>
    <n v="39"/>
    <x v="0"/>
    <s v="USD"/>
    <n v="1330322400"/>
    <n v="1330495200"/>
    <d v="2012-02-27T06:00:00"/>
    <d v="2012-02-29T06:00:00"/>
    <b v="0"/>
    <b v="0"/>
    <s v="music/rock"/>
    <x v="0"/>
    <x v="0"/>
  </r>
  <r>
    <n v="314"/>
    <s v="Sanchez-Morgan"/>
    <s v="Realigned upward-trending strategy"/>
    <n v="1400"/>
    <n v="4126"/>
    <n v="294.71428571428572"/>
    <x v="0"/>
    <n v="133"/>
    <n v="31.022556390977442"/>
    <x v="0"/>
    <s v="USD"/>
    <n v="1552366800"/>
    <n v="1552798800"/>
    <d v="2019-03-12T05:00:00"/>
    <d v="2019-03-17T05:00:00"/>
    <b v="0"/>
    <b v="1"/>
    <s v="film &amp; video/documentary"/>
    <x v="3"/>
    <x v="7"/>
  </r>
  <r>
    <n v="322"/>
    <s v="Hebert Group"/>
    <s v="Visionary asymmetric Graphical User Interface"/>
    <n v="117900"/>
    <n v="196377"/>
    <n v="166.56234096692114"/>
    <x v="0"/>
    <n v="5168"/>
    <n v="37.998645510835914"/>
    <x v="0"/>
    <s v="USD"/>
    <n v="1290664800"/>
    <n v="1291788000"/>
    <d v="2010-11-25T06:00:00"/>
    <d v="2010-12-08T06:00:00"/>
    <b v="0"/>
    <b v="0"/>
    <s v="theater/plays"/>
    <x v="2"/>
    <x v="2"/>
  </r>
  <r>
    <n v="324"/>
    <s v="Harris, Hall and Harris"/>
    <s v="Inverse analyzing matrices"/>
    <n v="7100"/>
    <n v="11648"/>
    <n v="164.05633802816902"/>
    <x v="0"/>
    <n v="307"/>
    <n v="37.941368078175898"/>
    <x v="0"/>
    <s v="USD"/>
    <n v="1434862800"/>
    <n v="1435899600"/>
    <d v="2015-06-21T05:00:00"/>
    <d v="2015-07-03T05:00:00"/>
    <b v="0"/>
    <b v="1"/>
    <s v="theater/plays"/>
    <x v="2"/>
    <x v="2"/>
  </r>
  <r>
    <n v="328"/>
    <s v="Young PLC"/>
    <s v="Innovative well-modulated functionalities"/>
    <n v="98700"/>
    <n v="131826"/>
    <n v="133.56231003039514"/>
    <x v="0"/>
    <n v="2441"/>
    <n v="54.004916018025398"/>
    <x v="0"/>
    <s v="USD"/>
    <n v="1543557600"/>
    <n v="1544508000"/>
    <d v="2018-11-30T06:00:00"/>
    <d v="2018-12-11T06:00:00"/>
    <b v="0"/>
    <b v="0"/>
    <s v="music/rock"/>
    <x v="0"/>
    <x v="0"/>
  </r>
  <r>
    <n v="330"/>
    <s v="Thompson-Bates"/>
    <s v="Expanded encompassing open architecture"/>
    <n v="33700"/>
    <n v="62330"/>
    <n v="184.95548961424333"/>
    <x v="0"/>
    <n v="1385"/>
    <n v="45.003610108303249"/>
    <x v="3"/>
    <s v="GBP"/>
    <n v="1512712800"/>
    <n v="1512799200"/>
    <d v="2017-12-08T06:00:00"/>
    <d v="2017-12-09T06:00:00"/>
    <b v="0"/>
    <b v="0"/>
    <s v="film &amp; video/documentary"/>
    <x v="3"/>
    <x v="7"/>
  </r>
  <r>
    <n v="331"/>
    <s v="Rose-Silva"/>
    <s v="Intuitive static portal"/>
    <n v="3300"/>
    <n v="14643"/>
    <n v="443.72727272727275"/>
    <x v="0"/>
    <n v="190"/>
    <n v="77.068421052631578"/>
    <x v="0"/>
    <s v="USD"/>
    <n v="1324274400"/>
    <n v="1324360800"/>
    <d v="2011-12-19T06:00:00"/>
    <d v="2011-12-20T06:00:00"/>
    <b v="0"/>
    <b v="0"/>
    <s v="food/food trucks"/>
    <x v="7"/>
    <x v="13"/>
  </r>
  <r>
    <n v="332"/>
    <s v="Pacheco, Johnson and Torres"/>
    <s v="Optional bandwidth-monitored definition"/>
    <n v="20700"/>
    <n v="41396"/>
    <n v="199.9806763285024"/>
    <x v="0"/>
    <n v="470"/>
    <n v="88.076595744680844"/>
    <x v="0"/>
    <s v="USD"/>
    <n v="1364446800"/>
    <n v="1364533200"/>
    <d v="2013-03-28T05:00:00"/>
    <d v="2013-03-29T05:00:00"/>
    <b v="0"/>
    <b v="0"/>
    <s v="technology/wearables"/>
    <x v="1"/>
    <x v="8"/>
  </r>
  <r>
    <n v="333"/>
    <s v="Carlson, Dixon and Jones"/>
    <s v="Persistent well-modulated synergy"/>
    <n v="9600"/>
    <n v="11900"/>
    <n v="123.95833333333333"/>
    <x v="0"/>
    <n v="253"/>
    <n v="47.035573122529641"/>
    <x v="0"/>
    <s v="USD"/>
    <n v="1542693600"/>
    <n v="1545112800"/>
    <d v="2018-11-20T06:00:00"/>
    <d v="2018-12-18T06:00:00"/>
    <b v="0"/>
    <b v="0"/>
    <s v="theater/plays"/>
    <x v="2"/>
    <x v="2"/>
  </r>
  <r>
    <n v="334"/>
    <s v="Mcgee Group"/>
    <s v="Assimilated discrete algorithm"/>
    <n v="66200"/>
    <n v="123538"/>
    <n v="186.61329305135951"/>
    <x v="0"/>
    <n v="1113"/>
    <n v="110.99550763701707"/>
    <x v="0"/>
    <s v="USD"/>
    <n v="1515564000"/>
    <n v="1516168800"/>
    <d v="2018-01-10T06:00:00"/>
    <d v="2018-01-17T06:00:00"/>
    <b v="0"/>
    <b v="0"/>
    <s v="music/rock"/>
    <x v="0"/>
    <x v="0"/>
  </r>
  <r>
    <n v="335"/>
    <s v="Jordan-Acosta"/>
    <s v="Operative uniform hub"/>
    <n v="173800"/>
    <n v="198628"/>
    <n v="114.28538550057536"/>
    <x v="0"/>
    <n v="2283"/>
    <n v="87.003066141042481"/>
    <x v="0"/>
    <s v="USD"/>
    <n v="1573797600"/>
    <n v="1574920800"/>
    <d v="2019-11-15T06:00:00"/>
    <d v="2019-11-28T06:00:00"/>
    <b v="0"/>
    <b v="0"/>
    <s v="music/rock"/>
    <x v="0"/>
    <x v="0"/>
  </r>
  <r>
    <n v="337"/>
    <s v="Hayden Ltd"/>
    <s v="Innovative didactic analyzer"/>
    <n v="94500"/>
    <n v="116064"/>
    <n v="122.81904761904762"/>
    <x v="0"/>
    <n v="1095"/>
    <n v="105.9945205479452"/>
    <x v="0"/>
    <s v="USD"/>
    <n v="1573452000"/>
    <n v="1573538400"/>
    <d v="2019-11-11T06:00:00"/>
    <d v="2019-11-12T06:00:00"/>
    <b v="0"/>
    <b v="0"/>
    <s v="theater/plays"/>
    <x v="2"/>
    <x v="2"/>
  </r>
  <r>
    <n v="338"/>
    <s v="Gonzalez-Burton"/>
    <s v="Decentralized intangible encoding"/>
    <n v="69800"/>
    <n v="125042"/>
    <n v="179.14326647564468"/>
    <x v="0"/>
    <n v="1690"/>
    <n v="73.989349112426041"/>
    <x v="0"/>
    <s v="USD"/>
    <n v="1317790800"/>
    <n v="1320382800"/>
    <d v="2011-10-05T05:00:00"/>
    <d v="2011-11-04T05:00:00"/>
    <b v="0"/>
    <b v="0"/>
    <s v="theater/plays"/>
    <x v="2"/>
    <x v="2"/>
  </r>
  <r>
    <n v="347"/>
    <s v="Petersen and Sons"/>
    <s v="Open-source full-range portal"/>
    <n v="900"/>
    <n v="12607"/>
    <n v="1400.7777777777778"/>
    <x v="0"/>
    <n v="191"/>
    <n v="66.005235602094245"/>
    <x v="0"/>
    <s v="USD"/>
    <n v="1423634400"/>
    <n v="1425708000"/>
    <d v="2015-02-11T06:00:00"/>
    <d v="2015-03-07T06:00:00"/>
    <b v="0"/>
    <b v="0"/>
    <s v="technology/web"/>
    <x v="1"/>
    <x v="1"/>
  </r>
  <r>
    <n v="351"/>
    <s v="Young LLC"/>
    <s v="Universal maximized methodology"/>
    <n v="74100"/>
    <n v="94631"/>
    <n v="127.70715249662618"/>
    <x v="0"/>
    <n v="2013"/>
    <n v="47.009935419771487"/>
    <x v="0"/>
    <s v="USD"/>
    <n v="1440392400"/>
    <n v="1441602000"/>
    <d v="2015-08-24T05:00:00"/>
    <d v="2015-09-07T05:00:00"/>
    <b v="0"/>
    <b v="0"/>
    <s v="music/rock"/>
    <x v="0"/>
    <x v="0"/>
  </r>
  <r>
    <n v="353"/>
    <s v="Mills-Roy"/>
    <s v="Profit-focused multi-tasking access"/>
    <n v="33600"/>
    <n v="137961"/>
    <n v="410.59821428571428"/>
    <x v="0"/>
    <n v="1703"/>
    <n v="81.010569583088667"/>
    <x v="0"/>
    <s v="USD"/>
    <n v="1562302800"/>
    <n v="1562389200"/>
    <d v="2019-07-05T05:00:00"/>
    <d v="2019-07-06T05:00:00"/>
    <b v="0"/>
    <b v="0"/>
    <s v="theater/plays"/>
    <x v="2"/>
    <x v="2"/>
  </r>
  <r>
    <n v="354"/>
    <s v="Brown Group"/>
    <s v="Profit-focused transitional capability"/>
    <n v="6100"/>
    <n v="7548"/>
    <n v="123.73770491803278"/>
    <x v="0"/>
    <n v="80"/>
    <n v="94.35"/>
    <x v="2"/>
    <s v="DKK"/>
    <n v="1378184400"/>
    <n v="1378789200"/>
    <d v="2013-09-03T05:00:00"/>
    <d v="2013-09-10T05:00:00"/>
    <b v="0"/>
    <b v="0"/>
    <s v="film &amp; video/documentary"/>
    <x v="3"/>
    <x v="7"/>
  </r>
  <r>
    <n v="357"/>
    <s v="Perez, Davis and Wilson"/>
    <s v="Implemented tangible algorithm"/>
    <n v="2300"/>
    <n v="4253"/>
    <n v="184.91304347826087"/>
    <x v="0"/>
    <n v="41"/>
    <n v="103.73170731707317"/>
    <x v="0"/>
    <s v="USD"/>
    <n v="1441256400"/>
    <n v="1443416400"/>
    <d v="2015-09-03T05:00:00"/>
    <d v="2015-09-28T05:00:00"/>
    <b v="0"/>
    <b v="0"/>
    <s v="games/video games"/>
    <x v="5"/>
    <x v="9"/>
  </r>
  <r>
    <n v="359"/>
    <s v="Salazar-Moon"/>
    <s v="Compatible needs-based architecture"/>
    <n v="4000"/>
    <n v="11948"/>
    <n v="298.7"/>
    <x v="0"/>
    <n v="187"/>
    <n v="63.893048128342244"/>
    <x v="0"/>
    <s v="USD"/>
    <n v="1314421200"/>
    <n v="1315026000"/>
    <d v="2011-08-27T05:00:00"/>
    <d v="2011-09-03T05:00:00"/>
    <b v="0"/>
    <b v="0"/>
    <s v="film &amp; video/animation"/>
    <x v="3"/>
    <x v="6"/>
  </r>
  <r>
    <n v="360"/>
    <s v="Larsen-Chung"/>
    <s v="Right-sized zero tolerance migration"/>
    <n v="59700"/>
    <n v="135132"/>
    <n v="226.35175879396985"/>
    <x v="0"/>
    <n v="2875"/>
    <n v="47.002434782608695"/>
    <x v="3"/>
    <s v="GBP"/>
    <n v="1293861600"/>
    <n v="1295071200"/>
    <d v="2011-01-01T06:00:00"/>
    <d v="2011-01-15T06:00:00"/>
    <b v="0"/>
    <b v="1"/>
    <s v="theater/plays"/>
    <x v="2"/>
    <x v="2"/>
  </r>
  <r>
    <n v="361"/>
    <s v="Anderson and Sons"/>
    <s v="Quality-focused reciprocal structure"/>
    <n v="5500"/>
    <n v="9546"/>
    <n v="173.56363636363636"/>
    <x v="0"/>
    <n v="88"/>
    <n v="108.47727272727273"/>
    <x v="0"/>
    <s v="USD"/>
    <n v="1507352400"/>
    <n v="1509426000"/>
    <d v="2017-10-07T05:00:00"/>
    <d v="2017-10-31T05:00:00"/>
    <b v="0"/>
    <b v="0"/>
    <s v="theater/plays"/>
    <x v="2"/>
    <x v="2"/>
  </r>
  <r>
    <n v="362"/>
    <s v="Lawrence Group"/>
    <s v="Automated actuating conglomeration"/>
    <n v="3700"/>
    <n v="13755"/>
    <n v="371.75675675675677"/>
    <x v="0"/>
    <n v="191"/>
    <n v="72.015706806282722"/>
    <x v="0"/>
    <s v="USD"/>
    <n v="1296108000"/>
    <n v="1299391200"/>
    <d v="2011-01-27T06:00:00"/>
    <d v="2011-03-06T06:00:00"/>
    <b v="0"/>
    <b v="0"/>
    <s v="music/rock"/>
    <x v="0"/>
    <x v="0"/>
  </r>
  <r>
    <n v="363"/>
    <s v="Gray-Davis"/>
    <s v="Re-contextualized local initiative"/>
    <n v="5200"/>
    <n v="8330"/>
    <n v="160.19230769230771"/>
    <x v="0"/>
    <n v="139"/>
    <n v="59.928057553956833"/>
    <x v="0"/>
    <s v="USD"/>
    <n v="1324965600"/>
    <n v="1325052000"/>
    <d v="2011-12-27T06:00:00"/>
    <d v="2011-12-28T06:00:00"/>
    <b v="0"/>
    <b v="0"/>
    <s v="music/rock"/>
    <x v="0"/>
    <x v="0"/>
  </r>
  <r>
    <n v="364"/>
    <s v="Ramirez-Myers"/>
    <s v="Switchable intangible definition"/>
    <n v="900"/>
    <n v="14547"/>
    <n v="1616.3333333333335"/>
    <x v="0"/>
    <n v="186"/>
    <n v="78.209677419354833"/>
    <x v="0"/>
    <s v="USD"/>
    <n v="1520229600"/>
    <n v="1522818000"/>
    <d v="2018-03-05T06:00:00"/>
    <d v="2018-04-04T05:00:00"/>
    <b v="0"/>
    <b v="0"/>
    <s v="music/indie rock"/>
    <x v="0"/>
    <x v="4"/>
  </r>
  <r>
    <n v="365"/>
    <s v="Lucas, Hall and Bonilla"/>
    <s v="Networked bottom-line initiative"/>
    <n v="1600"/>
    <n v="11735"/>
    <n v="733.4375"/>
    <x v="0"/>
    <n v="112"/>
    <n v="104.77678571428571"/>
    <x v="1"/>
    <s v="AUD"/>
    <n v="1482991200"/>
    <n v="1485324000"/>
    <d v="2016-12-29T06:00:00"/>
    <d v="2017-01-25T06:00:00"/>
    <b v="0"/>
    <b v="0"/>
    <s v="theater/plays"/>
    <x v="2"/>
    <x v="2"/>
  </r>
  <r>
    <n v="366"/>
    <s v="Williams, Perez and Villegas"/>
    <s v="Robust directional system engine"/>
    <n v="1800"/>
    <n v="10658"/>
    <n v="592.11111111111109"/>
    <x v="0"/>
    <n v="101"/>
    <n v="105.52475247524752"/>
    <x v="0"/>
    <s v="USD"/>
    <n v="1294034400"/>
    <n v="1294120800"/>
    <d v="2011-01-03T06:00:00"/>
    <d v="2011-01-04T06:00:00"/>
    <b v="0"/>
    <b v="1"/>
    <s v="theater/plays"/>
    <x v="2"/>
    <x v="2"/>
  </r>
  <r>
    <n v="368"/>
    <s v="Whitaker, Wallace and Daniels"/>
    <s v="Reactive directional capacity"/>
    <n v="5200"/>
    <n v="14394"/>
    <n v="276.80769230769232"/>
    <x v="0"/>
    <n v="206"/>
    <n v="69.873786407766985"/>
    <x v="3"/>
    <s v="GBP"/>
    <n v="1286946000"/>
    <n v="1288933200"/>
    <d v="2010-10-13T05:00:00"/>
    <d v="2010-11-05T05:00:00"/>
    <b v="0"/>
    <b v="1"/>
    <s v="film &amp; video/documentary"/>
    <x v="3"/>
    <x v="7"/>
  </r>
  <r>
    <n v="369"/>
    <s v="Smith-Gonzalez"/>
    <s v="Polarized needs-based approach"/>
    <n v="5400"/>
    <n v="14743"/>
    <n v="273.01851851851848"/>
    <x v="0"/>
    <n v="154"/>
    <n v="95.733766233766232"/>
    <x v="0"/>
    <s v="USD"/>
    <n v="1359871200"/>
    <n v="1363237200"/>
    <d v="2013-02-03T06:00:00"/>
    <d v="2013-03-14T05:00:00"/>
    <b v="0"/>
    <b v="1"/>
    <s v="film &amp; video/television"/>
    <x v="3"/>
    <x v="19"/>
  </r>
  <r>
    <n v="370"/>
    <s v="Skinner PLC"/>
    <s v="Intuitive well-modulated middleware"/>
    <n v="112300"/>
    <n v="178965"/>
    <n v="159.36331255565449"/>
    <x v="0"/>
    <n v="5966"/>
    <n v="29.997485752598056"/>
    <x v="0"/>
    <s v="USD"/>
    <n v="1555304400"/>
    <n v="1555822800"/>
    <d v="2019-04-15T05:00:00"/>
    <d v="2019-04-21T05:00:00"/>
    <b v="0"/>
    <b v="0"/>
    <s v="theater/plays"/>
    <x v="2"/>
    <x v="2"/>
  </r>
  <r>
    <n v="372"/>
    <s v="Green-Carr"/>
    <s v="Pre-emptive bifurcated artificial intelligence"/>
    <n v="900"/>
    <n v="14324"/>
    <n v="1591.5555555555554"/>
    <x v="0"/>
    <n v="169"/>
    <n v="84.757396449704146"/>
    <x v="0"/>
    <s v="USD"/>
    <n v="1420696800"/>
    <n v="1422424800"/>
    <d v="2015-01-08T06:00:00"/>
    <d v="2015-01-28T06:00:00"/>
    <b v="0"/>
    <b v="1"/>
    <s v="film &amp; video/documentary"/>
    <x v="3"/>
    <x v="7"/>
  </r>
  <r>
    <n v="373"/>
    <s v="Brown-Parker"/>
    <s v="Down-sized coherent toolset"/>
    <n v="22500"/>
    <n v="164291"/>
    <n v="730.18222222222221"/>
    <x v="0"/>
    <n v="2106"/>
    <n v="78.010921177587846"/>
    <x v="0"/>
    <s v="USD"/>
    <n v="1502946000"/>
    <n v="1503637200"/>
    <d v="2017-08-17T05:00:00"/>
    <d v="2017-08-25T05:00:00"/>
    <b v="0"/>
    <b v="0"/>
    <s v="theater/plays"/>
    <x v="2"/>
    <x v="2"/>
  </r>
  <r>
    <n v="376"/>
    <s v="Perry PLC"/>
    <s v="Mandatory uniform matrix"/>
    <n v="3400"/>
    <n v="12275"/>
    <n v="361.02941176470591"/>
    <x v="0"/>
    <n v="131"/>
    <n v="93.702290076335885"/>
    <x v="0"/>
    <s v="USD"/>
    <n v="1404622800"/>
    <n v="1405141200"/>
    <d v="2014-07-06T05:00:00"/>
    <d v="2014-07-12T05:00:00"/>
    <b v="0"/>
    <b v="0"/>
    <s v="music/rock"/>
    <x v="0"/>
    <x v="0"/>
  </r>
  <r>
    <n v="380"/>
    <s v="Davidson, Wilcox and Lewis"/>
    <s v="Optional clear-thinking process improvement"/>
    <n v="2500"/>
    <n v="4008"/>
    <n v="160.32"/>
    <x v="0"/>
    <n v="84"/>
    <n v="47.714285714285715"/>
    <x v="0"/>
    <s v="USD"/>
    <n v="1371963600"/>
    <n v="1372395600"/>
    <d v="2013-06-23T05:00:00"/>
    <d v="2013-06-28T05:00:00"/>
    <b v="0"/>
    <b v="0"/>
    <s v="theater/plays"/>
    <x v="2"/>
    <x v="2"/>
  </r>
  <r>
    <n v="381"/>
    <s v="Michael, Anderson and Vincent"/>
    <s v="Cross-group global moratorium"/>
    <n v="5300"/>
    <n v="9749"/>
    <n v="183.9433962264151"/>
    <x v="0"/>
    <n v="155"/>
    <n v="62.896774193548389"/>
    <x v="0"/>
    <s v="USD"/>
    <n v="1433739600"/>
    <n v="1437714000"/>
    <d v="2015-06-08T05:00:00"/>
    <d v="2015-07-24T05:00:00"/>
    <b v="0"/>
    <b v="0"/>
    <s v="theater/plays"/>
    <x v="2"/>
    <x v="2"/>
  </r>
  <r>
    <n v="383"/>
    <s v="Baker Ltd"/>
    <s v="Progressive intangible flexibility"/>
    <n v="6300"/>
    <n v="14199"/>
    <n v="225.38095238095238"/>
    <x v="0"/>
    <n v="189"/>
    <n v="75.126984126984127"/>
    <x v="0"/>
    <s v="USD"/>
    <n v="1550037600"/>
    <n v="1550556000"/>
    <d v="2019-02-13T06:00:00"/>
    <d v="2019-02-19T06:00:00"/>
    <b v="0"/>
    <b v="1"/>
    <s v="food/food trucks"/>
    <x v="7"/>
    <x v="13"/>
  </r>
  <r>
    <n v="384"/>
    <s v="Baker, Collins and Smith"/>
    <s v="Reactive real-time software"/>
    <n v="114400"/>
    <n v="196779"/>
    <n v="172.00961538461539"/>
    <x v="0"/>
    <n v="4799"/>
    <n v="41.004167534903104"/>
    <x v="0"/>
    <s v="USD"/>
    <n v="1486706400"/>
    <n v="1489039200"/>
    <d v="2017-02-10T06:00:00"/>
    <d v="2017-03-09T06:00:00"/>
    <b v="1"/>
    <b v="1"/>
    <s v="film &amp; video/documentary"/>
    <x v="3"/>
    <x v="7"/>
  </r>
  <r>
    <n v="385"/>
    <s v="Warren-Harrison"/>
    <s v="Programmable incremental knowledge user"/>
    <n v="38900"/>
    <n v="56859"/>
    <n v="146.16709511568124"/>
    <x v="0"/>
    <n v="1137"/>
    <n v="50.007915567282325"/>
    <x v="0"/>
    <s v="USD"/>
    <n v="1553835600"/>
    <n v="1556600400"/>
    <d v="2019-03-29T05:00:00"/>
    <d v="2019-04-30T05:00:00"/>
    <b v="0"/>
    <b v="0"/>
    <s v="publishing/nonfiction"/>
    <x v="4"/>
    <x v="5"/>
  </r>
  <r>
    <n v="389"/>
    <s v="Knox-Garner"/>
    <s v="Automated systemic hierarchy"/>
    <n v="83000"/>
    <n v="101352"/>
    <n v="122.11084337349398"/>
    <x v="0"/>
    <n v="1152"/>
    <n v="87.979166666666671"/>
    <x v="0"/>
    <s v="USD"/>
    <n v="1288242000"/>
    <n v="1290578400"/>
    <d v="2010-10-28T05:00:00"/>
    <d v="2010-11-24T06:00:00"/>
    <b v="0"/>
    <b v="0"/>
    <s v="theater/plays"/>
    <x v="2"/>
    <x v="2"/>
  </r>
  <r>
    <n v="390"/>
    <s v="Davis-Allen"/>
    <s v="Digitized eco-centric core"/>
    <n v="2400"/>
    <n v="4477"/>
    <n v="186.54166666666669"/>
    <x v="0"/>
    <n v="50"/>
    <n v="89.54"/>
    <x v="0"/>
    <s v="USD"/>
    <n v="1379048400"/>
    <n v="1380344400"/>
    <d v="2013-09-13T05:00:00"/>
    <d v="2013-09-28T05:00:00"/>
    <b v="0"/>
    <b v="0"/>
    <s v="photography/photography books"/>
    <x v="6"/>
    <x v="12"/>
  </r>
  <r>
    <n v="393"/>
    <s v="Owens, Hall and Gonzalez"/>
    <s v="De-engineered static orchestration"/>
    <n v="62800"/>
    <n v="143788"/>
    <n v="228.96178343949046"/>
    <x v="0"/>
    <n v="3059"/>
    <n v="47.004903563255965"/>
    <x v="6"/>
    <s v="CAD"/>
    <n v="1500267600"/>
    <n v="1500354000"/>
    <d v="2017-07-17T05:00:00"/>
    <d v="2017-07-18T05:00:00"/>
    <b v="0"/>
    <b v="0"/>
    <s v="music/jazz"/>
    <x v="0"/>
    <x v="15"/>
  </r>
  <r>
    <n v="394"/>
    <s v="Noble-Bailey"/>
    <s v="Customizable dynamic info-mediaries"/>
    <n v="800"/>
    <n v="3755"/>
    <n v="469.37499999999994"/>
    <x v="0"/>
    <n v="34"/>
    <n v="110.44117647058823"/>
    <x v="0"/>
    <s v="USD"/>
    <n v="1375074000"/>
    <n v="1375938000"/>
    <d v="2013-07-29T05:00:00"/>
    <d v="2013-08-08T05:00:00"/>
    <b v="0"/>
    <b v="1"/>
    <s v="film &amp; video/documentary"/>
    <x v="3"/>
    <x v="7"/>
  </r>
  <r>
    <n v="395"/>
    <s v="Taylor PLC"/>
    <s v="Enhanced incremental budgetary management"/>
    <n v="7100"/>
    <n v="9238"/>
    <n v="130.11267605633802"/>
    <x v="0"/>
    <n v="220"/>
    <n v="41.990909090909092"/>
    <x v="0"/>
    <s v="USD"/>
    <n v="1323324000"/>
    <n v="1323410400"/>
    <d v="2011-12-08T06:00:00"/>
    <d v="2011-12-09T06:00:00"/>
    <b v="1"/>
    <b v="0"/>
    <s v="theater/plays"/>
    <x v="2"/>
    <x v="2"/>
  </r>
  <r>
    <n v="396"/>
    <s v="Holmes PLC"/>
    <s v="Digitized local info-mediaries"/>
    <n v="46100"/>
    <n v="77012"/>
    <n v="167.05422993492408"/>
    <x v="0"/>
    <n v="1604"/>
    <n v="48.012468827930178"/>
    <x v="1"/>
    <s v="AUD"/>
    <n v="1538715600"/>
    <n v="1539406800"/>
    <d v="2018-10-05T05:00:00"/>
    <d v="2018-10-13T05:00:00"/>
    <b v="0"/>
    <b v="0"/>
    <s v="film &amp; video/drama"/>
    <x v="3"/>
    <x v="3"/>
  </r>
  <r>
    <n v="397"/>
    <s v="Jones-Martin"/>
    <s v="Virtual systematic monitoring"/>
    <n v="8100"/>
    <n v="14083"/>
    <n v="173.8641975308642"/>
    <x v="0"/>
    <n v="454"/>
    <n v="31.019823788546255"/>
    <x v="0"/>
    <s v="USD"/>
    <n v="1369285200"/>
    <n v="1369803600"/>
    <d v="2013-05-23T05:00:00"/>
    <d v="2013-05-29T05:00:00"/>
    <b v="0"/>
    <b v="0"/>
    <s v="music/rock"/>
    <x v="0"/>
    <x v="0"/>
  </r>
  <r>
    <n v="398"/>
    <s v="Myers LLC"/>
    <s v="Reactive bottom-line open architecture"/>
    <n v="1700"/>
    <n v="12202"/>
    <n v="717.76470588235293"/>
    <x v="0"/>
    <n v="123"/>
    <n v="99.203252032520325"/>
    <x v="5"/>
    <s v="EUR"/>
    <n v="1525755600"/>
    <n v="1525928400"/>
    <d v="2018-05-08T05:00:00"/>
    <d v="2018-05-10T05:00:00"/>
    <b v="0"/>
    <b v="1"/>
    <s v="film &amp; video/animation"/>
    <x v="3"/>
    <x v="6"/>
  </r>
  <r>
    <n v="401"/>
    <s v="Smith-Schmidt"/>
    <s v="Inverse radical hierarchy"/>
    <n v="900"/>
    <n v="13772"/>
    <n v="1530.2222222222222"/>
    <x v="0"/>
    <n v="299"/>
    <n v="46.060200668896321"/>
    <x v="0"/>
    <s v="USD"/>
    <n v="1572152400"/>
    <n v="1572152400"/>
    <d v="2019-10-27T05:00:00"/>
    <d v="2019-10-27T05:00:00"/>
    <b v="0"/>
    <b v="0"/>
    <s v="theater/plays"/>
    <x v="2"/>
    <x v="2"/>
  </r>
  <r>
    <n v="404"/>
    <s v="Bailey-Boyer"/>
    <s v="Visionary exuding Internet solution"/>
    <n v="48900"/>
    <n v="154321"/>
    <n v="315.58486707566465"/>
    <x v="0"/>
    <n v="2237"/>
    <n v="68.985695127402778"/>
    <x v="0"/>
    <s v="USD"/>
    <n v="1510639200"/>
    <n v="1510898400"/>
    <d v="2017-11-14T06:00:00"/>
    <d v="2017-11-17T06:00:00"/>
    <b v="0"/>
    <b v="0"/>
    <s v="theater/plays"/>
    <x v="2"/>
    <x v="2"/>
  </r>
  <r>
    <n v="406"/>
    <s v="Lyons Inc"/>
    <s v="Balanced attitude-oriented parallelism"/>
    <n v="39300"/>
    <n v="71583"/>
    <n v="182.14503816793894"/>
    <x v="0"/>
    <n v="645"/>
    <n v="110.98139534883721"/>
    <x v="0"/>
    <s v="USD"/>
    <n v="1359525600"/>
    <n v="1360562400"/>
    <d v="2013-01-30T06:00:00"/>
    <d v="2013-02-11T06:00:00"/>
    <b v="1"/>
    <b v="0"/>
    <s v="film &amp; video/documentary"/>
    <x v="3"/>
    <x v="7"/>
  </r>
  <r>
    <n v="407"/>
    <s v="Herrera-Wilson"/>
    <s v="Organized bandwidth-monitored core"/>
    <n v="3400"/>
    <n v="12100"/>
    <n v="355.88235294117646"/>
    <x v="0"/>
    <n v="484"/>
    <n v="25"/>
    <x v="2"/>
    <s v="DKK"/>
    <n v="1570942800"/>
    <n v="1571547600"/>
    <d v="2019-10-13T05:00:00"/>
    <d v="2019-10-20T05:00:00"/>
    <b v="0"/>
    <b v="0"/>
    <s v="theater/plays"/>
    <x v="2"/>
    <x v="2"/>
  </r>
  <r>
    <n v="408"/>
    <s v="Mahoney, Adams and Lucas"/>
    <s v="Cloned leadingedge utilization"/>
    <n v="9200"/>
    <n v="12129"/>
    <n v="131.83695652173913"/>
    <x v="0"/>
    <n v="154"/>
    <n v="78.759740259740255"/>
    <x v="6"/>
    <s v="CAD"/>
    <n v="1466398800"/>
    <n v="1468126800"/>
    <d v="2016-06-20T05:00:00"/>
    <d v="2016-07-10T05:00:00"/>
    <b v="0"/>
    <b v="0"/>
    <s v="film &amp; video/documentary"/>
    <x v="3"/>
    <x v="7"/>
  </r>
  <r>
    <n v="411"/>
    <s v="Beck, Thompson and Martinez"/>
    <s v="Down-sized maximized function"/>
    <n v="7800"/>
    <n v="8161"/>
    <n v="104.62820512820512"/>
    <x v="0"/>
    <n v="82"/>
    <n v="99.524390243902445"/>
    <x v="0"/>
    <s v="USD"/>
    <n v="1496034000"/>
    <n v="1496206800"/>
    <d v="2017-05-29T05:00:00"/>
    <d v="2017-05-31T05:00:00"/>
    <b v="0"/>
    <b v="0"/>
    <s v="theater/plays"/>
    <x v="2"/>
    <x v="2"/>
  </r>
  <r>
    <n v="412"/>
    <s v="Rodriguez-Scott"/>
    <s v="Realigned zero tolerance software"/>
    <n v="2100"/>
    <n v="14046"/>
    <n v="668.85714285714289"/>
    <x v="0"/>
    <n v="134"/>
    <n v="104.82089552238806"/>
    <x v="0"/>
    <s v="USD"/>
    <n v="1388728800"/>
    <n v="1389592800"/>
    <d v="2014-01-03T06:00:00"/>
    <d v="2014-01-13T06:00:00"/>
    <b v="0"/>
    <b v="0"/>
    <s v="publishing/fiction"/>
    <x v="4"/>
    <x v="11"/>
  </r>
  <r>
    <n v="419"/>
    <s v="Ware-Arias"/>
    <s v="Upgradable maximized protocol"/>
    <n v="113800"/>
    <n v="140469"/>
    <n v="123.43497363796135"/>
    <x v="0"/>
    <n v="5203"/>
    <n v="26.997693638285604"/>
    <x v="0"/>
    <s v="USD"/>
    <n v="1324533600"/>
    <n v="1325052000"/>
    <d v="2011-12-22T06:00:00"/>
    <d v="2011-12-28T06:00:00"/>
    <b v="0"/>
    <b v="0"/>
    <s v="technology/web"/>
    <x v="1"/>
    <x v="1"/>
  </r>
  <r>
    <n v="420"/>
    <s v="Blair, Reyes and Woods"/>
    <s v="Cross-platform interactive synergy"/>
    <n v="5000"/>
    <n v="6423"/>
    <n v="128.46"/>
    <x v="0"/>
    <n v="94"/>
    <n v="68.329787234042556"/>
    <x v="0"/>
    <s v="USD"/>
    <n v="1498366800"/>
    <n v="1499576400"/>
    <d v="2017-06-25T05:00:00"/>
    <d v="2017-07-09T05:00:00"/>
    <b v="0"/>
    <b v="0"/>
    <s v="theater/plays"/>
    <x v="2"/>
    <x v="2"/>
  </r>
  <r>
    <n v="422"/>
    <s v="Brown, Davies and Pacheco"/>
    <s v="Reverse-engineered regional knowledge user"/>
    <n v="8700"/>
    <n v="11075"/>
    <n v="127.29885057471265"/>
    <x v="0"/>
    <n v="205"/>
    <n v="54.024390243902438"/>
    <x v="0"/>
    <s v="USD"/>
    <n v="1271480400"/>
    <n v="1273208400"/>
    <d v="2010-04-17T05:00:00"/>
    <d v="2010-05-07T05:00:00"/>
    <b v="0"/>
    <b v="1"/>
    <s v="theater/plays"/>
    <x v="2"/>
    <x v="2"/>
  </r>
  <r>
    <n v="425"/>
    <s v="Sullivan, Davis and Booth"/>
    <s v="Vision-oriented actuating hardware"/>
    <n v="2700"/>
    <n v="7767"/>
    <n v="287.66666666666663"/>
    <x v="0"/>
    <n v="92"/>
    <n v="84.423913043478265"/>
    <x v="0"/>
    <s v="USD"/>
    <n v="1438059600"/>
    <n v="1438578000"/>
    <d v="2015-07-28T05:00:00"/>
    <d v="2015-08-03T05:00:00"/>
    <b v="0"/>
    <b v="0"/>
    <s v="photography/photography books"/>
    <x v="6"/>
    <x v="12"/>
  </r>
  <r>
    <n v="426"/>
    <s v="Edwards-Kane"/>
    <s v="Virtual leadingedge framework"/>
    <n v="1800"/>
    <n v="10313"/>
    <n v="572.94444444444446"/>
    <x v="0"/>
    <n v="219"/>
    <n v="47.091324200913242"/>
    <x v="0"/>
    <s v="USD"/>
    <n v="1361944800"/>
    <n v="1362549600"/>
    <d v="2013-02-27T06:00:00"/>
    <d v="2013-03-06T06:00:00"/>
    <b v="0"/>
    <b v="0"/>
    <s v="theater/plays"/>
    <x v="2"/>
    <x v="2"/>
  </r>
  <r>
    <n v="427"/>
    <s v="Hicks, Wall and Webb"/>
    <s v="Managed discrete framework"/>
    <n v="174500"/>
    <n v="197018"/>
    <n v="112.90429799426933"/>
    <x v="0"/>
    <n v="2526"/>
    <n v="77.996041171813147"/>
    <x v="0"/>
    <s v="USD"/>
    <n v="1410584400"/>
    <n v="1413349200"/>
    <d v="2014-09-13T05:00:00"/>
    <d v="2014-10-15T05:00:00"/>
    <b v="0"/>
    <b v="1"/>
    <s v="theater/plays"/>
    <x v="2"/>
    <x v="2"/>
  </r>
  <r>
    <n v="431"/>
    <s v="Rosales LLC"/>
    <s v="Compatible multimedia utilization"/>
    <n v="5100"/>
    <n v="9817"/>
    <n v="192.49019607843135"/>
    <x v="0"/>
    <n v="94"/>
    <n v="104.43617021276596"/>
    <x v="0"/>
    <s v="USD"/>
    <n v="1529643600"/>
    <n v="1531112400"/>
    <d v="2018-06-22T05:00:00"/>
    <d v="2018-07-09T05:00:00"/>
    <b v="1"/>
    <b v="0"/>
    <s v="theater/plays"/>
    <x v="2"/>
    <x v="2"/>
  </r>
  <r>
    <n v="435"/>
    <s v="Spence, Jackson and Kelly"/>
    <s v="Advanced discrete leverage"/>
    <n v="152400"/>
    <n v="178120"/>
    <n v="116.87664041994749"/>
    <x v="0"/>
    <n v="1713"/>
    <n v="103.98131932282546"/>
    <x v="5"/>
    <s v="EUR"/>
    <n v="1418623200"/>
    <n v="1419660000"/>
    <d v="2014-12-15T06:00:00"/>
    <d v="2014-12-27T06:00:00"/>
    <b v="0"/>
    <b v="1"/>
    <s v="theater/plays"/>
    <x v="2"/>
    <x v="2"/>
  </r>
  <r>
    <n v="436"/>
    <s v="King-Nguyen"/>
    <s v="Open-source incremental throughput"/>
    <n v="1300"/>
    <n v="13678"/>
    <n v="1052.1538461538462"/>
    <x v="0"/>
    <n v="249"/>
    <n v="54.931726907630519"/>
    <x v="0"/>
    <s v="USD"/>
    <n v="1555736400"/>
    <n v="1555822800"/>
    <d v="2019-04-20T05:00:00"/>
    <d v="2019-04-21T05:00:00"/>
    <b v="0"/>
    <b v="0"/>
    <s v="music/jazz"/>
    <x v="0"/>
    <x v="15"/>
  </r>
  <r>
    <n v="437"/>
    <s v="Hansen Group"/>
    <s v="Centralized regional interface"/>
    <n v="8100"/>
    <n v="9969"/>
    <n v="123.07407407407408"/>
    <x v="0"/>
    <n v="192"/>
    <n v="51.921875"/>
    <x v="0"/>
    <s v="USD"/>
    <n v="1442120400"/>
    <n v="1442379600"/>
    <d v="2015-09-13T05:00:00"/>
    <d v="2015-09-16T05:00:00"/>
    <b v="0"/>
    <b v="1"/>
    <s v="film &amp; video/animation"/>
    <x v="3"/>
    <x v="6"/>
  </r>
  <r>
    <n v="438"/>
    <s v="Mathis, Hall and Hansen"/>
    <s v="Streamlined web-enabled knowledgebase"/>
    <n v="8300"/>
    <n v="14827"/>
    <n v="178.63855421686748"/>
    <x v="0"/>
    <n v="247"/>
    <n v="60.02834008097166"/>
    <x v="0"/>
    <s v="USD"/>
    <n v="1362376800"/>
    <n v="1364965200"/>
    <d v="2013-03-04T06:00:00"/>
    <d v="2013-04-03T05:00:00"/>
    <b v="0"/>
    <b v="0"/>
    <s v="theater/plays"/>
    <x v="2"/>
    <x v="2"/>
  </r>
  <r>
    <n v="439"/>
    <s v="Cummings Inc"/>
    <s v="Digitized transitional monitoring"/>
    <n v="28400"/>
    <n v="100900"/>
    <n v="355.28169014084506"/>
    <x v="0"/>
    <n v="2293"/>
    <n v="44.003488879197555"/>
    <x v="0"/>
    <s v="USD"/>
    <n v="1478408400"/>
    <n v="1479016800"/>
    <d v="2016-11-06T05:00:00"/>
    <d v="2016-11-13T06:00:00"/>
    <b v="0"/>
    <b v="0"/>
    <s v="film &amp; video/science fiction"/>
    <x v="3"/>
    <x v="22"/>
  </r>
  <r>
    <n v="440"/>
    <s v="Miller-Poole"/>
    <s v="Networked optimal adapter"/>
    <n v="102500"/>
    <n v="165954"/>
    <n v="161.90634146341463"/>
    <x v="0"/>
    <n v="3131"/>
    <n v="53.003513254551258"/>
    <x v="0"/>
    <s v="USD"/>
    <n v="1498798800"/>
    <n v="1499662800"/>
    <d v="2017-06-30T05:00:00"/>
    <d v="2017-07-10T05:00:00"/>
    <b v="0"/>
    <b v="0"/>
    <s v="film &amp; video/television"/>
    <x v="3"/>
    <x v="19"/>
  </r>
  <r>
    <n v="442"/>
    <s v="Calderon, Bradford and Dean"/>
    <s v="Devolved system-worthy framework"/>
    <n v="5400"/>
    <n v="10731"/>
    <n v="198.72222222222223"/>
    <x v="0"/>
    <n v="143"/>
    <n v="75.04195804195804"/>
    <x v="5"/>
    <s v="EUR"/>
    <n v="1504328400"/>
    <n v="1505710800"/>
    <d v="2017-09-02T05:00:00"/>
    <d v="2017-09-18T05:00:00"/>
    <b v="0"/>
    <b v="0"/>
    <s v="theater/plays"/>
    <x v="2"/>
    <x v="2"/>
  </r>
  <r>
    <n v="444"/>
    <s v="Hensley Ltd"/>
    <s v="Versatile global attitude"/>
    <n v="6200"/>
    <n v="10938"/>
    <n v="176.41935483870967"/>
    <x v="0"/>
    <n v="296"/>
    <n v="36.952702702702702"/>
    <x v="0"/>
    <s v="USD"/>
    <n v="1311483600"/>
    <n v="1311656400"/>
    <d v="2011-07-24T05:00:00"/>
    <d v="2011-07-26T05:00:00"/>
    <b v="0"/>
    <b v="1"/>
    <s v="music/indie rock"/>
    <x v="0"/>
    <x v="4"/>
  </r>
  <r>
    <n v="445"/>
    <s v="Anderson-Pearson"/>
    <s v="Intuitive demand-driven Local Area Network"/>
    <n v="2100"/>
    <n v="10739"/>
    <n v="511.38095238095235"/>
    <x v="0"/>
    <n v="170"/>
    <n v="63.170588235294119"/>
    <x v="0"/>
    <s v="USD"/>
    <n v="1291356000"/>
    <n v="1293170400"/>
    <d v="2010-12-03T06:00:00"/>
    <d v="2010-12-24T06:00:00"/>
    <b v="0"/>
    <b v="1"/>
    <s v="theater/plays"/>
    <x v="2"/>
    <x v="2"/>
  </r>
  <r>
    <n v="449"/>
    <s v="Cuevas-Morales"/>
    <s v="Public-key coherent ability"/>
    <n v="900"/>
    <n v="8703"/>
    <n v="967"/>
    <x v="0"/>
    <n v="86"/>
    <n v="101.19767441860465"/>
    <x v="2"/>
    <s v="DKK"/>
    <n v="1551852000"/>
    <n v="1553317200"/>
    <d v="2019-03-06T06:00:00"/>
    <d v="2019-03-23T05:00:00"/>
    <b v="0"/>
    <b v="0"/>
    <s v="games/video games"/>
    <x v="5"/>
    <x v="9"/>
  </r>
  <r>
    <n v="451"/>
    <s v="Padilla-Porter"/>
    <s v="Innovative exuding matrix"/>
    <n v="148400"/>
    <n v="182302"/>
    <n v="122.84501347708894"/>
    <x v="0"/>
    <n v="6286"/>
    <n v="29.001272669424118"/>
    <x v="0"/>
    <s v="USD"/>
    <n v="1500440400"/>
    <n v="1503118800"/>
    <d v="2017-07-19T05:00:00"/>
    <d v="2017-08-19T05:00:00"/>
    <b v="0"/>
    <b v="0"/>
    <s v="music/rock"/>
    <x v="0"/>
    <x v="0"/>
  </r>
  <r>
    <n v="455"/>
    <s v="Villanueva, Wright and Richardson"/>
    <s v="Profit-focused global product"/>
    <n v="116500"/>
    <n v="137904"/>
    <n v="118.37253218884121"/>
    <x v="0"/>
    <n v="3727"/>
    <n v="37.001341561577675"/>
    <x v="0"/>
    <s v="USD"/>
    <n v="1316754000"/>
    <n v="1318741200"/>
    <d v="2011-09-23T05:00:00"/>
    <d v="2011-10-16T05:00:00"/>
    <b v="0"/>
    <b v="0"/>
    <s v="theater/plays"/>
    <x v="2"/>
    <x v="2"/>
  </r>
  <r>
    <n v="456"/>
    <s v="Wilson, Brooks and Clark"/>
    <s v="Operative well-modulated data-warehouse"/>
    <n v="146400"/>
    <n v="152438"/>
    <n v="104.1243169398907"/>
    <x v="0"/>
    <n v="1605"/>
    <n v="94.976947040498445"/>
    <x v="0"/>
    <s v="USD"/>
    <n v="1518242400"/>
    <n v="1518242400"/>
    <d v="2018-02-10T06:00:00"/>
    <d v="2018-02-10T06:00:00"/>
    <b v="0"/>
    <b v="1"/>
    <s v="music/indie rock"/>
    <x v="0"/>
    <x v="4"/>
  </r>
  <r>
    <n v="458"/>
    <s v="Wise, Thompson and Allen"/>
    <s v="Pre-emptive neutral portal"/>
    <n v="33800"/>
    <n v="118706"/>
    <n v="351.20118343195264"/>
    <x v="0"/>
    <n v="2120"/>
    <n v="55.993396226415094"/>
    <x v="0"/>
    <s v="USD"/>
    <n v="1269752400"/>
    <n v="1273554000"/>
    <d v="2010-03-28T05:00:00"/>
    <d v="2010-05-11T05:00:00"/>
    <b v="0"/>
    <b v="0"/>
    <s v="theater/plays"/>
    <x v="2"/>
    <x v="2"/>
  </r>
  <r>
    <n v="460"/>
    <s v="Rich, Alvarez and King"/>
    <s v="Business-focused static ability"/>
    <n v="2400"/>
    <n v="4119"/>
    <n v="171.625"/>
    <x v="0"/>
    <n v="50"/>
    <n v="82.38"/>
    <x v="0"/>
    <s v="USD"/>
    <n v="1281330000"/>
    <n v="1281589200"/>
    <d v="2010-08-09T05:00:00"/>
    <d v="2010-08-12T05:00:00"/>
    <b v="0"/>
    <b v="0"/>
    <s v="theater/plays"/>
    <x v="2"/>
    <x v="2"/>
  </r>
  <r>
    <n v="461"/>
    <s v="Terry-Salinas"/>
    <s v="Networked secondary structure"/>
    <n v="98800"/>
    <n v="139354"/>
    <n v="141.04655870445345"/>
    <x v="0"/>
    <n v="2080"/>
    <n v="66.997115384615384"/>
    <x v="0"/>
    <s v="USD"/>
    <n v="1398661200"/>
    <n v="1400389200"/>
    <d v="2014-04-28T05:00:00"/>
    <d v="2014-05-18T05:00:00"/>
    <b v="0"/>
    <b v="0"/>
    <s v="film &amp; video/drama"/>
    <x v="3"/>
    <x v="3"/>
  </r>
  <r>
    <n v="463"/>
    <s v="Mckee-Hill"/>
    <s v="Cross-platform upward-trending parallelism"/>
    <n v="134300"/>
    <n v="145265"/>
    <n v="108.16455696202532"/>
    <x v="0"/>
    <n v="2105"/>
    <n v="69.009501187648453"/>
    <x v="0"/>
    <s v="USD"/>
    <n v="1388469600"/>
    <n v="1388815200"/>
    <d v="2013-12-31T06:00:00"/>
    <d v="2014-01-04T06:00:00"/>
    <b v="0"/>
    <b v="0"/>
    <s v="film &amp; video/animation"/>
    <x v="3"/>
    <x v="6"/>
  </r>
  <r>
    <n v="464"/>
    <s v="Gomez LLC"/>
    <s v="Pre-emptive mission-critical hardware"/>
    <n v="71200"/>
    <n v="95020"/>
    <n v="133.45505617977528"/>
    <x v="0"/>
    <n v="2436"/>
    <n v="39.006568144499177"/>
    <x v="0"/>
    <s v="USD"/>
    <n v="1518328800"/>
    <n v="1519538400"/>
    <d v="2018-02-11T06:00:00"/>
    <d v="2018-02-25T06:00:00"/>
    <b v="0"/>
    <b v="0"/>
    <s v="theater/plays"/>
    <x v="2"/>
    <x v="2"/>
  </r>
  <r>
    <n v="465"/>
    <s v="Gonzalez-Robbins"/>
    <s v="Up-sized responsive protocol"/>
    <n v="4700"/>
    <n v="8829"/>
    <n v="187.85106382978722"/>
    <x v="0"/>
    <n v="80"/>
    <n v="110.3625"/>
    <x v="0"/>
    <s v="USD"/>
    <n v="1517032800"/>
    <n v="1517810400"/>
    <d v="2018-01-27T06:00:00"/>
    <d v="2018-02-05T06:00:00"/>
    <b v="0"/>
    <b v="0"/>
    <s v="publishing/translations"/>
    <x v="4"/>
    <x v="17"/>
  </r>
  <r>
    <n v="466"/>
    <s v="Obrien and Sons"/>
    <s v="Pre-emptive transitional frame"/>
    <n v="1200"/>
    <n v="3984"/>
    <n v="332"/>
    <x v="0"/>
    <n v="42"/>
    <n v="94.857142857142861"/>
    <x v="0"/>
    <s v="USD"/>
    <n v="1368594000"/>
    <n v="1370581200"/>
    <d v="2013-05-15T05:00:00"/>
    <d v="2013-06-07T05:00:00"/>
    <b v="0"/>
    <b v="1"/>
    <s v="technology/wearables"/>
    <x v="1"/>
    <x v="8"/>
  </r>
  <r>
    <n v="467"/>
    <s v="Shaw Ltd"/>
    <s v="Profit-focused content-based application"/>
    <n v="1400"/>
    <n v="8053"/>
    <n v="575.21428571428578"/>
    <x v="0"/>
    <n v="139"/>
    <n v="57.935251798561154"/>
    <x v="6"/>
    <s v="CAD"/>
    <n v="1448258400"/>
    <n v="1448863200"/>
    <d v="2015-11-23T06:00:00"/>
    <d v="2015-11-30T06:00:00"/>
    <b v="0"/>
    <b v="1"/>
    <s v="technology/web"/>
    <x v="1"/>
    <x v="1"/>
  </r>
  <r>
    <n v="469"/>
    <s v="Olsen-Ryan"/>
    <s v="Assimilated neutral utilization"/>
    <n v="5600"/>
    <n v="10328"/>
    <n v="184.42857142857144"/>
    <x v="0"/>
    <n v="159"/>
    <n v="64.95597484276729"/>
    <x v="0"/>
    <s v="USD"/>
    <n v="1431925200"/>
    <n v="1432098000"/>
    <d v="2015-05-18T05:00:00"/>
    <d v="2015-05-20T05:00:00"/>
    <b v="0"/>
    <b v="0"/>
    <s v="film &amp; video/drama"/>
    <x v="3"/>
    <x v="3"/>
  </r>
  <r>
    <n v="470"/>
    <s v="Grimes, Holland and Sloan"/>
    <s v="Extended dedicated archive"/>
    <n v="3600"/>
    <n v="10289"/>
    <n v="285.80555555555554"/>
    <x v="0"/>
    <n v="381"/>
    <n v="27.00524934383202"/>
    <x v="0"/>
    <s v="USD"/>
    <n v="1481522400"/>
    <n v="1482127200"/>
    <d v="2016-12-12T06:00:00"/>
    <d v="2016-12-19T06:00:00"/>
    <b v="0"/>
    <b v="0"/>
    <s v="technology/wearables"/>
    <x v="1"/>
    <x v="8"/>
  </r>
  <r>
    <n v="471"/>
    <s v="Perry and Sons"/>
    <s v="Configurable static help-desk"/>
    <n v="3100"/>
    <n v="9889"/>
    <n v="319"/>
    <x v="0"/>
    <n v="194"/>
    <n v="50.97422680412371"/>
    <x v="3"/>
    <s v="GBP"/>
    <n v="1335934800"/>
    <n v="1335934800"/>
    <d v="2012-05-02T05:00:00"/>
    <d v="2012-05-02T05:00:00"/>
    <b v="0"/>
    <b v="1"/>
    <s v="food/food trucks"/>
    <x v="7"/>
    <x v="13"/>
  </r>
  <r>
    <n v="473"/>
    <s v="Richardson Inc"/>
    <s v="Assimilated fault-tolerant capacity"/>
    <n v="5000"/>
    <n v="8907"/>
    <n v="178.14000000000001"/>
    <x v="0"/>
    <n v="106"/>
    <n v="84.028301886792448"/>
    <x v="0"/>
    <s v="USD"/>
    <n v="1529989200"/>
    <n v="1530075600"/>
    <d v="2018-06-26T05:00:00"/>
    <d v="2018-06-27T05:00:00"/>
    <b v="0"/>
    <b v="0"/>
    <s v="music/electric music"/>
    <x v="0"/>
    <x v="18"/>
  </r>
  <r>
    <n v="474"/>
    <s v="Santos-Young"/>
    <s v="Enhanced neutral ability"/>
    <n v="4000"/>
    <n v="14606"/>
    <n v="365.15"/>
    <x v="0"/>
    <n v="142"/>
    <n v="102.85915492957747"/>
    <x v="0"/>
    <s v="USD"/>
    <n v="1418709600"/>
    <n v="1418796000"/>
    <d v="2014-12-16T06:00:00"/>
    <d v="2014-12-17T06:00:00"/>
    <b v="0"/>
    <b v="0"/>
    <s v="film &amp; video/television"/>
    <x v="3"/>
    <x v="19"/>
  </r>
  <r>
    <n v="475"/>
    <s v="Nichols Ltd"/>
    <s v="Function-based attitude-oriented groupware"/>
    <n v="7400"/>
    <n v="8432"/>
    <n v="113.94594594594594"/>
    <x v="0"/>
    <n v="211"/>
    <n v="39.962085308056871"/>
    <x v="0"/>
    <s v="USD"/>
    <n v="1372136400"/>
    <n v="1372482000"/>
    <d v="2013-06-25T05:00:00"/>
    <d v="2013-06-29T05:00:00"/>
    <b v="0"/>
    <b v="1"/>
    <s v="publishing/translations"/>
    <x v="4"/>
    <x v="17"/>
  </r>
  <r>
    <n v="478"/>
    <s v="Lyons LLC"/>
    <s v="Balanced impactful circuit"/>
    <n v="68800"/>
    <n v="162603"/>
    <n v="236.34156976744185"/>
    <x v="0"/>
    <n v="2756"/>
    <n v="58.999637155297535"/>
    <x v="0"/>
    <s v="USD"/>
    <n v="1425877200"/>
    <n v="1426914000"/>
    <d v="2015-03-09T05:00:00"/>
    <d v="2015-03-21T05:00:00"/>
    <b v="0"/>
    <b v="0"/>
    <s v="technology/wearables"/>
    <x v="1"/>
    <x v="8"/>
  </r>
  <r>
    <n v="479"/>
    <s v="Long-Greene"/>
    <s v="Future-proofed heuristic encryption"/>
    <n v="2400"/>
    <n v="12310"/>
    <n v="512.91666666666663"/>
    <x v="0"/>
    <n v="173"/>
    <n v="71.156069364161851"/>
    <x v="3"/>
    <s v="GBP"/>
    <n v="1501304400"/>
    <n v="1501477200"/>
    <d v="2017-07-29T05:00:00"/>
    <d v="2017-07-31T05:00:00"/>
    <b v="0"/>
    <b v="0"/>
    <s v="food/food trucks"/>
    <x v="7"/>
    <x v="13"/>
  </r>
  <r>
    <n v="480"/>
    <s v="Robles-Hudson"/>
    <s v="Balanced bifurcated leverage"/>
    <n v="8600"/>
    <n v="8656"/>
    <n v="100.65116279069768"/>
    <x v="0"/>
    <n v="87"/>
    <n v="99.494252873563212"/>
    <x v="0"/>
    <s v="USD"/>
    <n v="1268287200"/>
    <n v="1269061200"/>
    <d v="2010-03-11T06:00:00"/>
    <d v="2010-03-20T05:00:00"/>
    <b v="0"/>
    <b v="1"/>
    <s v="photography/photography books"/>
    <x v="6"/>
    <x v="12"/>
  </r>
  <r>
    <n v="484"/>
    <s v="Landry Inc"/>
    <s v="Synergistic cohesive adapter"/>
    <n v="29600"/>
    <n v="77021"/>
    <n v="260.20608108108109"/>
    <x v="0"/>
    <n v="1572"/>
    <n v="48.99554707379135"/>
    <x v="3"/>
    <s v="GBP"/>
    <n v="1407128400"/>
    <n v="1411362000"/>
    <d v="2014-08-04T05:00:00"/>
    <d v="2014-09-22T05:00:00"/>
    <b v="0"/>
    <b v="1"/>
    <s v="food/food trucks"/>
    <x v="7"/>
    <x v="13"/>
  </r>
  <r>
    <n v="487"/>
    <s v="Smith-Wallace"/>
    <s v="Monitored 24/7 time-frame"/>
    <n v="110300"/>
    <n v="197024"/>
    <n v="178.62556663644605"/>
    <x v="0"/>
    <n v="2346"/>
    <n v="83.982949701619773"/>
    <x v="0"/>
    <s v="USD"/>
    <n v="1492664400"/>
    <n v="1495515600"/>
    <d v="2017-04-20T05:00:00"/>
    <d v="2017-05-23T05:00:00"/>
    <b v="0"/>
    <b v="0"/>
    <s v="theater/plays"/>
    <x v="2"/>
    <x v="2"/>
  </r>
  <r>
    <n v="488"/>
    <s v="Cordova, Shaw and Wang"/>
    <s v="Virtual secondary open architecture"/>
    <n v="5300"/>
    <n v="11663"/>
    <n v="220.0566037735849"/>
    <x v="0"/>
    <n v="115"/>
    <n v="101.41739130434783"/>
    <x v="0"/>
    <s v="USD"/>
    <n v="1454479200"/>
    <n v="1455948000"/>
    <d v="2016-02-03T06:00:00"/>
    <d v="2016-02-20T06:00:00"/>
    <b v="0"/>
    <b v="0"/>
    <s v="theater/plays"/>
    <x v="2"/>
    <x v="2"/>
  </r>
  <r>
    <n v="489"/>
    <s v="Clark Inc"/>
    <s v="Down-sized mobile time-frame"/>
    <n v="9200"/>
    <n v="9339"/>
    <n v="101.5108695652174"/>
    <x v="0"/>
    <n v="85"/>
    <n v="109.87058823529412"/>
    <x v="5"/>
    <s v="EUR"/>
    <n v="1281934800"/>
    <n v="1282366800"/>
    <d v="2010-08-16T05:00:00"/>
    <d v="2010-08-21T05:00:00"/>
    <b v="0"/>
    <b v="0"/>
    <s v="technology/wearables"/>
    <x v="1"/>
    <x v="8"/>
  </r>
  <r>
    <n v="490"/>
    <s v="Young and Sons"/>
    <s v="Innovative disintermediate encryption"/>
    <n v="2400"/>
    <n v="4596"/>
    <n v="191.5"/>
    <x v="0"/>
    <n v="144"/>
    <n v="31.916666666666668"/>
    <x v="0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0"/>
    <n v="2443"/>
    <n v="70.993450675399103"/>
    <x v="0"/>
    <s v="USD"/>
    <n v="1372654800"/>
    <n v="1374901200"/>
    <d v="2013-07-01T05:00:00"/>
    <d v="2013-07-27T05:00:00"/>
    <b v="0"/>
    <b v="1"/>
    <s v="food/food trucks"/>
    <x v="7"/>
    <x v="13"/>
  </r>
  <r>
    <n v="493"/>
    <s v="Adams, Walker and Wong"/>
    <s v="Seamless background framework"/>
    <n v="900"/>
    <n v="6514"/>
    <n v="723.77777777777771"/>
    <x v="0"/>
    <n v="64"/>
    <n v="101.78125"/>
    <x v="0"/>
    <s v="USD"/>
    <n v="1561784400"/>
    <n v="1562907600"/>
    <d v="2019-06-29T05:00:00"/>
    <d v="2019-07-12T05:00:00"/>
    <b v="0"/>
    <b v="0"/>
    <s v="photography/photography books"/>
    <x v="6"/>
    <x v="12"/>
  </r>
  <r>
    <n v="494"/>
    <s v="Hopkins-Browning"/>
    <s v="Balanced upward-trending productivity"/>
    <n v="2500"/>
    <n v="13684"/>
    <n v="547.36"/>
    <x v="0"/>
    <n v="268"/>
    <n v="51.059701492537314"/>
    <x v="0"/>
    <s v="USD"/>
    <n v="1332392400"/>
    <n v="1332478800"/>
    <d v="2012-03-22T05:00:00"/>
    <d v="2012-03-23T05:00:00"/>
    <b v="0"/>
    <b v="0"/>
    <s v="technology/wearables"/>
    <x v="1"/>
    <x v="8"/>
  </r>
  <r>
    <n v="495"/>
    <s v="Bell, Edwards and Andersen"/>
    <s v="Centralized clear-thinking solution"/>
    <n v="3200"/>
    <n v="13264"/>
    <n v="414.49999999999994"/>
    <x v="0"/>
    <n v="195"/>
    <n v="68.02051282051282"/>
    <x v="2"/>
    <s v="DKK"/>
    <n v="1402376400"/>
    <n v="1402722000"/>
    <d v="2014-06-10T05:00:00"/>
    <d v="2014-06-14T05:00:00"/>
    <b v="0"/>
    <b v="0"/>
    <s v="theater/plays"/>
    <x v="2"/>
    <x v="2"/>
  </r>
  <r>
    <n v="502"/>
    <s v="Johnson Inc"/>
    <s v="Reduced context-sensitive complexity"/>
    <n v="1300"/>
    <n v="6889"/>
    <n v="529.92307692307691"/>
    <x v="0"/>
    <n v="186"/>
    <n v="37.037634408602152"/>
    <x v="1"/>
    <s v="AUD"/>
    <n v="1343365200"/>
    <n v="1345870800"/>
    <d v="2012-07-27T05:00:00"/>
    <d v="2012-08-25T05:00:00"/>
    <b v="0"/>
    <b v="1"/>
    <s v="games/video games"/>
    <x v="5"/>
    <x v="9"/>
  </r>
  <r>
    <n v="503"/>
    <s v="Collins LLC"/>
    <s v="Decentralized 4thgeneration time-frame"/>
    <n v="25500"/>
    <n v="45983"/>
    <n v="180.32549019607845"/>
    <x v="0"/>
    <n v="460"/>
    <n v="99.963043478260872"/>
    <x v="0"/>
    <s v="USD"/>
    <n v="1435726800"/>
    <n v="1437454800"/>
    <d v="2015-07-01T05:00:00"/>
    <d v="2015-07-21T05:00:00"/>
    <b v="0"/>
    <b v="0"/>
    <s v="film &amp; video/drama"/>
    <x v="3"/>
    <x v="3"/>
  </r>
  <r>
    <n v="506"/>
    <s v="Robles, Bell and Gonzalez"/>
    <s v="Customizable background monitoring"/>
    <n v="18000"/>
    <n v="166874"/>
    <n v="927.07777777777767"/>
    <x v="0"/>
    <n v="2528"/>
    <n v="66.010284810126578"/>
    <x v="0"/>
    <s v="USD"/>
    <n v="1511416800"/>
    <n v="1512885600"/>
    <d v="2017-11-23T06:00:00"/>
    <d v="2017-12-10T06:00:00"/>
    <b v="0"/>
    <b v="1"/>
    <s v="theater/plays"/>
    <x v="2"/>
    <x v="2"/>
  </r>
  <r>
    <n v="508"/>
    <s v="Roberts Group"/>
    <s v="Up-sized radical pricing structure"/>
    <n v="172700"/>
    <n v="193820"/>
    <n v="112.22929936305732"/>
    <x v="0"/>
    <n v="3657"/>
    <n v="52.999726551818434"/>
    <x v="0"/>
    <s v="USD"/>
    <n v="1532840400"/>
    <n v="1534654800"/>
    <d v="2018-07-29T05:00:00"/>
    <d v="2018-08-19T05:00:00"/>
    <b v="0"/>
    <b v="0"/>
    <s v="theater/plays"/>
    <x v="2"/>
    <x v="2"/>
  </r>
  <r>
    <n v="510"/>
    <s v="Best, Miller and Thomas"/>
    <s v="Re-engineered mobile task-force"/>
    <n v="7800"/>
    <n v="9289"/>
    <n v="119.08974358974358"/>
    <x v="0"/>
    <n v="131"/>
    <n v="70.908396946564892"/>
    <x v="1"/>
    <s v="AUD"/>
    <n v="1527742800"/>
    <n v="1529816400"/>
    <d v="2018-05-31T05:00:00"/>
    <d v="2018-06-24T05:00:00"/>
    <b v="0"/>
    <b v="0"/>
    <s v="film &amp; video/drama"/>
    <x v="3"/>
    <x v="3"/>
  </r>
  <r>
    <n v="512"/>
    <s v="Williams-Walsh"/>
    <s v="Organized explicit core"/>
    <n v="9100"/>
    <n v="12678"/>
    <n v="139.31868131868131"/>
    <x v="0"/>
    <n v="239"/>
    <n v="53.046025104602514"/>
    <x v="0"/>
    <s v="USD"/>
    <n v="1404536400"/>
    <n v="1404622800"/>
    <d v="2014-07-05T05:00:00"/>
    <d v="2014-07-06T05:00:00"/>
    <b v="0"/>
    <b v="1"/>
    <s v="games/video games"/>
    <x v="5"/>
    <x v="9"/>
  </r>
  <r>
    <n v="517"/>
    <s v="Ramirez LLC"/>
    <s v="Multi-tiered maximized orchestration"/>
    <n v="5900"/>
    <n v="6608"/>
    <n v="112.00000000000001"/>
    <x v="0"/>
    <n v="78"/>
    <n v="84.717948717948715"/>
    <x v="0"/>
    <s v="USD"/>
    <n v="1493960400"/>
    <n v="1494392400"/>
    <d v="2017-05-05T05:00:00"/>
    <d v="2017-05-10T05:00:00"/>
    <b v="0"/>
    <b v="0"/>
    <s v="food/food trucks"/>
    <x v="7"/>
    <x v="13"/>
  </r>
  <r>
    <n v="519"/>
    <s v="Marsh-Coleman"/>
    <s v="Exclusive asymmetric analyzer"/>
    <n v="177700"/>
    <n v="180802"/>
    <n v="101.74563871693867"/>
    <x v="0"/>
    <n v="1773"/>
    <n v="101.97518330513255"/>
    <x v="0"/>
    <s v="USD"/>
    <n v="1420696800"/>
    <n v="1421906400"/>
    <d v="2015-01-08T06:00:00"/>
    <d v="2015-01-22T06:00:00"/>
    <b v="0"/>
    <b v="1"/>
    <s v="music/rock"/>
    <x v="0"/>
    <x v="0"/>
  </r>
  <r>
    <n v="520"/>
    <s v="Frederick, Jenkins and Collins"/>
    <s v="Organic radical collaboration"/>
    <n v="800"/>
    <n v="3406"/>
    <n v="425.75"/>
    <x v="0"/>
    <n v="32"/>
    <n v="106.4375"/>
    <x v="0"/>
    <s v="USD"/>
    <n v="1555650000"/>
    <n v="1555909200"/>
    <d v="2019-04-19T05:00:00"/>
    <d v="2019-04-22T05:00:00"/>
    <b v="0"/>
    <b v="0"/>
    <s v="theater/plays"/>
    <x v="2"/>
    <x v="2"/>
  </r>
  <r>
    <n v="521"/>
    <s v="Wilson Ltd"/>
    <s v="Function-based multi-state software"/>
    <n v="7600"/>
    <n v="11061"/>
    <n v="145.53947368421052"/>
    <x v="0"/>
    <n v="369"/>
    <n v="29.975609756097562"/>
    <x v="0"/>
    <s v="USD"/>
    <n v="1471928400"/>
    <n v="1472446800"/>
    <d v="2016-08-23T05:00:00"/>
    <d v="2016-08-29T05:00:00"/>
    <b v="0"/>
    <b v="1"/>
    <s v="film &amp; video/drama"/>
    <x v="3"/>
    <x v="3"/>
  </r>
  <r>
    <n v="523"/>
    <s v="Underwood, James and Jones"/>
    <s v="Triple-buffered holistic ability"/>
    <n v="900"/>
    <n v="6303"/>
    <n v="700.33333333333326"/>
    <x v="0"/>
    <n v="89"/>
    <n v="70.82022471910112"/>
    <x v="0"/>
    <s v="USD"/>
    <n v="1267682400"/>
    <n v="1268114400"/>
    <d v="2010-03-04T06:00:00"/>
    <d v="2010-03-09T06:00:00"/>
    <b v="0"/>
    <b v="0"/>
    <s v="film &amp; video/shorts"/>
    <x v="3"/>
    <x v="10"/>
  </r>
  <r>
    <n v="526"/>
    <s v="Smith-Sparks"/>
    <s v="Digitized bandwidth-monitored open architecture"/>
    <n v="8300"/>
    <n v="12944"/>
    <n v="155.95180722891567"/>
    <x v="0"/>
    <n v="147"/>
    <n v="88.054421768707485"/>
    <x v="0"/>
    <s v="USD"/>
    <n v="1451109600"/>
    <n v="1454306400"/>
    <d v="2015-12-26T06:00:00"/>
    <d v="2016-02-01T06:00:00"/>
    <b v="0"/>
    <b v="1"/>
    <s v="theater/plays"/>
    <x v="2"/>
    <x v="2"/>
  </r>
  <r>
    <n v="532"/>
    <s v="Cordova-Torres"/>
    <s v="Pre-emptive grid-enabled contingency"/>
    <n v="1600"/>
    <n v="8046"/>
    <n v="502.87499999999994"/>
    <x v="0"/>
    <n v="126"/>
    <n v="63.857142857142854"/>
    <x v="6"/>
    <s v="CAD"/>
    <n v="1516860000"/>
    <n v="1516946400"/>
    <d v="2018-01-25T06:00:00"/>
    <d v="2018-01-26T06:00:00"/>
    <b v="0"/>
    <b v="0"/>
    <s v="theater/plays"/>
    <x v="2"/>
    <x v="2"/>
  </r>
  <r>
    <n v="533"/>
    <s v="Holt, Bernard and Johnson"/>
    <s v="Multi-lateral didactic encoding"/>
    <n v="115600"/>
    <n v="184086"/>
    <n v="159.24394463667818"/>
    <x v="0"/>
    <n v="2218"/>
    <n v="82.996393146979258"/>
    <x v="3"/>
    <s v="GBP"/>
    <n v="1374642000"/>
    <n v="1377752400"/>
    <d v="2013-07-24T05:00:00"/>
    <d v="2013-08-29T05:00:00"/>
    <b v="0"/>
    <b v="0"/>
    <s v="music/indie rock"/>
    <x v="0"/>
    <x v="4"/>
  </r>
  <r>
    <n v="535"/>
    <s v="Garrison LLC"/>
    <s v="Profit-focused 24/7 data-warehouse"/>
    <n v="2600"/>
    <n v="12533"/>
    <n v="482.03846153846149"/>
    <x v="0"/>
    <n v="202"/>
    <n v="62.044554455445542"/>
    <x v="5"/>
    <s v="EUR"/>
    <n v="1528434000"/>
    <n v="1528606800"/>
    <d v="2018-06-08T05:00:00"/>
    <d v="2018-06-10T05:00:00"/>
    <b v="0"/>
    <b v="1"/>
    <s v="theater/plays"/>
    <x v="2"/>
    <x v="2"/>
  </r>
  <r>
    <n v="536"/>
    <s v="Shannon-Olson"/>
    <s v="Enhanced methodical middleware"/>
    <n v="9800"/>
    <n v="14697"/>
    <n v="149.96938775510205"/>
    <x v="0"/>
    <n v="140"/>
    <n v="104.97857142857143"/>
    <x v="5"/>
    <s v="EUR"/>
    <n v="1282626000"/>
    <n v="1284872400"/>
    <d v="2010-08-24T05:00:00"/>
    <d v="2010-09-19T05:00:00"/>
    <b v="0"/>
    <b v="0"/>
    <s v="publishing/fiction"/>
    <x v="4"/>
    <x v="11"/>
  </r>
  <r>
    <n v="537"/>
    <s v="Murillo-Mcfarland"/>
    <s v="Synchronized client-driven projection"/>
    <n v="84400"/>
    <n v="98935"/>
    <n v="117.22156398104266"/>
    <x v="0"/>
    <n v="1052"/>
    <n v="94.044676806083643"/>
    <x v="2"/>
    <s v="DKK"/>
    <n v="1535605200"/>
    <n v="1537592400"/>
    <d v="2018-08-30T05:00:00"/>
    <d v="2018-09-22T05:00:00"/>
    <b v="1"/>
    <b v="1"/>
    <s v="film &amp; video/documentary"/>
    <x v="3"/>
    <x v="7"/>
  </r>
  <r>
    <n v="540"/>
    <s v="Brown-Pena"/>
    <s v="Front-line client-server secured line"/>
    <n v="5300"/>
    <n v="14097"/>
    <n v="265.98113207547169"/>
    <x v="0"/>
    <n v="247"/>
    <n v="57.072874493927124"/>
    <x v="0"/>
    <s v="USD"/>
    <n v="1525496400"/>
    <n v="1527397200"/>
    <d v="2018-05-05T05:00:00"/>
    <d v="2018-05-27T05:00:00"/>
    <b v="0"/>
    <b v="0"/>
    <s v="photography/photography books"/>
    <x v="6"/>
    <x v="12"/>
  </r>
  <r>
    <n v="544"/>
    <s v="Taylor Inc"/>
    <s v="Public-key 3rdgeneration system engine"/>
    <n v="2800"/>
    <n v="7742"/>
    <n v="276.5"/>
    <x v="0"/>
    <n v="84"/>
    <n v="92.166666666666671"/>
    <x v="0"/>
    <s v="USD"/>
    <n v="1452232800"/>
    <n v="1453356000"/>
    <d v="2016-01-08T06:00:00"/>
    <d v="2016-01-21T06:00:00"/>
    <b v="0"/>
    <b v="0"/>
    <s v="music/rock"/>
    <x v="0"/>
    <x v="0"/>
  </r>
  <r>
    <n v="546"/>
    <s v="Benjamin, Paul and Ferguson"/>
    <s v="Cloned global Graphical User Interface"/>
    <n v="4200"/>
    <n v="6870"/>
    <n v="163.57142857142856"/>
    <x v="0"/>
    <n v="88"/>
    <n v="78.068181818181813"/>
    <x v="0"/>
    <s v="USD"/>
    <n v="1537160400"/>
    <n v="1537419600"/>
    <d v="2018-09-17T05:00:00"/>
    <d v="2018-09-20T05:00:00"/>
    <b v="0"/>
    <b v="1"/>
    <s v="theater/plays"/>
    <x v="2"/>
    <x v="2"/>
  </r>
  <r>
    <n v="547"/>
    <s v="Hardin-Dixon"/>
    <s v="Focused solution-oriented matrix"/>
    <n v="1300"/>
    <n v="12597"/>
    <n v="969"/>
    <x v="0"/>
    <n v="156"/>
    <n v="80.75"/>
    <x v="0"/>
    <s v="USD"/>
    <n v="1422165600"/>
    <n v="1423202400"/>
    <d v="2015-01-25T06:00:00"/>
    <d v="2015-02-06T06:00:00"/>
    <b v="0"/>
    <b v="0"/>
    <s v="film &amp; video/drama"/>
    <x v="3"/>
    <x v="3"/>
  </r>
  <r>
    <n v="548"/>
    <s v="York-Pitts"/>
    <s v="Monitored discrete toolset"/>
    <n v="66100"/>
    <n v="179074"/>
    <n v="270.91376701966715"/>
    <x v="0"/>
    <n v="2985"/>
    <n v="59.991289782244557"/>
    <x v="0"/>
    <s v="USD"/>
    <n v="1459486800"/>
    <n v="1460610000"/>
    <d v="2016-04-01T05:00:00"/>
    <d v="2016-04-14T05:00:00"/>
    <b v="0"/>
    <b v="0"/>
    <s v="theater/plays"/>
    <x v="2"/>
    <x v="2"/>
  </r>
  <r>
    <n v="549"/>
    <s v="Jarvis and Sons"/>
    <s v="Business-focused intermediate system engine"/>
    <n v="29500"/>
    <n v="83843"/>
    <n v="284.21355932203392"/>
    <x v="0"/>
    <n v="762"/>
    <n v="110.03018372703411"/>
    <x v="0"/>
    <s v="USD"/>
    <n v="1369717200"/>
    <n v="1370494800"/>
    <d v="2013-05-28T05:00:00"/>
    <d v="2013-06-06T05:00:00"/>
    <b v="0"/>
    <b v="0"/>
    <s v="technology/wearables"/>
    <x v="1"/>
    <x v="8"/>
  </r>
  <r>
    <n v="554"/>
    <s v="Ritter PLC"/>
    <s v="Multi-channeled upward-trending application"/>
    <n v="9500"/>
    <n v="14408"/>
    <n v="151.66315789473683"/>
    <x v="0"/>
    <n v="554"/>
    <n v="26.007220216606498"/>
    <x v="6"/>
    <s v="CAD"/>
    <n v="1482127200"/>
    <n v="1482645600"/>
    <d v="2016-12-19T06:00:00"/>
    <d v="2016-12-25T06:00:00"/>
    <b v="0"/>
    <b v="0"/>
    <s v="music/indie rock"/>
    <x v="0"/>
    <x v="4"/>
  </r>
  <r>
    <n v="555"/>
    <s v="Anderson Group"/>
    <s v="Organic maximized database"/>
    <n v="6300"/>
    <n v="14089"/>
    <n v="223.63492063492063"/>
    <x v="0"/>
    <n v="135"/>
    <n v="104.36296296296297"/>
    <x v="2"/>
    <s v="DKK"/>
    <n v="1396414800"/>
    <n v="1399093200"/>
    <d v="2014-04-02T05:00:00"/>
    <d v="2014-05-03T05:00:00"/>
    <b v="0"/>
    <b v="0"/>
    <s v="music/rock"/>
    <x v="0"/>
    <x v="0"/>
  </r>
  <r>
    <n v="556"/>
    <s v="Smith and Sons"/>
    <s v="Grass-roots 24/7 attitude"/>
    <n v="5200"/>
    <n v="12467"/>
    <n v="239.75"/>
    <x v="0"/>
    <n v="122"/>
    <n v="102.18852459016394"/>
    <x v="0"/>
    <s v="USD"/>
    <n v="1315285200"/>
    <n v="1315890000"/>
    <d v="2011-09-06T05:00:00"/>
    <d v="2011-09-13T05:00:00"/>
    <b v="0"/>
    <b v="1"/>
    <s v="publishing/translations"/>
    <x v="4"/>
    <x v="17"/>
  </r>
  <r>
    <n v="557"/>
    <s v="Lam-Hamilton"/>
    <s v="Team-oriented global strategy"/>
    <n v="6000"/>
    <n v="11960"/>
    <n v="199.33333333333334"/>
    <x v="0"/>
    <n v="221"/>
    <n v="54.117647058823529"/>
    <x v="0"/>
    <s v="USD"/>
    <n v="1443762000"/>
    <n v="1444021200"/>
    <d v="2015-10-02T05:00:00"/>
    <d v="2015-10-05T05:00:00"/>
    <b v="0"/>
    <b v="1"/>
    <s v="film &amp; video/science fiction"/>
    <x v="3"/>
    <x v="22"/>
  </r>
  <r>
    <n v="558"/>
    <s v="Ho Ltd"/>
    <s v="Enhanced client-driven capacity"/>
    <n v="5800"/>
    <n v="7966"/>
    <n v="137.34482758620689"/>
    <x v="0"/>
    <n v="126"/>
    <n v="63.222222222222221"/>
    <x v="0"/>
    <s v="USD"/>
    <n v="1456293600"/>
    <n v="1460005200"/>
    <d v="2016-02-24T06:00:00"/>
    <d v="2016-04-07T05:00:00"/>
    <b v="0"/>
    <b v="0"/>
    <s v="theater/plays"/>
    <x v="2"/>
    <x v="2"/>
  </r>
  <r>
    <n v="559"/>
    <s v="Brown, Estrada and Jensen"/>
    <s v="Exclusive systematic productivity"/>
    <n v="105300"/>
    <n v="106321"/>
    <n v="100.9696106362773"/>
    <x v="0"/>
    <n v="1022"/>
    <n v="104.03228962818004"/>
    <x v="0"/>
    <s v="USD"/>
    <n v="1470114000"/>
    <n v="1470718800"/>
    <d v="2016-08-02T05:00:00"/>
    <d v="2016-08-09T05:00:00"/>
    <b v="0"/>
    <b v="0"/>
    <s v="theater/plays"/>
    <x v="2"/>
    <x v="2"/>
  </r>
  <r>
    <n v="560"/>
    <s v="Hunt LLC"/>
    <s v="Re-engineered radical policy"/>
    <n v="20000"/>
    <n v="158832"/>
    <n v="794.16"/>
    <x v="0"/>
    <n v="3177"/>
    <n v="49.994334277620396"/>
    <x v="0"/>
    <s v="USD"/>
    <n v="1321596000"/>
    <n v="1325052000"/>
    <d v="2011-11-18T06:00:00"/>
    <d v="2011-12-28T06:00:00"/>
    <b v="0"/>
    <b v="0"/>
    <s v="film &amp; video/animation"/>
    <x v="3"/>
    <x v="6"/>
  </r>
  <r>
    <n v="561"/>
    <s v="Fowler-Smith"/>
    <s v="Down-sized logistical adapter"/>
    <n v="3000"/>
    <n v="11091"/>
    <n v="369.7"/>
    <x v="0"/>
    <n v="198"/>
    <n v="56.015151515151516"/>
    <x v="4"/>
    <s v="CHF"/>
    <n v="1318827600"/>
    <n v="1319000400"/>
    <d v="2011-10-17T05:00:00"/>
    <d v="2011-10-19T05:00:00"/>
    <b v="0"/>
    <b v="0"/>
    <s v="theater/plays"/>
    <x v="2"/>
    <x v="2"/>
  </r>
  <r>
    <n v="563"/>
    <s v="Kelley, Stanton and Sanchez"/>
    <s v="Optional tangible pricing structure"/>
    <n v="3700"/>
    <n v="5107"/>
    <n v="138.02702702702703"/>
    <x v="0"/>
    <n v="85"/>
    <n v="60.082352941176474"/>
    <x v="1"/>
    <s v="AUD"/>
    <n v="1542088800"/>
    <n v="1543816800"/>
    <d v="2018-11-13T06:00:00"/>
    <d v="2018-12-03T06:00:00"/>
    <b v="0"/>
    <b v="0"/>
    <s v="film &amp; video/documentary"/>
    <x v="3"/>
    <x v="7"/>
  </r>
  <r>
    <n v="565"/>
    <s v="Joseph LLC"/>
    <s v="Decentralized logistical collaboration"/>
    <n v="94900"/>
    <n v="194166"/>
    <n v="204.60063224446787"/>
    <x v="0"/>
    <n v="3596"/>
    <n v="53.99499443826474"/>
    <x v="0"/>
    <s v="USD"/>
    <n v="1321336800"/>
    <n v="1323064800"/>
    <d v="2011-11-15T06:00:00"/>
    <d v="2011-12-05T06:00:00"/>
    <b v="0"/>
    <b v="0"/>
    <s v="theater/plays"/>
    <x v="2"/>
    <x v="2"/>
  </r>
  <r>
    <n v="567"/>
    <s v="Johns PLC"/>
    <s v="Distributed high-level open architecture"/>
    <n v="6800"/>
    <n v="14865"/>
    <n v="218.60294117647058"/>
    <x v="0"/>
    <n v="244"/>
    <n v="60.922131147540981"/>
    <x v="0"/>
    <s v="USD"/>
    <n v="1404968400"/>
    <n v="1405141200"/>
    <d v="2014-07-10T05:00:00"/>
    <d v="2014-07-12T05:00:00"/>
    <b v="0"/>
    <b v="0"/>
    <s v="music/rock"/>
    <x v="0"/>
    <x v="0"/>
  </r>
  <r>
    <n v="568"/>
    <s v="Hardin-Foley"/>
    <s v="Synergized zero tolerance help-desk"/>
    <n v="72400"/>
    <n v="134688"/>
    <n v="186.03314917127071"/>
    <x v="0"/>
    <n v="5180"/>
    <n v="26.0015444015444"/>
    <x v="0"/>
    <s v="USD"/>
    <n v="1279170000"/>
    <n v="1283058000"/>
    <d v="2010-07-15T05:00:00"/>
    <d v="2010-08-29T05:00:00"/>
    <b v="0"/>
    <b v="0"/>
    <s v="theater/plays"/>
    <x v="2"/>
    <x v="2"/>
  </r>
  <r>
    <n v="569"/>
    <s v="Fischer, Fowler and Arnold"/>
    <s v="Extended multi-tasking definition"/>
    <n v="20100"/>
    <n v="47705"/>
    <n v="237.33830845771143"/>
    <x v="0"/>
    <n v="589"/>
    <n v="80.993208828522924"/>
    <x v="5"/>
    <s v="EUR"/>
    <n v="1294725600"/>
    <n v="1295762400"/>
    <d v="2011-01-11T06:00:00"/>
    <d v="2011-01-23T06:00:00"/>
    <b v="0"/>
    <b v="0"/>
    <s v="film &amp; video/animation"/>
    <x v="3"/>
    <x v="6"/>
  </r>
  <r>
    <n v="570"/>
    <s v="Martinez-Juarez"/>
    <s v="Realigned uniform knowledge user"/>
    <n v="31200"/>
    <n v="95364"/>
    <n v="305.65384615384613"/>
    <x v="0"/>
    <n v="2725"/>
    <n v="34.995963302752294"/>
    <x v="0"/>
    <s v="USD"/>
    <n v="1419055200"/>
    <n v="1419573600"/>
    <d v="2014-12-20T06:00:00"/>
    <d v="2014-12-26T06:00:00"/>
    <b v="0"/>
    <b v="1"/>
    <s v="music/rock"/>
    <x v="0"/>
    <x v="0"/>
  </r>
  <r>
    <n v="573"/>
    <s v="Valenzuela-Cook"/>
    <s v="Total incremental productivity"/>
    <n v="6700"/>
    <n v="7496"/>
    <n v="111.88059701492537"/>
    <x v="0"/>
    <n v="300"/>
    <n v="24.986666666666668"/>
    <x v="0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0"/>
    <n v="144"/>
    <n v="69.215277777777771"/>
    <x v="0"/>
    <s v="USD"/>
    <n v="1575698400"/>
    <n v="1576562400"/>
    <d v="2019-12-07T06:00:00"/>
    <d v="2019-12-17T06:00:00"/>
    <b v="0"/>
    <b v="1"/>
    <s v="food/food trucks"/>
    <x v="7"/>
    <x v="13"/>
  </r>
  <r>
    <n v="579"/>
    <s v="Franklin Inc"/>
    <s v="Focused multimedia knowledgebase"/>
    <n v="6200"/>
    <n v="6269"/>
    <n v="101.11290322580646"/>
    <x v="0"/>
    <n v="87"/>
    <n v="72.05747126436782"/>
    <x v="0"/>
    <s v="USD"/>
    <n v="1312693200"/>
    <n v="1313730000"/>
    <d v="2011-08-07T05:00:00"/>
    <d v="2011-08-19T05:00:00"/>
    <b v="0"/>
    <b v="0"/>
    <s v="music/jazz"/>
    <x v="0"/>
    <x v="15"/>
  </r>
  <r>
    <n v="580"/>
    <s v="Perez PLC"/>
    <s v="Seamless 6thgeneration extranet"/>
    <n v="43800"/>
    <n v="149578"/>
    <n v="341.5022831050228"/>
    <x v="0"/>
    <n v="3116"/>
    <n v="48.003209242618745"/>
    <x v="0"/>
    <s v="USD"/>
    <n v="1393394400"/>
    <n v="1394085600"/>
    <d v="2014-02-26T06:00:00"/>
    <d v="2014-03-06T06:00:00"/>
    <b v="0"/>
    <b v="0"/>
    <s v="theater/plays"/>
    <x v="2"/>
    <x v="2"/>
  </r>
  <r>
    <n v="583"/>
    <s v="Powell and Sons"/>
    <s v="Centralized clear-thinking conglomeration"/>
    <n v="18900"/>
    <n v="60934"/>
    <n v="322.40211640211641"/>
    <x v="0"/>
    <n v="909"/>
    <n v="67.034103410341032"/>
    <x v="0"/>
    <s v="USD"/>
    <n v="1329717600"/>
    <n v="1331186400"/>
    <d v="2012-02-20T06:00:00"/>
    <d v="2012-03-08T06:00:00"/>
    <b v="0"/>
    <b v="0"/>
    <s v="film &amp; video/documentary"/>
    <x v="3"/>
    <x v="7"/>
  </r>
  <r>
    <n v="584"/>
    <s v="Nunez-Richards"/>
    <s v="De-engineered cohesive system engine"/>
    <n v="86400"/>
    <n v="103255"/>
    <n v="119.50810185185186"/>
    <x v="0"/>
    <n v="1613"/>
    <n v="64.01425914445133"/>
    <x v="0"/>
    <s v="USD"/>
    <n v="1335330000"/>
    <n v="1336539600"/>
    <d v="2012-04-25T05:00:00"/>
    <d v="2012-05-09T05:00:00"/>
    <b v="0"/>
    <b v="0"/>
    <s v="technology/web"/>
    <x v="1"/>
    <x v="1"/>
  </r>
  <r>
    <n v="585"/>
    <s v="Pugh LLC"/>
    <s v="Reactive analyzing function"/>
    <n v="8900"/>
    <n v="13065"/>
    <n v="146.79775280898878"/>
    <x v="0"/>
    <n v="136"/>
    <n v="96.066176470588232"/>
    <x v="0"/>
    <s v="USD"/>
    <n v="1268888400"/>
    <n v="1269752400"/>
    <d v="2010-03-18T05:00:00"/>
    <d v="2010-03-28T05:00:00"/>
    <b v="0"/>
    <b v="0"/>
    <s v="publishing/translations"/>
    <x v="4"/>
    <x v="17"/>
  </r>
  <r>
    <n v="586"/>
    <s v="Rowe-Wong"/>
    <s v="Robust hybrid budgetary management"/>
    <n v="700"/>
    <n v="6654"/>
    <n v="950.57142857142856"/>
    <x v="0"/>
    <n v="130"/>
    <n v="51.184615384615384"/>
    <x v="0"/>
    <s v="USD"/>
    <n v="1289973600"/>
    <n v="1291615200"/>
    <d v="2010-11-17T06:00:00"/>
    <d v="2010-12-06T06:00:00"/>
    <b v="0"/>
    <b v="0"/>
    <s v="music/rock"/>
    <x v="0"/>
    <x v="0"/>
  </r>
  <r>
    <n v="591"/>
    <s v="Jensen LLC"/>
    <s v="Realigned dedicated system engine"/>
    <n v="600"/>
    <n v="6226"/>
    <n v="1037.6666666666667"/>
    <x v="0"/>
    <n v="102"/>
    <n v="61.03921568627451"/>
    <x v="0"/>
    <s v="USD"/>
    <n v="1279083600"/>
    <n v="1279947600"/>
    <d v="2010-07-14T05:00:00"/>
    <d v="2010-07-24T05:00:00"/>
    <b v="0"/>
    <b v="0"/>
    <s v="games/video games"/>
    <x v="5"/>
    <x v="9"/>
  </r>
  <r>
    <n v="593"/>
    <s v="Hale-Hayes"/>
    <s v="Ameliorated client-driven open system"/>
    <n v="121600"/>
    <n v="188288"/>
    <n v="154.84210526315789"/>
    <x v="0"/>
    <n v="4006"/>
    <n v="47.001497753369947"/>
    <x v="0"/>
    <s v="USD"/>
    <n v="1395810000"/>
    <n v="1396933200"/>
    <d v="2014-03-26T05:00:00"/>
    <d v="2014-04-08T05:00:00"/>
    <b v="0"/>
    <b v="0"/>
    <s v="film &amp; video/animation"/>
    <x v="3"/>
    <x v="6"/>
  </r>
  <r>
    <n v="595"/>
    <s v="Harris-Jennings"/>
    <s v="Customizable intermediate data-warehouse"/>
    <n v="70300"/>
    <n v="146595"/>
    <n v="208.52773826458036"/>
    <x v="0"/>
    <n v="1629"/>
    <n v="89.99079189686924"/>
    <x v="0"/>
    <s v="USD"/>
    <n v="1268715600"/>
    <n v="1270530000"/>
    <d v="2010-03-16T05:00:00"/>
    <d v="2010-04-06T05:00:00"/>
    <b v="0"/>
    <b v="1"/>
    <s v="theater/plays"/>
    <x v="2"/>
    <x v="2"/>
  </r>
  <r>
    <n v="597"/>
    <s v="Todd, Freeman and Henry"/>
    <s v="Diverse systematic projection"/>
    <n v="73800"/>
    <n v="148779"/>
    <n v="201.59756097560978"/>
    <x v="0"/>
    <n v="2188"/>
    <n v="67.997714808043881"/>
    <x v="0"/>
    <s v="USD"/>
    <n v="1573970400"/>
    <n v="1575525600"/>
    <d v="2019-11-17T06:00:00"/>
    <d v="2019-12-05T06:00:00"/>
    <b v="0"/>
    <b v="0"/>
    <s v="theater/plays"/>
    <x v="2"/>
    <x v="2"/>
  </r>
  <r>
    <n v="598"/>
    <s v="Martinez, Garza and Young"/>
    <s v="Up-sized web-enabled info-mediaries"/>
    <n v="108500"/>
    <n v="175868"/>
    <n v="162.09032258064516"/>
    <x v="0"/>
    <n v="2409"/>
    <n v="73.004566210045667"/>
    <x v="5"/>
    <s v="EUR"/>
    <n v="1276578000"/>
    <n v="1279083600"/>
    <d v="2010-06-15T05:00:00"/>
    <d v="2010-07-14T05:00:00"/>
    <b v="0"/>
    <b v="0"/>
    <s v="music/rock"/>
    <x v="0"/>
    <x v="0"/>
  </r>
  <r>
    <n v="601"/>
    <s v="Waters and Sons"/>
    <s v="Inverse neutral structure"/>
    <n v="6300"/>
    <n v="13018"/>
    <n v="206.63492063492063"/>
    <x v="0"/>
    <n v="194"/>
    <n v="67.103092783505161"/>
    <x v="0"/>
    <s v="USD"/>
    <n v="1401426000"/>
    <n v="1402894800"/>
    <d v="2014-05-30T05:00:00"/>
    <d v="2014-06-16T05:00:00"/>
    <b v="1"/>
    <b v="0"/>
    <s v="technology/wearables"/>
    <x v="1"/>
    <x v="8"/>
  </r>
  <r>
    <n v="602"/>
    <s v="Brown Ltd"/>
    <s v="Quality-focused system-worthy support"/>
    <n v="71100"/>
    <n v="91176"/>
    <n v="128.23628691983123"/>
    <x v="0"/>
    <n v="1140"/>
    <n v="79.978947368421046"/>
    <x v="0"/>
    <s v="USD"/>
    <n v="1433480400"/>
    <n v="1434430800"/>
    <d v="2015-06-05T05:00:00"/>
    <d v="2015-06-16T05:00:00"/>
    <b v="0"/>
    <b v="0"/>
    <s v="theater/plays"/>
    <x v="2"/>
    <x v="2"/>
  </r>
  <r>
    <n v="603"/>
    <s v="Christian, Yates and Greer"/>
    <s v="Vision-oriented 5thgeneration array"/>
    <n v="5300"/>
    <n v="6342"/>
    <n v="119.66037735849055"/>
    <x v="0"/>
    <n v="102"/>
    <n v="62.176470588235297"/>
    <x v="0"/>
    <s v="USD"/>
    <n v="1555563600"/>
    <n v="1557896400"/>
    <d v="2019-04-18T05:00:00"/>
    <d v="2019-05-15T05:00:00"/>
    <b v="0"/>
    <b v="0"/>
    <s v="theater/plays"/>
    <x v="2"/>
    <x v="2"/>
  </r>
  <r>
    <n v="604"/>
    <s v="Cole, Hernandez and Rodriguez"/>
    <s v="Cross-platform logistical circuit"/>
    <n v="88700"/>
    <n v="151438"/>
    <n v="170.73055242390078"/>
    <x v="0"/>
    <n v="2857"/>
    <n v="53.005950297514879"/>
    <x v="0"/>
    <s v="USD"/>
    <n v="1295676000"/>
    <n v="1297490400"/>
    <d v="2011-01-22T06:00:00"/>
    <d v="2011-02-12T06:00:00"/>
    <b v="0"/>
    <b v="0"/>
    <s v="theater/plays"/>
    <x v="2"/>
    <x v="2"/>
  </r>
  <r>
    <n v="605"/>
    <s v="Ortiz, Valenzuela and Collins"/>
    <s v="Profound solution-oriented matrix"/>
    <n v="3300"/>
    <n v="6178"/>
    <n v="187.21212121212122"/>
    <x v="0"/>
    <n v="107"/>
    <n v="57.738317757009348"/>
    <x v="0"/>
    <s v="USD"/>
    <n v="1443848400"/>
    <n v="1447394400"/>
    <d v="2015-10-03T05:00:00"/>
    <d v="2015-11-13T06:00:00"/>
    <b v="0"/>
    <b v="0"/>
    <s v="publishing/nonfiction"/>
    <x v="4"/>
    <x v="5"/>
  </r>
  <r>
    <n v="606"/>
    <s v="Valencia PLC"/>
    <s v="Extended asynchronous initiative"/>
    <n v="3400"/>
    <n v="6405"/>
    <n v="188.38235294117646"/>
    <x v="0"/>
    <n v="160"/>
    <n v="40.03125"/>
    <x v="3"/>
    <s v="GBP"/>
    <n v="1457330400"/>
    <n v="1458277200"/>
    <d v="2016-03-07T06:00:00"/>
    <d v="2016-03-18T05:00:00"/>
    <b v="0"/>
    <b v="0"/>
    <s v="music/rock"/>
    <x v="0"/>
    <x v="0"/>
  </r>
  <r>
    <n v="607"/>
    <s v="Gordon, Mendez and Johnson"/>
    <s v="Fundamental needs-based frame"/>
    <n v="137600"/>
    <n v="180667"/>
    <n v="131.29869186046511"/>
    <x v="0"/>
    <n v="2230"/>
    <n v="81.016591928251117"/>
    <x v="0"/>
    <s v="USD"/>
    <n v="1395550800"/>
    <n v="1395723600"/>
    <d v="2014-03-23T05:00:00"/>
    <d v="2014-03-25T05:00:00"/>
    <b v="0"/>
    <b v="0"/>
    <s v="food/food trucks"/>
    <x v="7"/>
    <x v="13"/>
  </r>
  <r>
    <n v="608"/>
    <s v="Johnson Group"/>
    <s v="Compatible full-range leverage"/>
    <n v="3900"/>
    <n v="11075"/>
    <n v="283.97435897435901"/>
    <x v="0"/>
    <n v="316"/>
    <n v="35.047468354430379"/>
    <x v="0"/>
    <s v="USD"/>
    <n v="1551852000"/>
    <n v="1552197600"/>
    <d v="2019-03-06T06:00:00"/>
    <d v="2019-03-10T06:00:00"/>
    <b v="0"/>
    <b v="1"/>
    <s v="music/jazz"/>
    <x v="0"/>
    <x v="15"/>
  </r>
  <r>
    <n v="609"/>
    <s v="Rose-Fuller"/>
    <s v="Upgradable holistic system engine"/>
    <n v="10000"/>
    <n v="12042"/>
    <n v="120.41999999999999"/>
    <x v="0"/>
    <n v="117"/>
    <n v="102.92307692307692"/>
    <x v="0"/>
    <s v="USD"/>
    <n v="1547618400"/>
    <n v="1549087200"/>
    <d v="2019-01-16T06:00:00"/>
    <d v="2019-02-02T06:00:00"/>
    <b v="0"/>
    <b v="0"/>
    <s v="film &amp; video/science fiction"/>
    <x v="3"/>
    <x v="22"/>
  </r>
  <r>
    <n v="610"/>
    <s v="Hughes, Mendez and Patterson"/>
    <s v="Stand-alone multi-state data-warehouse"/>
    <n v="42800"/>
    <n v="179356"/>
    <n v="419.0560747663551"/>
    <x v="0"/>
    <n v="6406"/>
    <n v="27.998126756166094"/>
    <x v="0"/>
    <s v="USD"/>
    <n v="1355637600"/>
    <n v="1356847200"/>
    <d v="2012-12-16T06:00:00"/>
    <d v="2012-12-30T06:00:00"/>
    <b v="0"/>
    <b v="0"/>
    <s v="theater/plays"/>
    <x v="2"/>
    <x v="2"/>
  </r>
  <r>
    <n v="612"/>
    <s v="Wang, Nguyen and Horton"/>
    <s v="Innovative holistic hub"/>
    <n v="6200"/>
    <n v="8645"/>
    <n v="139.43548387096774"/>
    <x v="0"/>
    <n v="192"/>
    <n v="45.026041666666664"/>
    <x v="0"/>
    <s v="USD"/>
    <n v="1287810000"/>
    <n v="1289800800"/>
    <d v="2010-10-23T05:00:00"/>
    <d v="2010-11-15T06:00:00"/>
    <b v="0"/>
    <b v="0"/>
    <s v="music/electric music"/>
    <x v="0"/>
    <x v="18"/>
  </r>
  <r>
    <n v="613"/>
    <s v="Santos, Williams and Brown"/>
    <s v="Reverse-engineered 24/7 methodology"/>
    <n v="1100"/>
    <n v="1914"/>
    <n v="174"/>
    <x v="0"/>
    <n v="26"/>
    <n v="73.615384615384613"/>
    <x v="6"/>
    <s v="CAD"/>
    <n v="1503723600"/>
    <n v="1504501200"/>
    <d v="2017-08-26T05:00:00"/>
    <d v="2017-09-04T05:00:00"/>
    <b v="0"/>
    <b v="0"/>
    <s v="theater/plays"/>
    <x v="2"/>
    <x v="2"/>
  </r>
  <r>
    <n v="614"/>
    <s v="Barnett and Sons"/>
    <s v="Business-focused dynamic info-mediaries"/>
    <n v="26500"/>
    <n v="41205"/>
    <n v="155.49056603773585"/>
    <x v="0"/>
    <n v="723"/>
    <n v="56.991701244813278"/>
    <x v="0"/>
    <s v="USD"/>
    <n v="1484114400"/>
    <n v="1485669600"/>
    <d v="2017-01-11T06:00:00"/>
    <d v="2017-01-29T06:00:00"/>
    <b v="0"/>
    <b v="0"/>
    <s v="theater/plays"/>
    <x v="2"/>
    <x v="2"/>
  </r>
  <r>
    <n v="615"/>
    <s v="Petersen-Rodriguez"/>
    <s v="Digitized clear-thinking installation"/>
    <n v="8500"/>
    <n v="14488"/>
    <n v="170.44705882352943"/>
    <x v="0"/>
    <n v="170"/>
    <n v="85.223529411764702"/>
    <x v="5"/>
    <s v="EUR"/>
    <n v="1461906000"/>
    <n v="1462770000"/>
    <d v="2016-04-29T05:00:00"/>
    <d v="2016-05-09T05:00:00"/>
    <b v="0"/>
    <b v="0"/>
    <s v="theater/plays"/>
    <x v="2"/>
    <x v="2"/>
  </r>
  <r>
    <n v="616"/>
    <s v="Burnett-Mora"/>
    <s v="Quality-focused 24/7 superstructure"/>
    <n v="6400"/>
    <n v="12129"/>
    <n v="189.515625"/>
    <x v="0"/>
    <n v="238"/>
    <n v="50.962184873949582"/>
    <x v="3"/>
    <s v="GBP"/>
    <n v="1379653200"/>
    <n v="1379739600"/>
    <d v="2013-09-20T05:00:00"/>
    <d v="2013-09-21T05:00:00"/>
    <b v="0"/>
    <b v="1"/>
    <s v="music/indie rock"/>
    <x v="0"/>
    <x v="4"/>
  </r>
  <r>
    <n v="617"/>
    <s v="King LLC"/>
    <s v="Multi-channeled local intranet"/>
    <n v="1400"/>
    <n v="3496"/>
    <n v="249.71428571428572"/>
    <x v="0"/>
    <n v="55"/>
    <n v="63.563636363636363"/>
    <x v="0"/>
    <s v="USD"/>
    <n v="1401858000"/>
    <n v="1402722000"/>
    <d v="2014-06-04T05:00:00"/>
    <d v="2014-06-14T05:00:00"/>
    <b v="0"/>
    <b v="0"/>
    <s v="theater/plays"/>
    <x v="2"/>
    <x v="2"/>
  </r>
  <r>
    <n v="620"/>
    <s v="Swanson, Wilson and Baker"/>
    <s v="Synergized well-modulated project"/>
    <n v="4300"/>
    <n v="11525"/>
    <n v="268.02325581395348"/>
    <x v="0"/>
    <n v="128"/>
    <n v="90.0390625"/>
    <x v="1"/>
    <s v="AUD"/>
    <n v="1467954000"/>
    <n v="1468299600"/>
    <d v="2016-07-08T05:00:00"/>
    <d v="2016-07-12T05:00:00"/>
    <b v="0"/>
    <b v="0"/>
    <s v="photography/photography books"/>
    <x v="6"/>
    <x v="12"/>
  </r>
  <r>
    <n v="621"/>
    <s v="Dean, Fox and Phillips"/>
    <s v="Extended context-sensitive forecast"/>
    <n v="25600"/>
    <n v="158669"/>
    <n v="619.80078125"/>
    <x v="0"/>
    <n v="2144"/>
    <n v="74.006063432835816"/>
    <x v="0"/>
    <s v="USD"/>
    <n v="1473742800"/>
    <n v="1474174800"/>
    <d v="2016-09-13T05:00:00"/>
    <d v="2016-09-18T05:00:00"/>
    <b v="0"/>
    <b v="0"/>
    <s v="theater/plays"/>
    <x v="2"/>
    <x v="2"/>
  </r>
  <r>
    <n v="623"/>
    <s v="Smith, Scott and Rodriguez"/>
    <s v="Organic actuating protocol"/>
    <n v="94300"/>
    <n v="150806"/>
    <n v="159.92152704135739"/>
    <x v="0"/>
    <n v="2693"/>
    <n v="55.999257333828446"/>
    <x v="3"/>
    <s v="GBP"/>
    <n v="1437022800"/>
    <n v="1437454800"/>
    <d v="2015-07-16T05:00:00"/>
    <d v="2015-07-21T05:00:00"/>
    <b v="0"/>
    <b v="0"/>
    <s v="theater/plays"/>
    <x v="2"/>
    <x v="2"/>
  </r>
  <r>
    <n v="624"/>
    <s v="White, Robertson and Roberts"/>
    <s v="Down-sized national software"/>
    <n v="5100"/>
    <n v="14249"/>
    <n v="279.39215686274508"/>
    <x v="0"/>
    <n v="432"/>
    <n v="32.983796296296298"/>
    <x v="0"/>
    <s v="USD"/>
    <n v="1422165600"/>
    <n v="1422684000"/>
    <d v="2015-01-25T06:00:00"/>
    <d v="2015-01-31T06:00:00"/>
    <b v="0"/>
    <b v="0"/>
    <s v="photography/photography books"/>
    <x v="6"/>
    <x v="12"/>
  </r>
  <r>
    <n v="626"/>
    <s v="Tucker, Mccoy and Marquez"/>
    <s v="Synergistic tertiary budgetary management"/>
    <n v="6400"/>
    <n v="13205"/>
    <n v="206.32812500000003"/>
    <x v="0"/>
    <n v="189"/>
    <n v="69.867724867724874"/>
    <x v="0"/>
    <s v="USD"/>
    <n v="1285650000"/>
    <n v="1286427600"/>
    <d v="2010-09-28T05:00:00"/>
    <d v="2010-10-07T05:00:00"/>
    <b v="0"/>
    <b v="1"/>
    <s v="theater/plays"/>
    <x v="2"/>
    <x v="2"/>
  </r>
  <r>
    <n v="627"/>
    <s v="Martin, Lee and Armstrong"/>
    <s v="Open-architected incremental ability"/>
    <n v="1600"/>
    <n v="11108"/>
    <n v="694.25"/>
    <x v="0"/>
    <n v="154"/>
    <n v="72.129870129870127"/>
    <x v="3"/>
    <s v="GBP"/>
    <n v="1276664400"/>
    <n v="1278738000"/>
    <d v="2010-06-16T05:00:00"/>
    <d v="2010-07-10T05:00:00"/>
    <b v="1"/>
    <b v="0"/>
    <s v="food/food trucks"/>
    <x v="7"/>
    <x v="13"/>
  </r>
  <r>
    <n v="628"/>
    <s v="Dunn, Moreno and Green"/>
    <s v="Intuitive object-oriented task-force"/>
    <n v="1900"/>
    <n v="2884"/>
    <n v="151.78947368421052"/>
    <x v="0"/>
    <n v="96"/>
    <n v="30.041666666666668"/>
    <x v="0"/>
    <s v="USD"/>
    <n v="1286168400"/>
    <n v="1286427600"/>
    <d v="2010-10-04T05:00:00"/>
    <d v="2010-10-07T05:00:00"/>
    <b v="0"/>
    <b v="0"/>
    <s v="music/indie rock"/>
    <x v="0"/>
    <x v="4"/>
  </r>
  <r>
    <n v="631"/>
    <s v="Carlson-Hernandez"/>
    <s v="Quality-focused real-time solution"/>
    <n v="59200"/>
    <n v="183756"/>
    <n v="310.39864864864865"/>
    <x v="0"/>
    <n v="3063"/>
    <n v="59.992164544564154"/>
    <x v="0"/>
    <s v="USD"/>
    <n v="1553576400"/>
    <n v="1553922000"/>
    <d v="2019-03-26T05:00:00"/>
    <d v="2019-03-30T05:00:00"/>
    <b v="0"/>
    <b v="0"/>
    <s v="theater/plays"/>
    <x v="2"/>
    <x v="2"/>
  </r>
  <r>
    <n v="635"/>
    <s v="Mack Ltd"/>
    <s v="Reactive regional access"/>
    <n v="139000"/>
    <n v="158590"/>
    <n v="114.09352517985612"/>
    <x v="0"/>
    <n v="2266"/>
    <n v="69.986760812003524"/>
    <x v="0"/>
    <s v="USD"/>
    <n v="1360389600"/>
    <n v="1363150800"/>
    <d v="2013-02-09T06:00:00"/>
    <d v="2013-03-13T05:00:00"/>
    <b v="0"/>
    <b v="0"/>
    <s v="film &amp; video/television"/>
    <x v="3"/>
    <x v="19"/>
  </r>
  <r>
    <n v="641"/>
    <s v="Hunt, Barker and Baker"/>
    <s v="Business-focused leadingedge instruction set"/>
    <n v="9400"/>
    <n v="11277"/>
    <n v="119.96808510638297"/>
    <x v="0"/>
    <n v="194"/>
    <n v="58.128865979381445"/>
    <x v="4"/>
    <s v="CHF"/>
    <n v="1487570400"/>
    <n v="1489986000"/>
    <d v="2017-02-20T06:00:00"/>
    <d v="2017-03-20T05:00:00"/>
    <b v="0"/>
    <b v="0"/>
    <s v="theater/plays"/>
    <x v="2"/>
    <x v="2"/>
  </r>
  <r>
    <n v="642"/>
    <s v="Ramos, Moreno and Lewis"/>
    <s v="Extended multi-state knowledge user"/>
    <n v="9200"/>
    <n v="13382"/>
    <n v="145.45652173913044"/>
    <x v="0"/>
    <n v="129"/>
    <n v="103.73643410852713"/>
    <x v="6"/>
    <s v="CAD"/>
    <n v="1545026400"/>
    <n v="1545804000"/>
    <d v="2018-12-17T06:00:00"/>
    <d v="2018-12-26T06:00:00"/>
    <b v="0"/>
    <b v="0"/>
    <s v="technology/wearables"/>
    <x v="1"/>
    <x v="8"/>
  </r>
  <r>
    <n v="643"/>
    <s v="Harris Inc"/>
    <s v="Future-proofed modular groupware"/>
    <n v="14900"/>
    <n v="32986"/>
    <n v="221.38255033557047"/>
    <x v="0"/>
    <n v="375"/>
    <n v="87.962666666666664"/>
    <x v="0"/>
    <s v="USD"/>
    <n v="1488348000"/>
    <n v="1489899600"/>
    <d v="2017-03-01T06:00:00"/>
    <d v="2017-03-19T05:00:00"/>
    <b v="0"/>
    <b v="0"/>
    <s v="theater/plays"/>
    <x v="2"/>
    <x v="2"/>
  </r>
  <r>
    <n v="652"/>
    <s v="Cisneros Ltd"/>
    <s v="Vision-oriented regional hub"/>
    <n v="10000"/>
    <n v="12684"/>
    <n v="126.84"/>
    <x v="0"/>
    <n v="409"/>
    <n v="31.012224938875306"/>
    <x v="0"/>
    <s v="USD"/>
    <n v="1470373200"/>
    <n v="1474088400"/>
    <d v="2016-08-05T05:00:00"/>
    <d v="2016-09-17T05:00:00"/>
    <b v="0"/>
    <b v="0"/>
    <s v="technology/web"/>
    <x v="1"/>
    <x v="1"/>
  </r>
  <r>
    <n v="653"/>
    <s v="Williams-Jones"/>
    <s v="Monitored incremental info-mediaries"/>
    <n v="600"/>
    <n v="14033"/>
    <n v="2338.833333333333"/>
    <x v="0"/>
    <n v="234"/>
    <n v="59.970085470085472"/>
    <x v="0"/>
    <s v="USD"/>
    <n v="1460091600"/>
    <n v="1460264400"/>
    <d v="2016-04-08T05:00:00"/>
    <d v="2016-04-10T05:00:00"/>
    <b v="0"/>
    <b v="0"/>
    <s v="technology/web"/>
    <x v="1"/>
    <x v="1"/>
  </r>
  <r>
    <n v="654"/>
    <s v="Roberts, Hinton and Williams"/>
    <s v="Programmable static middleware"/>
    <n v="35000"/>
    <n v="177936"/>
    <n v="508.38857142857148"/>
    <x v="0"/>
    <n v="3016"/>
    <n v="58.9973474801061"/>
    <x v="0"/>
    <s v="USD"/>
    <n v="1440392400"/>
    <n v="1440824400"/>
    <d v="2015-08-24T05:00:00"/>
    <d v="2015-08-29T05:00:00"/>
    <b v="0"/>
    <b v="0"/>
    <s v="music/metal"/>
    <x v="0"/>
    <x v="16"/>
  </r>
  <r>
    <n v="655"/>
    <s v="Gonzalez, Williams and Benson"/>
    <s v="Multi-layered bottom-line encryption"/>
    <n v="6900"/>
    <n v="13212"/>
    <n v="191.47826086956522"/>
    <x v="0"/>
    <n v="264"/>
    <n v="50.045454545454547"/>
    <x v="0"/>
    <s v="USD"/>
    <n v="1488434400"/>
    <n v="1489554000"/>
    <d v="2017-03-02T06:00:00"/>
    <d v="2017-03-15T05:00:00"/>
    <b v="1"/>
    <b v="0"/>
    <s v="photography/photography books"/>
    <x v="6"/>
    <x v="12"/>
  </r>
  <r>
    <n v="665"/>
    <s v="Park-Goodman"/>
    <s v="Customer-focused impactful extranet"/>
    <n v="5100"/>
    <n v="12219"/>
    <n v="239.58823529411765"/>
    <x v="0"/>
    <n v="272"/>
    <n v="44.922794117647058"/>
    <x v="0"/>
    <s v="USD"/>
    <n v="1310187600"/>
    <n v="1311397200"/>
    <d v="2011-07-09T05:00:00"/>
    <d v="2011-07-23T05:00:00"/>
    <b v="0"/>
    <b v="1"/>
    <s v="film &amp; video/documentary"/>
    <x v="3"/>
    <x v="7"/>
  </r>
  <r>
    <n v="667"/>
    <s v="Little Ltd"/>
    <s v="Decentralized bandwidth-monitored ability"/>
    <n v="6900"/>
    <n v="12155"/>
    <n v="176.15942028985506"/>
    <x v="0"/>
    <n v="419"/>
    <n v="29.009546539379475"/>
    <x v="0"/>
    <s v="USD"/>
    <n v="1410325200"/>
    <n v="1411102800"/>
    <d v="2014-09-10T05:00:00"/>
    <d v="2014-09-19T05:00:00"/>
    <b v="0"/>
    <b v="0"/>
    <s v="journalism/audio"/>
    <x v="8"/>
    <x v="23"/>
  </r>
  <r>
    <n v="669"/>
    <s v="Payne, Garrett and Thomas"/>
    <s v="Upgradable bi-directional concept"/>
    <n v="48800"/>
    <n v="175020"/>
    <n v="358.64754098360658"/>
    <x v="0"/>
    <n v="1621"/>
    <n v="107.97038864898211"/>
    <x v="5"/>
    <s v="EUR"/>
    <n v="1498453200"/>
    <n v="1499230800"/>
    <d v="2017-06-26T05:00:00"/>
    <d v="2017-07-05T05:00:00"/>
    <b v="0"/>
    <b v="0"/>
    <s v="theater/plays"/>
    <x v="2"/>
    <x v="2"/>
  </r>
  <r>
    <n v="670"/>
    <s v="Robinson Group"/>
    <s v="Re-contextualized homogeneous flexibility"/>
    <n v="16200"/>
    <n v="75955"/>
    <n v="468.85802469135803"/>
    <x v="0"/>
    <n v="1101"/>
    <n v="68.987284287011803"/>
    <x v="0"/>
    <s v="USD"/>
    <n v="1456380000"/>
    <n v="1457416800"/>
    <d v="2016-02-25T06:00:00"/>
    <d v="2016-03-08T06:00:00"/>
    <b v="0"/>
    <b v="0"/>
    <s v="music/indie rock"/>
    <x v="0"/>
    <x v="4"/>
  </r>
  <r>
    <n v="671"/>
    <s v="Robinson-Kelly"/>
    <s v="Monitored bi-directional standardization"/>
    <n v="97600"/>
    <n v="119127"/>
    <n v="122.05635245901641"/>
    <x v="0"/>
    <n v="1073"/>
    <n v="111.02236719478098"/>
    <x v="0"/>
    <s v="USD"/>
    <n v="1280552400"/>
    <n v="1280898000"/>
    <d v="2010-07-31T05:00:00"/>
    <d v="2010-08-04T05:00:00"/>
    <b v="0"/>
    <b v="1"/>
    <s v="theater/plays"/>
    <x v="2"/>
    <x v="2"/>
  </r>
  <r>
    <n v="675"/>
    <s v="Giles-Smith"/>
    <s v="Right-sized web-enabled intranet"/>
    <n v="9700"/>
    <n v="11929"/>
    <n v="122.97938144329896"/>
    <x v="0"/>
    <n v="331"/>
    <n v="36.0392749244713"/>
    <x v="0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0"/>
    <n v="1170"/>
    <n v="101.03760683760684"/>
    <x v="0"/>
    <s v="USD"/>
    <n v="1348635600"/>
    <n v="1349413200"/>
    <d v="2012-09-26T05:00:00"/>
    <d v="2012-10-05T05:00:00"/>
    <b v="0"/>
    <b v="0"/>
    <s v="photography/photography books"/>
    <x v="6"/>
    <x v="12"/>
  </r>
  <r>
    <n v="679"/>
    <s v="Davis Ltd"/>
    <s v="Synchronized motivating solution"/>
    <n v="1400"/>
    <n v="14511"/>
    <n v="1036.5"/>
    <x v="0"/>
    <n v="363"/>
    <n v="39.97520661157025"/>
    <x v="0"/>
    <s v="USD"/>
    <n v="1571374800"/>
    <n v="1571806800"/>
    <d v="2019-10-18T05:00:00"/>
    <d v="2019-10-23T05:00:00"/>
    <b v="0"/>
    <b v="1"/>
    <s v="food/food trucks"/>
    <x v="7"/>
    <x v="13"/>
  </r>
  <r>
    <n v="682"/>
    <s v="Nguyen and Sons"/>
    <s v="Compatible 5thgeneration concept"/>
    <n v="5400"/>
    <n v="8109"/>
    <n v="150.16666666666666"/>
    <x v="0"/>
    <n v="103"/>
    <n v="78.728155339805824"/>
    <x v="0"/>
    <s v="USD"/>
    <n v="1386741600"/>
    <n v="1387519200"/>
    <d v="2013-12-11T06:00:00"/>
    <d v="2013-12-20T06:00:00"/>
    <b v="0"/>
    <b v="0"/>
    <s v="theater/plays"/>
    <x v="2"/>
    <x v="2"/>
  </r>
  <r>
    <n v="683"/>
    <s v="Jones PLC"/>
    <s v="Virtual systemic intranet"/>
    <n v="2300"/>
    <n v="8244"/>
    <n v="358.43478260869563"/>
    <x v="0"/>
    <n v="147"/>
    <n v="56.081632653061227"/>
    <x v="0"/>
    <s v="USD"/>
    <n v="1537074000"/>
    <n v="1537246800"/>
    <d v="2018-09-16T05:00:00"/>
    <d v="2018-09-18T05:00:00"/>
    <b v="0"/>
    <b v="0"/>
    <s v="theater/plays"/>
    <x v="2"/>
    <x v="2"/>
  </r>
  <r>
    <n v="684"/>
    <s v="Gilmore LLC"/>
    <s v="Optimized systemic algorithm"/>
    <n v="1400"/>
    <n v="7600"/>
    <n v="542.85714285714289"/>
    <x v="0"/>
    <n v="110"/>
    <n v="69.090909090909093"/>
    <x v="6"/>
    <s v="CAD"/>
    <n v="1277787600"/>
    <n v="1279515600"/>
    <d v="2010-06-29T05:00:00"/>
    <d v="2010-07-19T05:00:00"/>
    <b v="0"/>
    <b v="0"/>
    <s v="publishing/nonfiction"/>
    <x v="4"/>
    <x v="5"/>
  </r>
  <r>
    <n v="686"/>
    <s v="Jones, Wiley and Robbins"/>
    <s v="Front-line cohesive extranet"/>
    <n v="7500"/>
    <n v="14381"/>
    <n v="191.74666666666667"/>
    <x v="0"/>
    <n v="134"/>
    <n v="107.32089552238806"/>
    <x v="0"/>
    <s v="USD"/>
    <n v="1522126800"/>
    <n v="1523077200"/>
    <d v="2018-03-27T05:00:00"/>
    <d v="2018-04-07T05:00:00"/>
    <b v="0"/>
    <b v="0"/>
    <s v="technology/wearables"/>
    <x v="1"/>
    <x v="8"/>
  </r>
  <r>
    <n v="687"/>
    <s v="Martin, Gates and Holt"/>
    <s v="Distributed holistic neural-net"/>
    <n v="1500"/>
    <n v="13980"/>
    <n v="932"/>
    <x v="0"/>
    <n v="269"/>
    <n v="51.970260223048328"/>
    <x v="0"/>
    <s v="USD"/>
    <n v="1489298400"/>
    <n v="1489554000"/>
    <d v="2017-03-12T06:00:00"/>
    <d v="2017-03-15T05:00:00"/>
    <b v="0"/>
    <b v="0"/>
    <s v="theater/plays"/>
    <x v="2"/>
    <x v="2"/>
  </r>
  <r>
    <n v="688"/>
    <s v="Bowen, Davies and Burns"/>
    <s v="Devolved client-server monitoring"/>
    <n v="2900"/>
    <n v="12449"/>
    <n v="429.27586206896552"/>
    <x v="0"/>
    <n v="175"/>
    <n v="71.137142857142862"/>
    <x v="0"/>
    <s v="USD"/>
    <n v="1547100000"/>
    <n v="1548482400"/>
    <d v="2019-01-10T06:00:00"/>
    <d v="2019-01-26T06:00:00"/>
    <b v="0"/>
    <b v="1"/>
    <s v="film &amp; video/television"/>
    <x v="3"/>
    <x v="19"/>
  </r>
  <r>
    <n v="689"/>
    <s v="Nguyen Inc"/>
    <s v="Seamless directional capacity"/>
    <n v="7300"/>
    <n v="7348"/>
    <n v="100.65753424657535"/>
    <x v="0"/>
    <n v="69"/>
    <n v="106.49275362318841"/>
    <x v="0"/>
    <s v="USD"/>
    <n v="1383022800"/>
    <n v="1384063200"/>
    <d v="2013-10-29T05:00:00"/>
    <d v="2013-11-10T06:00:00"/>
    <b v="0"/>
    <b v="0"/>
    <s v="technology/web"/>
    <x v="1"/>
    <x v="1"/>
  </r>
  <r>
    <n v="690"/>
    <s v="Walsh-Watts"/>
    <s v="Polarized actuating implementation"/>
    <n v="3600"/>
    <n v="8158"/>
    <n v="226.61111111111109"/>
    <x v="0"/>
    <n v="190"/>
    <n v="42.93684210526316"/>
    <x v="0"/>
    <s v="USD"/>
    <n v="1322373600"/>
    <n v="1322892000"/>
    <d v="2011-11-27T06:00:00"/>
    <d v="2011-12-03T06:00:00"/>
    <b v="0"/>
    <b v="1"/>
    <s v="film &amp; video/documentary"/>
    <x v="3"/>
    <x v="7"/>
  </r>
  <r>
    <n v="691"/>
    <s v="Ray, Li and Li"/>
    <s v="Front-line disintermediate hub"/>
    <n v="5000"/>
    <n v="7119"/>
    <n v="142.38"/>
    <x v="0"/>
    <n v="237"/>
    <n v="30.037974683544302"/>
    <x v="0"/>
    <s v="USD"/>
    <n v="1349240400"/>
    <n v="1350709200"/>
    <d v="2012-10-03T05:00:00"/>
    <d v="2012-10-20T05:00:00"/>
    <b v="1"/>
    <b v="1"/>
    <s v="film &amp; video/documentary"/>
    <x v="3"/>
    <x v="7"/>
  </r>
  <r>
    <n v="695"/>
    <s v="Cardenas, Thompson and Carey"/>
    <s v="Configurable full-range emulation"/>
    <n v="9200"/>
    <n v="12322"/>
    <n v="133.93478260869566"/>
    <x v="0"/>
    <n v="196"/>
    <n v="62.867346938775512"/>
    <x v="5"/>
    <s v="EUR"/>
    <n v="1447480800"/>
    <n v="1448863200"/>
    <d v="2015-11-14T06:00:00"/>
    <d v="2015-11-30T06:00:00"/>
    <b v="1"/>
    <b v="0"/>
    <s v="music/rock"/>
    <x v="0"/>
    <x v="0"/>
  </r>
  <r>
    <n v="697"/>
    <s v="Fox-Williams"/>
    <s v="Profound system-worthy functionalities"/>
    <n v="128900"/>
    <n v="196960"/>
    <n v="152.80062063615205"/>
    <x v="0"/>
    <n v="7295"/>
    <n v="26.999314599040439"/>
    <x v="0"/>
    <s v="USD"/>
    <n v="1522472400"/>
    <n v="1522645200"/>
    <d v="2018-03-31T05:00:00"/>
    <d v="2018-04-02T05:00:00"/>
    <b v="0"/>
    <b v="0"/>
    <s v="music/electric music"/>
    <x v="0"/>
    <x v="18"/>
  </r>
  <r>
    <n v="698"/>
    <s v="Taylor, Wood and Taylor"/>
    <s v="Cloned hybrid focus group"/>
    <n v="42100"/>
    <n v="188057"/>
    <n v="446.69121140142522"/>
    <x v="0"/>
    <n v="2893"/>
    <n v="65.004147943311438"/>
    <x v="6"/>
    <s v="CAD"/>
    <n v="1322114400"/>
    <n v="1323324000"/>
    <d v="2011-11-24T06:00:00"/>
    <d v="2011-12-08T06:00:00"/>
    <b v="0"/>
    <b v="0"/>
    <s v="technology/wearables"/>
    <x v="1"/>
    <x v="8"/>
  </r>
  <r>
    <n v="701"/>
    <s v="Mcclain LLC"/>
    <s v="Open-source multi-tasking methodology"/>
    <n v="52000"/>
    <n v="91014"/>
    <n v="175.02692307692308"/>
    <x v="0"/>
    <n v="820"/>
    <n v="110.99268292682927"/>
    <x v="0"/>
    <s v="USD"/>
    <n v="1301202000"/>
    <n v="1301806800"/>
    <d v="2011-03-27T05:00:00"/>
    <d v="2011-04-03T05:00:00"/>
    <b v="1"/>
    <b v="0"/>
    <s v="theater/plays"/>
    <x v="2"/>
    <x v="2"/>
  </r>
  <r>
    <n v="703"/>
    <s v="Perez Group"/>
    <s v="Cross-platform tertiary hub"/>
    <n v="63400"/>
    <n v="197728"/>
    <n v="311.87381703470032"/>
    <x v="0"/>
    <n v="2038"/>
    <n v="97.020608439646708"/>
    <x v="0"/>
    <s v="USD"/>
    <n v="1334984400"/>
    <n v="1336453200"/>
    <d v="2012-04-21T05:00:00"/>
    <d v="2012-05-08T05:00:00"/>
    <b v="1"/>
    <b v="1"/>
    <s v="publishing/translations"/>
    <x v="4"/>
    <x v="17"/>
  </r>
  <r>
    <n v="704"/>
    <s v="Haynes-Williams"/>
    <s v="Seamless clear-thinking artificial intelligence"/>
    <n v="8700"/>
    <n v="10682"/>
    <n v="122.78160919540231"/>
    <x v="0"/>
    <n v="116"/>
    <n v="92.08620689655173"/>
    <x v="0"/>
    <s v="USD"/>
    <n v="1467608400"/>
    <n v="1468904400"/>
    <d v="2016-07-04T05:00:00"/>
    <d v="2016-07-19T05:00:00"/>
    <b v="0"/>
    <b v="0"/>
    <s v="film &amp; video/animation"/>
    <x v="3"/>
    <x v="6"/>
  </r>
  <r>
    <n v="706"/>
    <s v="Moreno Ltd"/>
    <s v="Customer-focused multimedia methodology"/>
    <n v="108400"/>
    <n v="138586"/>
    <n v="127.84686346863469"/>
    <x v="0"/>
    <n v="1345"/>
    <n v="103.03791821561339"/>
    <x v="1"/>
    <s v="AUD"/>
    <n v="1546754400"/>
    <n v="1547445600"/>
    <d v="2019-01-06T06:00:00"/>
    <d v="2019-01-14T06:00:00"/>
    <b v="0"/>
    <b v="1"/>
    <s v="technology/web"/>
    <x v="1"/>
    <x v="1"/>
  </r>
  <r>
    <n v="707"/>
    <s v="Moore, Cook and Wright"/>
    <s v="Visionary maximized Local Area Network"/>
    <n v="7300"/>
    <n v="11579"/>
    <n v="158.61643835616439"/>
    <x v="0"/>
    <n v="168"/>
    <n v="68.922619047619051"/>
    <x v="0"/>
    <s v="USD"/>
    <n v="1544248800"/>
    <n v="1547359200"/>
    <d v="2018-12-08T06:00:00"/>
    <d v="2019-01-13T06:00:00"/>
    <b v="0"/>
    <b v="0"/>
    <s v="film &amp; video/drama"/>
    <x v="3"/>
    <x v="3"/>
  </r>
  <r>
    <n v="708"/>
    <s v="Ortega LLC"/>
    <s v="Secured bifurcated intranet"/>
    <n v="1700"/>
    <n v="12020"/>
    <n v="707.05882352941171"/>
    <x v="0"/>
    <n v="137"/>
    <n v="87.737226277372258"/>
    <x v="4"/>
    <s v="CHF"/>
    <n v="1495429200"/>
    <n v="1496293200"/>
    <d v="2017-05-22T05:00:00"/>
    <d v="2017-06-01T05:00:00"/>
    <b v="0"/>
    <b v="0"/>
    <s v="theater/plays"/>
    <x v="2"/>
    <x v="2"/>
  </r>
  <r>
    <n v="709"/>
    <s v="Silva, Walker and Martin"/>
    <s v="Grass-roots 4thgeneration product"/>
    <n v="9800"/>
    <n v="13954"/>
    <n v="142.38775510204081"/>
    <x v="0"/>
    <n v="186"/>
    <n v="75.021505376344081"/>
    <x v="5"/>
    <s v="EUR"/>
    <n v="1334811600"/>
    <n v="1335416400"/>
    <d v="2012-04-19T05:00:00"/>
    <d v="2012-04-26T05:00:00"/>
    <b v="0"/>
    <b v="0"/>
    <s v="theater/plays"/>
    <x v="2"/>
    <x v="2"/>
  </r>
  <r>
    <n v="710"/>
    <s v="Huynh, Gallegos and Mills"/>
    <s v="Reduced next generation info-mediaries"/>
    <n v="4300"/>
    <n v="6358"/>
    <n v="147.86046511627907"/>
    <x v="0"/>
    <n v="125"/>
    <n v="50.863999999999997"/>
    <x v="0"/>
    <s v="USD"/>
    <n v="1531544400"/>
    <n v="1532149200"/>
    <d v="2018-07-14T05:00:00"/>
    <d v="2018-07-21T05:00:00"/>
    <b v="0"/>
    <b v="1"/>
    <s v="theater/plays"/>
    <x v="2"/>
    <x v="2"/>
  </r>
  <r>
    <n v="712"/>
    <s v="Garza-Bryant"/>
    <s v="Programmable leadingedge contingency"/>
    <n v="800"/>
    <n v="14725"/>
    <n v="1840.625"/>
    <x v="0"/>
    <n v="202"/>
    <n v="72.896039603960389"/>
    <x v="0"/>
    <s v="USD"/>
    <n v="1467954000"/>
    <n v="1471496400"/>
    <d v="2016-07-08T05:00:00"/>
    <d v="2016-08-18T05:00:00"/>
    <b v="0"/>
    <b v="0"/>
    <s v="theater/plays"/>
    <x v="2"/>
    <x v="2"/>
  </r>
  <r>
    <n v="713"/>
    <s v="Mays LLC"/>
    <s v="Multi-layered global groupware"/>
    <n v="6900"/>
    <n v="11174"/>
    <n v="161.94202898550725"/>
    <x v="0"/>
    <n v="103"/>
    <n v="108.48543689320388"/>
    <x v="0"/>
    <s v="USD"/>
    <n v="1471842000"/>
    <n v="1472878800"/>
    <d v="2016-08-22T05:00:00"/>
    <d v="2016-09-03T05:00:00"/>
    <b v="0"/>
    <b v="0"/>
    <s v="publishing/radio &amp; podcasts"/>
    <x v="4"/>
    <x v="14"/>
  </r>
  <r>
    <n v="714"/>
    <s v="Evans-Jones"/>
    <s v="Switchable methodical superstructure"/>
    <n v="38500"/>
    <n v="182036"/>
    <n v="472.82077922077923"/>
    <x v="0"/>
    <n v="1785"/>
    <n v="101.98095238095237"/>
    <x v="0"/>
    <s v="USD"/>
    <n v="1408424400"/>
    <n v="1408510800"/>
    <d v="2014-08-19T05:00:00"/>
    <d v="2014-08-20T05:00:00"/>
    <b v="0"/>
    <b v="0"/>
    <s v="music/rock"/>
    <x v="0"/>
    <x v="0"/>
  </r>
  <r>
    <n v="716"/>
    <s v="Tapia, Kramer and Hicks"/>
    <s v="Advanced modular moderator"/>
    <n v="2000"/>
    <n v="10353"/>
    <n v="517.65"/>
    <x v="0"/>
    <n v="157"/>
    <n v="65.942675159235662"/>
    <x v="0"/>
    <s v="USD"/>
    <n v="1373432400"/>
    <n v="1375851600"/>
    <d v="2013-07-10T05:00:00"/>
    <d v="2013-08-07T05:00:00"/>
    <b v="0"/>
    <b v="1"/>
    <s v="theater/plays"/>
    <x v="2"/>
    <x v="2"/>
  </r>
  <r>
    <n v="717"/>
    <s v="Barnes, Wilcox and Riley"/>
    <s v="Reverse-engineered well-modulated ability"/>
    <n v="5600"/>
    <n v="13868"/>
    <n v="247.64285714285714"/>
    <x v="0"/>
    <n v="555"/>
    <n v="24.987387387387386"/>
    <x v="0"/>
    <s v="USD"/>
    <n v="1313989200"/>
    <n v="1315803600"/>
    <d v="2011-08-22T05:00:00"/>
    <d v="2011-09-12T05:00:00"/>
    <b v="0"/>
    <b v="0"/>
    <s v="film &amp; video/documentary"/>
    <x v="3"/>
    <x v="7"/>
  </r>
  <r>
    <n v="718"/>
    <s v="Reyes PLC"/>
    <s v="Expanded optimal pricing structure"/>
    <n v="8300"/>
    <n v="8317"/>
    <n v="100.20481927710843"/>
    <x v="0"/>
    <n v="297"/>
    <n v="28.003367003367003"/>
    <x v="0"/>
    <s v="USD"/>
    <n v="1371445200"/>
    <n v="1373691600"/>
    <d v="2013-06-17T05:00:00"/>
    <d v="2013-07-13T05:00:00"/>
    <b v="0"/>
    <b v="0"/>
    <s v="technology/wearables"/>
    <x v="1"/>
    <x v="8"/>
  </r>
  <r>
    <n v="719"/>
    <s v="Pace, Simpson and Watkins"/>
    <s v="Down-sized uniform ability"/>
    <n v="6900"/>
    <n v="10557"/>
    <n v="153"/>
    <x v="0"/>
    <n v="123"/>
    <n v="85.829268292682926"/>
    <x v="0"/>
    <s v="USD"/>
    <n v="1338267600"/>
    <n v="1339218000"/>
    <d v="2012-05-29T05:00:00"/>
    <d v="2012-06-09T05:00:00"/>
    <b v="0"/>
    <b v="0"/>
    <s v="publishing/fiction"/>
    <x v="4"/>
    <x v="11"/>
  </r>
  <r>
    <n v="722"/>
    <s v="Thomas-Simmons"/>
    <s v="Proactive 24hour frame"/>
    <n v="48500"/>
    <n v="75906"/>
    <n v="156.50721649484535"/>
    <x v="0"/>
    <n v="3036"/>
    <n v="25.00197628458498"/>
    <x v="0"/>
    <s v="USD"/>
    <n v="1509948000"/>
    <n v="1512280800"/>
    <d v="2017-11-06T06:00:00"/>
    <d v="2017-12-03T06:00:00"/>
    <b v="0"/>
    <b v="0"/>
    <s v="film &amp; video/documentary"/>
    <x v="3"/>
    <x v="7"/>
  </r>
  <r>
    <n v="723"/>
    <s v="Beck-Knight"/>
    <s v="Exclusive fresh-thinking model"/>
    <n v="4900"/>
    <n v="13250"/>
    <n v="270.40816326530609"/>
    <x v="0"/>
    <n v="144"/>
    <n v="92.013888888888886"/>
    <x v="1"/>
    <s v="AUD"/>
    <n v="1456898400"/>
    <n v="1458709200"/>
    <d v="2016-03-02T06:00:00"/>
    <d v="2016-03-23T05:00:00"/>
    <b v="0"/>
    <b v="0"/>
    <s v="theater/plays"/>
    <x v="2"/>
    <x v="2"/>
  </r>
  <r>
    <n v="724"/>
    <s v="Mccoy Ltd"/>
    <s v="Business-focused encompassing intranet"/>
    <n v="8400"/>
    <n v="11261"/>
    <n v="134.05952380952382"/>
    <x v="0"/>
    <n v="121"/>
    <n v="93.066115702479337"/>
    <x v="3"/>
    <s v="GBP"/>
    <n v="1413954000"/>
    <n v="1414126800"/>
    <d v="2014-10-22T05:00:00"/>
    <d v="2014-10-24T05:00:00"/>
    <b v="0"/>
    <b v="1"/>
    <s v="theater/plays"/>
    <x v="2"/>
    <x v="2"/>
  </r>
  <r>
    <n v="727"/>
    <s v="Quinn, Cruz and Schmidt"/>
    <s v="Enterprise-wide multimedia software"/>
    <n v="8900"/>
    <n v="14685"/>
    <n v="165"/>
    <x v="0"/>
    <n v="181"/>
    <n v="81.132596685082873"/>
    <x v="0"/>
    <s v="USD"/>
    <n v="1547964000"/>
    <n v="1552971600"/>
    <d v="2019-01-20T06:00:00"/>
    <d v="2019-03-19T05:00:00"/>
    <b v="0"/>
    <b v="0"/>
    <s v="technology/web"/>
    <x v="1"/>
    <x v="1"/>
  </r>
  <r>
    <n v="729"/>
    <s v="Moore Group"/>
    <s v="Multi-lateral object-oriented open system"/>
    <n v="5600"/>
    <n v="10397"/>
    <n v="185.66071428571428"/>
    <x v="0"/>
    <n v="122"/>
    <n v="85.221311475409834"/>
    <x v="0"/>
    <s v="USD"/>
    <n v="1359957600"/>
    <n v="1360130400"/>
    <d v="2013-02-04T06:00:00"/>
    <d v="2013-02-06T06:00:00"/>
    <b v="0"/>
    <b v="0"/>
    <s v="film &amp; video/drama"/>
    <x v="3"/>
    <x v="3"/>
  </r>
  <r>
    <n v="730"/>
    <s v="Carson PLC"/>
    <s v="Visionary system-worthy attitude"/>
    <n v="28800"/>
    <n v="118847"/>
    <n v="412.6631944444444"/>
    <x v="0"/>
    <n v="1071"/>
    <n v="110.96825396825396"/>
    <x v="6"/>
    <s v="CAD"/>
    <n v="1432357200"/>
    <n v="1432875600"/>
    <d v="2015-05-23T05:00:00"/>
    <d v="2015-05-29T05:00:00"/>
    <b v="0"/>
    <b v="0"/>
    <s v="technology/wearables"/>
    <x v="1"/>
    <x v="8"/>
  </r>
  <r>
    <n v="733"/>
    <s v="Marquez-Kerr"/>
    <s v="Automated hybrid orchestration"/>
    <n v="15800"/>
    <n v="83267"/>
    <n v="527.00632911392404"/>
    <x v="0"/>
    <n v="980"/>
    <n v="84.96632653061225"/>
    <x v="0"/>
    <s v="USD"/>
    <n v="1406178000"/>
    <n v="1407301200"/>
    <d v="2014-07-24T05:00:00"/>
    <d v="2014-08-06T05:00:00"/>
    <b v="0"/>
    <b v="0"/>
    <s v="music/metal"/>
    <x v="0"/>
    <x v="16"/>
  </r>
  <r>
    <n v="734"/>
    <s v="Stone PLC"/>
    <s v="Exclusive 5thgeneration leverage"/>
    <n v="4200"/>
    <n v="13404"/>
    <n v="319.14285714285711"/>
    <x v="0"/>
    <n v="536"/>
    <n v="25.007462686567163"/>
    <x v="0"/>
    <s v="USD"/>
    <n v="1485583200"/>
    <n v="1486620000"/>
    <d v="2017-01-28T06:00:00"/>
    <d v="2017-02-09T06:00:00"/>
    <b v="0"/>
    <b v="1"/>
    <s v="theater/plays"/>
    <x v="2"/>
    <x v="2"/>
  </r>
  <r>
    <n v="735"/>
    <s v="Caldwell PLC"/>
    <s v="Grass-roots zero administration alliance"/>
    <n v="37100"/>
    <n v="131404"/>
    <n v="354.18867924528303"/>
    <x v="0"/>
    <n v="1991"/>
    <n v="65.998995479658461"/>
    <x v="0"/>
    <s v="USD"/>
    <n v="1459314000"/>
    <n v="1459918800"/>
    <d v="2016-03-30T05:00:00"/>
    <d v="2016-04-06T05:00:00"/>
    <b v="0"/>
    <b v="0"/>
    <s v="photography/photography books"/>
    <x v="6"/>
    <x v="12"/>
  </r>
  <r>
    <n v="737"/>
    <s v="Gardner Inc"/>
    <s v="Function-based systematic Graphical User Interface"/>
    <n v="3700"/>
    <n v="5028"/>
    <n v="135.8918918918919"/>
    <x v="0"/>
    <n v="180"/>
    <n v="27.933333333333334"/>
    <x v="0"/>
    <s v="USD"/>
    <n v="1478844000"/>
    <n v="1479880800"/>
    <d v="2016-11-11T06:00:00"/>
    <d v="2016-11-23T06:00:00"/>
    <b v="0"/>
    <b v="0"/>
    <s v="music/indie rock"/>
    <x v="0"/>
    <x v="4"/>
  </r>
  <r>
    <n v="741"/>
    <s v="Garcia Ltd"/>
    <s v="Balanced mobile alliance"/>
    <n v="1200"/>
    <n v="14150"/>
    <n v="1179.1666666666665"/>
    <x v="0"/>
    <n v="130"/>
    <n v="108.84615384615384"/>
    <x v="0"/>
    <s v="USD"/>
    <n v="1274590800"/>
    <n v="1274677200"/>
    <d v="2010-05-23T05:00:00"/>
    <d v="2010-05-24T05:00:00"/>
    <b v="0"/>
    <b v="0"/>
    <s v="theater/plays"/>
    <x v="2"/>
    <x v="2"/>
  </r>
  <r>
    <n v="742"/>
    <s v="West-Stevens"/>
    <s v="Reactive solution-oriented groupware"/>
    <n v="1200"/>
    <n v="13513"/>
    <n v="1126.0833333333335"/>
    <x v="0"/>
    <n v="122"/>
    <n v="110.76229508196721"/>
    <x v="0"/>
    <s v="USD"/>
    <n v="1263880800"/>
    <n v="1267509600"/>
    <d v="2010-01-19T06:00:00"/>
    <d v="2010-03-02T06:00:00"/>
    <b v="0"/>
    <b v="0"/>
    <s v="music/electric music"/>
    <x v="0"/>
    <x v="18"/>
  </r>
  <r>
    <n v="744"/>
    <s v="Fitzgerald Group"/>
    <s v="Intuitive exuding initiative"/>
    <n v="2000"/>
    <n v="14240"/>
    <n v="712"/>
    <x v="0"/>
    <n v="140"/>
    <n v="101.71428571428571"/>
    <x v="0"/>
    <s v="USD"/>
    <n v="1533877200"/>
    <n v="1534050000"/>
    <d v="2018-08-10T05:00:00"/>
    <d v="2018-08-12T05:00:00"/>
    <b v="0"/>
    <b v="1"/>
    <s v="theater/plays"/>
    <x v="2"/>
    <x v="2"/>
  </r>
  <r>
    <n v="746"/>
    <s v="Edwards LLC"/>
    <s v="Automated system-worthy structure"/>
    <n v="55800"/>
    <n v="118580"/>
    <n v="212.50896057347671"/>
    <x v="0"/>
    <n v="3388"/>
    <n v="35"/>
    <x v="0"/>
    <s v="USD"/>
    <n v="1318136400"/>
    <n v="1318568400"/>
    <d v="2011-10-09T05:00:00"/>
    <d v="2011-10-14T05:00:00"/>
    <b v="0"/>
    <b v="0"/>
    <s v="technology/web"/>
    <x v="1"/>
    <x v="1"/>
  </r>
  <r>
    <n v="747"/>
    <s v="Greer and Sons"/>
    <s v="Secured clear-thinking intranet"/>
    <n v="4900"/>
    <n v="11214"/>
    <n v="228.85714285714286"/>
    <x v="0"/>
    <n v="280"/>
    <n v="40.049999999999997"/>
    <x v="0"/>
    <s v="USD"/>
    <n v="1283403600"/>
    <n v="1284354000"/>
    <d v="2010-09-02T05:00:00"/>
    <d v="2010-09-13T05:00:00"/>
    <b v="0"/>
    <b v="0"/>
    <s v="theater/plays"/>
    <x v="2"/>
    <x v="2"/>
  </r>
  <r>
    <n v="749"/>
    <s v="Hunter-Logan"/>
    <s v="Down-sized needs-based task-force"/>
    <n v="8600"/>
    <n v="13527"/>
    <n v="157.29069767441862"/>
    <x v="0"/>
    <n v="366"/>
    <n v="36.959016393442624"/>
    <x v="5"/>
    <s v="EUR"/>
    <n v="1412744400"/>
    <n v="1413781200"/>
    <d v="2014-10-08T05:00:00"/>
    <d v="2014-10-20T05:00:00"/>
    <b v="0"/>
    <b v="1"/>
    <s v="technology/wearables"/>
    <x v="1"/>
    <x v="8"/>
  </r>
  <r>
    <n v="751"/>
    <s v="Lane-Barber"/>
    <s v="Universal value-added moderator"/>
    <n v="3600"/>
    <n v="8363"/>
    <n v="232.30555555555554"/>
    <x v="0"/>
    <n v="270"/>
    <n v="30.974074074074075"/>
    <x v="0"/>
    <s v="USD"/>
    <n v="1458190800"/>
    <n v="1459486800"/>
    <d v="2016-03-17T05:00:00"/>
    <d v="2016-04-01T05:00:00"/>
    <b v="1"/>
    <b v="1"/>
    <s v="publishing/nonfiction"/>
    <x v="4"/>
    <x v="5"/>
  </r>
  <r>
    <n v="753"/>
    <s v="Guerrero-Griffin"/>
    <s v="Networked web-enabled product"/>
    <n v="4700"/>
    <n v="12065"/>
    <n v="256.70212765957444"/>
    <x v="0"/>
    <n v="137"/>
    <n v="88.065693430656935"/>
    <x v="0"/>
    <s v="USD"/>
    <n v="1274590800"/>
    <n v="1275886800"/>
    <d v="2010-05-23T05:00:00"/>
    <d v="2010-06-07T05:00:00"/>
    <b v="0"/>
    <b v="0"/>
    <s v="photography/photography books"/>
    <x v="6"/>
    <x v="12"/>
  </r>
  <r>
    <n v="754"/>
    <s v="Perez, Reed and Lee"/>
    <s v="Advanced dedicated encoding"/>
    <n v="70400"/>
    <n v="118603"/>
    <n v="168.47017045454547"/>
    <x v="0"/>
    <n v="3205"/>
    <n v="37.005616224648989"/>
    <x v="0"/>
    <s v="USD"/>
    <n v="1351400400"/>
    <n v="1355983200"/>
    <d v="2012-10-28T05:00:00"/>
    <d v="2012-12-20T06:00:00"/>
    <b v="0"/>
    <b v="0"/>
    <s v="theater/plays"/>
    <x v="2"/>
    <x v="2"/>
  </r>
  <r>
    <n v="755"/>
    <s v="Chen, Pollard and Clarke"/>
    <s v="Stand-alone multi-state project"/>
    <n v="4500"/>
    <n v="7496"/>
    <n v="166.57777777777778"/>
    <x v="0"/>
    <n v="288"/>
    <n v="26.027777777777779"/>
    <x v="2"/>
    <s v="DKK"/>
    <n v="1514354400"/>
    <n v="1515391200"/>
    <d v="2017-12-27T06:00:00"/>
    <d v="2018-01-08T06:00:00"/>
    <b v="0"/>
    <b v="1"/>
    <s v="theater/plays"/>
    <x v="2"/>
    <x v="2"/>
  </r>
  <r>
    <n v="756"/>
    <s v="Serrano, Gallagher and Griffith"/>
    <s v="Customizable bi-directional monitoring"/>
    <n v="1300"/>
    <n v="10037"/>
    <n v="772.07692307692309"/>
    <x v="0"/>
    <n v="148"/>
    <n v="67.817567567567565"/>
    <x v="0"/>
    <s v="USD"/>
    <n v="1421733600"/>
    <n v="1422252000"/>
    <d v="2015-01-20T06:00:00"/>
    <d v="2015-01-26T06:00:00"/>
    <b v="0"/>
    <b v="0"/>
    <s v="theater/plays"/>
    <x v="2"/>
    <x v="2"/>
  </r>
  <r>
    <n v="757"/>
    <s v="Callahan-Gilbert"/>
    <s v="Profit-focused motivating function"/>
    <n v="1400"/>
    <n v="5696"/>
    <n v="406.85714285714283"/>
    <x v="0"/>
    <n v="114"/>
    <n v="49.964912280701753"/>
    <x v="0"/>
    <s v="USD"/>
    <n v="1305176400"/>
    <n v="1305522000"/>
    <d v="2011-05-12T05:00:00"/>
    <d v="2011-05-16T05:00:00"/>
    <b v="0"/>
    <b v="0"/>
    <s v="film &amp; video/drama"/>
    <x v="3"/>
    <x v="3"/>
  </r>
  <r>
    <n v="758"/>
    <s v="Logan-Miranda"/>
    <s v="Proactive systemic firmware"/>
    <n v="29600"/>
    <n v="167005"/>
    <n v="564.20608108108115"/>
    <x v="0"/>
    <n v="1518"/>
    <n v="110.01646903820817"/>
    <x v="6"/>
    <s v="CAD"/>
    <n v="1414126800"/>
    <n v="1414904400"/>
    <d v="2014-10-24T05:00:00"/>
    <d v="2014-11-02T05:00:00"/>
    <b v="0"/>
    <b v="0"/>
    <s v="music/rock"/>
    <x v="0"/>
    <x v="0"/>
  </r>
  <r>
    <n v="761"/>
    <s v="Mitchell-Lee"/>
    <s v="Customizable leadingedge model"/>
    <n v="2200"/>
    <n v="14420"/>
    <n v="655.4545454545455"/>
    <x v="0"/>
    <n v="166"/>
    <n v="86.867469879518069"/>
    <x v="0"/>
    <s v="USD"/>
    <n v="1500699600"/>
    <n v="1501131600"/>
    <d v="2017-07-22T05:00:00"/>
    <d v="2017-07-27T05:00:00"/>
    <b v="0"/>
    <b v="0"/>
    <s v="music/rock"/>
    <x v="0"/>
    <x v="0"/>
  </r>
  <r>
    <n v="762"/>
    <s v="Davis Ltd"/>
    <s v="Upgradable uniform service-desk"/>
    <n v="3500"/>
    <n v="6204"/>
    <n v="177.25714285714284"/>
    <x v="0"/>
    <n v="100"/>
    <n v="62.04"/>
    <x v="1"/>
    <s v="AUD"/>
    <n v="1354082400"/>
    <n v="1355032800"/>
    <d v="2012-11-28T06:00:00"/>
    <d v="2012-12-09T06:00:00"/>
    <b v="0"/>
    <b v="0"/>
    <s v="music/jazz"/>
    <x v="0"/>
    <x v="15"/>
  </r>
  <r>
    <n v="763"/>
    <s v="Rowland PLC"/>
    <s v="Inverse client-driven product"/>
    <n v="5600"/>
    <n v="6338"/>
    <n v="113.17857142857144"/>
    <x v="0"/>
    <n v="235"/>
    <n v="26.970212765957445"/>
    <x v="0"/>
    <s v="USD"/>
    <n v="1336453200"/>
    <n v="1339477200"/>
    <d v="2012-05-08T05:00:00"/>
    <d v="2012-06-12T05:00:00"/>
    <b v="0"/>
    <b v="1"/>
    <s v="theater/plays"/>
    <x v="2"/>
    <x v="2"/>
  </r>
  <r>
    <n v="764"/>
    <s v="Shaffer-Mason"/>
    <s v="Managed bandwidth-monitored system engine"/>
    <n v="1100"/>
    <n v="8010"/>
    <n v="728.18181818181824"/>
    <x v="0"/>
    <n v="148"/>
    <n v="54.121621621621621"/>
    <x v="0"/>
    <s v="USD"/>
    <n v="1305262800"/>
    <n v="1305954000"/>
    <d v="2011-05-13T05:00:00"/>
    <d v="2011-05-21T05:00:00"/>
    <b v="0"/>
    <b v="0"/>
    <s v="music/rock"/>
    <x v="0"/>
    <x v="0"/>
  </r>
  <r>
    <n v="765"/>
    <s v="Matthews LLC"/>
    <s v="Advanced transitional help-desk"/>
    <n v="3900"/>
    <n v="8125"/>
    <n v="208.33333333333334"/>
    <x v="0"/>
    <n v="198"/>
    <n v="41.035353535353536"/>
    <x v="0"/>
    <s v="USD"/>
    <n v="1492232400"/>
    <n v="1494392400"/>
    <d v="2017-04-15T05:00:00"/>
    <d v="2017-05-10T05:00:00"/>
    <b v="1"/>
    <b v="1"/>
    <s v="music/indie rock"/>
    <x v="0"/>
    <x v="4"/>
  </r>
  <r>
    <n v="768"/>
    <s v="Ramirez-Calderon"/>
    <s v="Fundamental zero tolerance alliance"/>
    <n v="4800"/>
    <n v="11088"/>
    <n v="231"/>
    <x v="0"/>
    <n v="150"/>
    <n v="73.92"/>
    <x v="0"/>
    <s v="USD"/>
    <n v="1386741600"/>
    <n v="1388037600"/>
    <d v="2013-12-11T06:00:00"/>
    <d v="2013-12-26T06:00:00"/>
    <b v="0"/>
    <b v="0"/>
    <s v="theater/plays"/>
    <x v="2"/>
    <x v="2"/>
  </r>
  <r>
    <n v="770"/>
    <s v="Mathis-Rodriguez"/>
    <s v="User-centric attitude-oriented intranet"/>
    <n v="4300"/>
    <n v="11642"/>
    <n v="270.74418604651163"/>
    <x v="0"/>
    <n v="216"/>
    <n v="53.898148148148145"/>
    <x v="5"/>
    <s v="EUR"/>
    <n v="1397451600"/>
    <n v="1398056400"/>
    <d v="2014-04-14T05:00:00"/>
    <d v="2014-04-21T05:00:00"/>
    <b v="0"/>
    <b v="1"/>
    <s v="theater/plays"/>
    <x v="2"/>
    <x v="2"/>
  </r>
  <r>
    <n v="772"/>
    <s v="Johnson-Pace"/>
    <s v="Persistent 3rdgeneration moratorium"/>
    <n v="149600"/>
    <n v="169586"/>
    <n v="113.3596256684492"/>
    <x v="0"/>
    <n v="5139"/>
    <n v="32.999805409612762"/>
    <x v="0"/>
    <s v="USD"/>
    <n v="1549692000"/>
    <n v="1550037600"/>
    <d v="2019-02-09T06:00:00"/>
    <d v="2019-02-13T06:00:00"/>
    <b v="0"/>
    <b v="0"/>
    <s v="music/indie rock"/>
    <x v="0"/>
    <x v="4"/>
  </r>
  <r>
    <n v="773"/>
    <s v="Meza, Kirby and Patel"/>
    <s v="Cross-platform empowering project"/>
    <n v="53100"/>
    <n v="101185"/>
    <n v="190.55555555555554"/>
    <x v="0"/>
    <n v="2353"/>
    <n v="43.00254993625159"/>
    <x v="0"/>
    <s v="USD"/>
    <n v="1492059600"/>
    <n v="1492923600"/>
    <d v="2017-04-13T05:00:00"/>
    <d v="2017-04-23T05:00:00"/>
    <b v="0"/>
    <b v="0"/>
    <s v="theater/plays"/>
    <x v="2"/>
    <x v="2"/>
  </r>
  <r>
    <n v="774"/>
    <s v="Gonzalez-Snow"/>
    <s v="Polarized user-facing interface"/>
    <n v="5000"/>
    <n v="6775"/>
    <n v="135.5"/>
    <x v="0"/>
    <n v="78"/>
    <n v="86.858974358974365"/>
    <x v="5"/>
    <s v="EUR"/>
    <n v="1463979600"/>
    <n v="1467522000"/>
    <d v="2016-05-23T05:00:00"/>
    <d v="2016-07-03T05:00:00"/>
    <b v="0"/>
    <b v="0"/>
    <s v="technology/web"/>
    <x v="1"/>
    <x v="1"/>
  </r>
  <r>
    <n v="778"/>
    <s v="Moss-Guzman"/>
    <s v="Cross-platform optimizing website"/>
    <n v="1300"/>
    <n v="10243"/>
    <n v="787.92307692307691"/>
    <x v="0"/>
    <n v="174"/>
    <n v="58.867816091954026"/>
    <x v="4"/>
    <s v="CHF"/>
    <n v="1313211600"/>
    <n v="1313643600"/>
    <d v="2011-08-13T05:00:00"/>
    <d v="2011-08-18T05:00:00"/>
    <b v="0"/>
    <b v="0"/>
    <s v="film &amp; video/animation"/>
    <x v="3"/>
    <x v="6"/>
  </r>
  <r>
    <n v="780"/>
    <s v="Brooks-Rodriguez"/>
    <s v="Implemented intangible instruction set"/>
    <n v="5100"/>
    <n v="5421"/>
    <n v="106.29411764705883"/>
    <x v="0"/>
    <n v="164"/>
    <n v="33.054878048780488"/>
    <x v="0"/>
    <s v="USD"/>
    <n v="1469163600"/>
    <n v="1470805200"/>
    <d v="2016-07-22T05:00:00"/>
    <d v="2016-08-10T05:00:00"/>
    <b v="0"/>
    <b v="1"/>
    <s v="film &amp; video/drama"/>
    <x v="3"/>
    <x v="3"/>
  </r>
  <r>
    <n v="782"/>
    <s v="Williams and Sons"/>
    <s v="Centralized asymmetric framework"/>
    <n v="5100"/>
    <n v="10981"/>
    <n v="215.31372549019611"/>
    <x v="0"/>
    <n v="161"/>
    <n v="68.204968944099377"/>
    <x v="0"/>
    <s v="USD"/>
    <n v="1298959200"/>
    <n v="1301374800"/>
    <d v="2011-03-01T06:00:00"/>
    <d v="2011-03-29T05:00:00"/>
    <b v="0"/>
    <b v="1"/>
    <s v="film &amp; video/animation"/>
    <x v="3"/>
    <x v="6"/>
  </r>
  <r>
    <n v="783"/>
    <s v="Vega, Chan and Carney"/>
    <s v="Down-sized systematic utilization"/>
    <n v="7400"/>
    <n v="10451"/>
    <n v="141.22972972972974"/>
    <x v="0"/>
    <n v="138"/>
    <n v="75.731884057971016"/>
    <x v="0"/>
    <s v="USD"/>
    <n v="1387260000"/>
    <n v="1387864800"/>
    <d v="2013-12-17T06:00:00"/>
    <d v="2013-12-24T06:00:00"/>
    <b v="0"/>
    <b v="0"/>
    <s v="music/rock"/>
    <x v="0"/>
    <x v="0"/>
  </r>
  <r>
    <n v="784"/>
    <s v="Byrd Group"/>
    <s v="Profound fault-tolerant model"/>
    <n v="88900"/>
    <n v="102535"/>
    <n v="115.33745781777279"/>
    <x v="0"/>
    <n v="3308"/>
    <n v="30.996070133010882"/>
    <x v="0"/>
    <s v="USD"/>
    <n v="1457244000"/>
    <n v="1458190800"/>
    <d v="2016-03-06T06:00:00"/>
    <d v="2016-03-17T05:00:00"/>
    <b v="0"/>
    <b v="0"/>
    <s v="technology/web"/>
    <x v="1"/>
    <x v="1"/>
  </r>
  <r>
    <n v="785"/>
    <s v="Peterson, Fletcher and Sanchez"/>
    <s v="Multi-channeled bi-directional moratorium"/>
    <n v="6700"/>
    <n v="12939"/>
    <n v="193.11940298507463"/>
    <x v="0"/>
    <n v="127"/>
    <n v="101.88188976377953"/>
    <x v="1"/>
    <s v="AUD"/>
    <n v="1556341200"/>
    <n v="1559278800"/>
    <d v="2019-04-27T05:00:00"/>
    <d v="2019-05-31T05:00:00"/>
    <b v="0"/>
    <b v="1"/>
    <s v="film &amp; video/animation"/>
    <x v="3"/>
    <x v="6"/>
  </r>
  <r>
    <n v="786"/>
    <s v="Smith-Brown"/>
    <s v="Object-based content-based ability"/>
    <n v="1500"/>
    <n v="10946"/>
    <n v="729.73333333333335"/>
    <x v="0"/>
    <n v="207"/>
    <n v="52.879227053140099"/>
    <x v="5"/>
    <s v="EUR"/>
    <n v="1522126800"/>
    <n v="1522731600"/>
    <d v="2018-03-27T05:00:00"/>
    <d v="2018-04-03T05:00:00"/>
    <b v="0"/>
    <b v="1"/>
    <s v="music/jazz"/>
    <x v="0"/>
    <x v="15"/>
  </r>
  <r>
    <n v="793"/>
    <s v="Rodriguez, Cox and Rodriguez"/>
    <s v="Networked disintermediate leverage"/>
    <n v="1100"/>
    <n v="13045"/>
    <n v="1185.909090909091"/>
    <x v="0"/>
    <n v="181"/>
    <n v="72.071823204419886"/>
    <x v="4"/>
    <s v="CHF"/>
    <n v="1372136400"/>
    <n v="1372482000"/>
    <d v="2013-06-25T05:00:00"/>
    <d v="2013-06-29T05:00:00"/>
    <b v="0"/>
    <b v="0"/>
    <s v="publishing/nonfiction"/>
    <x v="4"/>
    <x v="5"/>
  </r>
  <r>
    <n v="794"/>
    <s v="Welch Inc"/>
    <s v="Optional optimal website"/>
    <n v="6600"/>
    <n v="8276"/>
    <n v="125.39393939393939"/>
    <x v="0"/>
    <n v="110"/>
    <n v="75.236363636363635"/>
    <x v="0"/>
    <s v="USD"/>
    <n v="1513922400"/>
    <n v="1514959200"/>
    <d v="2017-12-22T06:00:00"/>
    <d v="2018-01-03T06:00:00"/>
    <b v="0"/>
    <b v="0"/>
    <s v="music/rock"/>
    <x v="0"/>
    <x v="0"/>
  </r>
  <r>
    <n v="797"/>
    <s v="Houston, Moore and Rogers"/>
    <s v="Optional tangible utilization"/>
    <n v="7600"/>
    <n v="8332"/>
    <n v="109.63157894736841"/>
    <x v="0"/>
    <n v="185"/>
    <n v="45.037837837837834"/>
    <x v="0"/>
    <s v="USD"/>
    <n v="1546149600"/>
    <n v="1548136800"/>
    <d v="2018-12-30T06:00:00"/>
    <d v="2019-01-22T06:00:00"/>
    <b v="0"/>
    <b v="0"/>
    <s v="technology/web"/>
    <x v="1"/>
    <x v="1"/>
  </r>
  <r>
    <n v="798"/>
    <s v="Small-Fuentes"/>
    <s v="Seamless maximized product"/>
    <n v="3400"/>
    <n v="6408"/>
    <n v="188.47058823529412"/>
    <x v="0"/>
    <n v="121"/>
    <n v="52.958677685950413"/>
    <x v="0"/>
    <s v="USD"/>
    <n v="1338440400"/>
    <n v="1340859600"/>
    <d v="2012-05-31T05:00:00"/>
    <d v="2012-06-28T05:00:00"/>
    <b v="0"/>
    <b v="1"/>
    <s v="theater/plays"/>
    <x v="2"/>
    <x v="2"/>
  </r>
  <r>
    <n v="801"/>
    <s v="Olson-Bishop"/>
    <s v="User-friendly high-level initiative"/>
    <n v="2300"/>
    <n v="4667"/>
    <n v="202.9130434782609"/>
    <x v="0"/>
    <n v="106"/>
    <n v="44.028301886792455"/>
    <x v="0"/>
    <s v="USD"/>
    <n v="1577772000"/>
    <n v="1579672800"/>
    <d v="2019-12-31T06:00:00"/>
    <d v="2020-01-22T06:00:00"/>
    <b v="0"/>
    <b v="1"/>
    <s v="photography/photography books"/>
    <x v="6"/>
    <x v="12"/>
  </r>
  <r>
    <n v="802"/>
    <s v="Rodriguez, Anderson and Porter"/>
    <s v="Reverse-engineered zero-defect infrastructure"/>
    <n v="6200"/>
    <n v="12216"/>
    <n v="197.03225806451613"/>
    <x v="0"/>
    <n v="142"/>
    <n v="86.028169014084511"/>
    <x v="0"/>
    <s v="USD"/>
    <n v="1562216400"/>
    <n v="1562389200"/>
    <d v="2019-07-04T05:00:00"/>
    <d v="2019-07-06T05:00:00"/>
    <b v="0"/>
    <b v="0"/>
    <s v="photography/photography books"/>
    <x v="6"/>
    <x v="12"/>
  </r>
  <r>
    <n v="803"/>
    <s v="Perez, Brown and Meyers"/>
    <s v="Stand-alone background customer loyalty"/>
    <n v="6100"/>
    <n v="6527"/>
    <n v="107"/>
    <x v="0"/>
    <n v="233"/>
    <n v="28.012875536480685"/>
    <x v="0"/>
    <s v="USD"/>
    <n v="1548568800"/>
    <n v="1551506400"/>
    <d v="2019-01-27T06:00:00"/>
    <d v="2019-03-02T06:00:00"/>
    <b v="0"/>
    <b v="0"/>
    <s v="theater/plays"/>
    <x v="2"/>
    <x v="2"/>
  </r>
  <r>
    <n v="804"/>
    <s v="English-Mccullough"/>
    <s v="Business-focused discrete software"/>
    <n v="2600"/>
    <n v="6987"/>
    <n v="268.73076923076923"/>
    <x v="0"/>
    <n v="218"/>
    <n v="32.050458715596328"/>
    <x v="0"/>
    <s v="USD"/>
    <n v="1514872800"/>
    <n v="1516600800"/>
    <d v="2018-01-02T06:00:00"/>
    <d v="2018-01-22T06:00:00"/>
    <b v="0"/>
    <b v="0"/>
    <s v="music/rock"/>
    <x v="0"/>
    <x v="0"/>
  </r>
  <r>
    <n v="806"/>
    <s v="Harmon-Madden"/>
    <s v="Adaptive holistic hub"/>
    <n v="700"/>
    <n v="8262"/>
    <n v="1180.2857142857142"/>
    <x v="0"/>
    <n v="76"/>
    <n v="108.71052631578948"/>
    <x v="0"/>
    <s v="USD"/>
    <n v="1330927200"/>
    <n v="1332997200"/>
    <d v="2012-03-05T06:00:00"/>
    <d v="2012-03-29T05:00:00"/>
    <b v="0"/>
    <b v="1"/>
    <s v="film &amp; video/drama"/>
    <x v="3"/>
    <x v="3"/>
  </r>
  <r>
    <n v="807"/>
    <s v="Walker-Taylor"/>
    <s v="Automated uniform concept"/>
    <n v="700"/>
    <n v="1848"/>
    <n v="264"/>
    <x v="0"/>
    <n v="43"/>
    <n v="42.97674418604651"/>
    <x v="0"/>
    <s v="USD"/>
    <n v="1571115600"/>
    <n v="1574920800"/>
    <d v="2019-10-15T05:00:00"/>
    <d v="2019-11-28T06:00:00"/>
    <b v="0"/>
    <b v="1"/>
    <s v="theater/plays"/>
    <x v="2"/>
    <x v="2"/>
  </r>
  <r>
    <n v="810"/>
    <s v="Ball-Fisher"/>
    <s v="Multi-layered intangible instruction set"/>
    <n v="6400"/>
    <n v="12360"/>
    <n v="193.125"/>
    <x v="0"/>
    <n v="221"/>
    <n v="55.927601809954751"/>
    <x v="0"/>
    <s v="USD"/>
    <n v="1511848800"/>
    <n v="1512712800"/>
    <d v="2017-11-28T06:00:00"/>
    <d v="2017-12-08T06:00:00"/>
    <b v="0"/>
    <b v="1"/>
    <s v="theater/plays"/>
    <x v="2"/>
    <x v="2"/>
  </r>
  <r>
    <n v="812"/>
    <s v="Landry Group"/>
    <s v="Expanded value-added hardware"/>
    <n v="59700"/>
    <n v="134640"/>
    <n v="225.52763819095478"/>
    <x v="0"/>
    <n v="2805"/>
    <n v="48"/>
    <x v="6"/>
    <s v="CAD"/>
    <n v="1523854800"/>
    <n v="1524286800"/>
    <d v="2018-04-16T05:00:00"/>
    <d v="2018-04-21T05:00:00"/>
    <b v="0"/>
    <b v="0"/>
    <s v="publishing/nonfiction"/>
    <x v="4"/>
    <x v="5"/>
  </r>
  <r>
    <n v="813"/>
    <s v="Buckley Group"/>
    <s v="Diverse high-level attitude"/>
    <n v="3200"/>
    <n v="7661"/>
    <n v="239.40625"/>
    <x v="0"/>
    <n v="68"/>
    <n v="112.66176470588235"/>
    <x v="0"/>
    <s v="USD"/>
    <n v="1346043600"/>
    <n v="1346907600"/>
    <d v="2012-08-27T05:00:00"/>
    <d v="2012-09-06T05:00:00"/>
    <b v="0"/>
    <b v="0"/>
    <s v="games/video games"/>
    <x v="5"/>
    <x v="9"/>
  </r>
  <r>
    <n v="815"/>
    <s v="Watson-Douglas"/>
    <s v="Centralized bandwidth-monitored leverage"/>
    <n v="9000"/>
    <n v="11721"/>
    <n v="130.23333333333335"/>
    <x v="0"/>
    <n v="183"/>
    <n v="64.049180327868854"/>
    <x v="6"/>
    <s v="CAD"/>
    <n v="1511935200"/>
    <n v="1514181600"/>
    <d v="2017-11-29T06:00:00"/>
    <d v="2017-12-25T06:00:00"/>
    <b v="0"/>
    <b v="0"/>
    <s v="music/rock"/>
    <x v="0"/>
    <x v="0"/>
  </r>
  <r>
    <n v="816"/>
    <s v="Jones, Casey and Jones"/>
    <s v="Ergonomic mission-critical moratorium"/>
    <n v="2300"/>
    <n v="14150"/>
    <n v="615.21739130434787"/>
    <x v="0"/>
    <n v="133"/>
    <n v="106.39097744360902"/>
    <x v="0"/>
    <s v="USD"/>
    <n v="1392012000"/>
    <n v="1392184800"/>
    <d v="2014-02-10T06:00:00"/>
    <d v="2014-02-12T06:00:00"/>
    <b v="1"/>
    <b v="1"/>
    <s v="theater/plays"/>
    <x v="2"/>
    <x v="2"/>
  </r>
  <r>
    <n v="817"/>
    <s v="Alvarez-Bauer"/>
    <s v="Front-line intermediate moderator"/>
    <n v="51300"/>
    <n v="189192"/>
    <n v="368.79532163742692"/>
    <x v="0"/>
    <n v="2489"/>
    <n v="76.011249497790274"/>
    <x v="5"/>
    <s v="EUR"/>
    <n v="1556946000"/>
    <n v="1559365200"/>
    <d v="2019-05-04T05:00:00"/>
    <d v="2019-06-01T05:00:00"/>
    <b v="0"/>
    <b v="1"/>
    <s v="publishing/nonfiction"/>
    <x v="4"/>
    <x v="5"/>
  </r>
  <r>
    <n v="818"/>
    <s v="Martinez LLC"/>
    <s v="Automated local secured line"/>
    <n v="700"/>
    <n v="7664"/>
    <n v="1094.8571428571429"/>
    <x v="0"/>
    <n v="69"/>
    <n v="111.07246376811594"/>
    <x v="0"/>
    <s v="USD"/>
    <n v="1548050400"/>
    <n v="1549173600"/>
    <d v="2019-01-21T06:00:00"/>
    <d v="2019-02-03T06:00:00"/>
    <b v="0"/>
    <b v="1"/>
    <s v="theater/plays"/>
    <x v="2"/>
    <x v="2"/>
  </r>
  <r>
    <n v="820"/>
    <s v="Valdez, Williams and Meyer"/>
    <s v="Cross-group heuristic forecast"/>
    <n v="1500"/>
    <n v="12009"/>
    <n v="800.6"/>
    <x v="0"/>
    <n v="279"/>
    <n v="43.043010752688176"/>
    <x v="3"/>
    <s v="GBP"/>
    <n v="1532840400"/>
    <n v="1533963600"/>
    <d v="2018-07-29T05:00:00"/>
    <d v="2018-08-11T05:00:00"/>
    <b v="0"/>
    <b v="1"/>
    <s v="music/rock"/>
    <x v="0"/>
    <x v="0"/>
  </r>
  <r>
    <n v="821"/>
    <s v="Alvarez-Andrews"/>
    <s v="Extended impactful secured line"/>
    <n v="4900"/>
    <n v="14273"/>
    <n v="291.28571428571428"/>
    <x v="0"/>
    <n v="210"/>
    <n v="67.966666666666669"/>
    <x v="0"/>
    <s v="USD"/>
    <n v="1488261600"/>
    <n v="1489381200"/>
    <d v="2017-02-28T06:00:00"/>
    <d v="2017-03-13T05:00:00"/>
    <b v="0"/>
    <b v="0"/>
    <s v="film &amp; video/documentary"/>
    <x v="3"/>
    <x v="7"/>
  </r>
  <r>
    <n v="822"/>
    <s v="Stewart and Sons"/>
    <s v="Distributed optimizing protocol"/>
    <n v="54000"/>
    <n v="188982"/>
    <n v="349.9666666666667"/>
    <x v="0"/>
    <n v="2100"/>
    <n v="89.991428571428571"/>
    <x v="0"/>
    <s v="USD"/>
    <n v="1393567200"/>
    <n v="1395032400"/>
    <d v="2014-02-28T06:00:00"/>
    <d v="2014-03-17T05:00:00"/>
    <b v="0"/>
    <b v="0"/>
    <s v="music/rock"/>
    <x v="0"/>
    <x v="0"/>
  </r>
  <r>
    <n v="823"/>
    <s v="Dyer Inc"/>
    <s v="Secured well-modulated system engine"/>
    <n v="4100"/>
    <n v="14640"/>
    <n v="357.07317073170731"/>
    <x v="0"/>
    <n v="252"/>
    <n v="58.095238095238095"/>
    <x v="0"/>
    <s v="USD"/>
    <n v="1410325200"/>
    <n v="1412485200"/>
    <d v="2014-09-10T05:00:00"/>
    <d v="2014-10-05T05:00:00"/>
    <b v="1"/>
    <b v="1"/>
    <s v="music/rock"/>
    <x v="0"/>
    <x v="0"/>
  </r>
  <r>
    <n v="824"/>
    <s v="Anderson, Williams and Cox"/>
    <s v="Streamlined national benchmark"/>
    <n v="85000"/>
    <n v="107516"/>
    <n v="126.48941176470588"/>
    <x v="0"/>
    <n v="1280"/>
    <n v="83.996875000000003"/>
    <x v="0"/>
    <s v="USD"/>
    <n v="1276923600"/>
    <n v="1279688400"/>
    <d v="2010-06-19T05:00:00"/>
    <d v="2010-07-21T05:00:00"/>
    <b v="0"/>
    <b v="1"/>
    <s v="publishing/nonfiction"/>
    <x v="4"/>
    <x v="5"/>
  </r>
  <r>
    <n v="825"/>
    <s v="Solomon PLC"/>
    <s v="Open-architected 24/7 infrastructure"/>
    <n v="3600"/>
    <n v="13950"/>
    <n v="387.5"/>
    <x v="0"/>
    <n v="157"/>
    <n v="88.853503184713375"/>
    <x v="3"/>
    <s v="GBP"/>
    <n v="1500958800"/>
    <n v="1501995600"/>
    <d v="2017-07-25T05:00:00"/>
    <d v="2017-08-06T05:00:00"/>
    <b v="0"/>
    <b v="0"/>
    <s v="film &amp; video/shorts"/>
    <x v="3"/>
    <x v="10"/>
  </r>
  <r>
    <n v="826"/>
    <s v="Miller-Hubbard"/>
    <s v="Digitized 6thgeneration Local Area Network"/>
    <n v="2800"/>
    <n v="12797"/>
    <n v="457.03571428571428"/>
    <x v="0"/>
    <n v="194"/>
    <n v="65.963917525773198"/>
    <x v="0"/>
    <s v="USD"/>
    <n v="1292220000"/>
    <n v="1294639200"/>
    <d v="2010-12-13T06:00:00"/>
    <d v="2011-01-10T06:00:00"/>
    <b v="0"/>
    <b v="1"/>
    <s v="theater/plays"/>
    <x v="2"/>
    <x v="2"/>
  </r>
  <r>
    <n v="827"/>
    <s v="Miranda, Martinez and Lowery"/>
    <s v="Innovative actuating artificial intelligence"/>
    <n v="2300"/>
    <n v="6134"/>
    <n v="266.69565217391306"/>
    <x v="0"/>
    <n v="82"/>
    <n v="74.804878048780495"/>
    <x v="1"/>
    <s v="AUD"/>
    <n v="1304398800"/>
    <n v="1305435600"/>
    <d v="2011-05-03T05:00:00"/>
    <d v="2011-05-15T05:00:00"/>
    <b v="0"/>
    <b v="1"/>
    <s v="film &amp; video/drama"/>
    <x v="3"/>
    <x v="3"/>
  </r>
  <r>
    <n v="831"/>
    <s v="Ward PLC"/>
    <s v="Front-line bottom-line Graphic Interface"/>
    <n v="97100"/>
    <n v="105817"/>
    <n v="108.97734294541709"/>
    <x v="0"/>
    <n v="4233"/>
    <n v="24.998110087408456"/>
    <x v="0"/>
    <s v="USD"/>
    <n v="1332738000"/>
    <n v="1335675600"/>
    <d v="2012-03-26T05:00:00"/>
    <d v="2012-04-29T05:00:00"/>
    <b v="0"/>
    <b v="0"/>
    <s v="photography/photography books"/>
    <x v="6"/>
    <x v="12"/>
  </r>
  <r>
    <n v="832"/>
    <s v="Bradley, Beck and Mayo"/>
    <s v="Synergized fault-tolerant hierarchy"/>
    <n v="43200"/>
    <n v="136156"/>
    <n v="315.17592592592592"/>
    <x v="0"/>
    <n v="1297"/>
    <n v="104.97764070932922"/>
    <x v="2"/>
    <s v="DKK"/>
    <n v="1445490000"/>
    <n v="1448431200"/>
    <d v="2015-10-22T05:00:00"/>
    <d v="2015-11-25T06:00:00"/>
    <b v="1"/>
    <b v="0"/>
    <s v="publishing/translations"/>
    <x v="4"/>
    <x v="17"/>
  </r>
  <r>
    <n v="833"/>
    <s v="Levine, Martin and Hernandez"/>
    <s v="Expanded asynchronous groupware"/>
    <n v="6800"/>
    <n v="10723"/>
    <n v="157.69117647058823"/>
    <x v="0"/>
    <n v="165"/>
    <n v="64.987878787878785"/>
    <x v="2"/>
    <s v="DKK"/>
    <n v="1297663200"/>
    <n v="1298613600"/>
    <d v="2011-02-14T06:00:00"/>
    <d v="2011-02-25T06:00:00"/>
    <b v="0"/>
    <b v="0"/>
    <s v="publishing/translations"/>
    <x v="4"/>
    <x v="17"/>
  </r>
  <r>
    <n v="834"/>
    <s v="Gallegos, Wagner and Gaines"/>
    <s v="Expanded fault-tolerant emulation"/>
    <n v="7300"/>
    <n v="11228"/>
    <n v="153.8082191780822"/>
    <x v="0"/>
    <n v="119"/>
    <n v="94.352941176470594"/>
    <x v="0"/>
    <s v="USD"/>
    <n v="1371963600"/>
    <n v="1372482000"/>
    <d v="2013-06-23T05:00:00"/>
    <d v="2013-06-29T05:00:00"/>
    <b v="0"/>
    <b v="0"/>
    <s v="theater/plays"/>
    <x v="2"/>
    <x v="2"/>
  </r>
  <r>
    <n v="837"/>
    <s v="Cook-Ortiz"/>
    <s v="Right-sized dedicated standardization"/>
    <n v="17700"/>
    <n v="150960"/>
    <n v="852.88135593220341"/>
    <x v="0"/>
    <n v="1797"/>
    <n v="84.00667779632721"/>
    <x v="0"/>
    <s v="USD"/>
    <n v="1301202000"/>
    <n v="1305867600"/>
    <d v="2011-03-27T05:00:00"/>
    <d v="2011-05-20T05:00:00"/>
    <b v="0"/>
    <b v="0"/>
    <s v="music/jazz"/>
    <x v="0"/>
    <x v="15"/>
  </r>
  <r>
    <n v="838"/>
    <s v="Jordan-Fischer"/>
    <s v="Vision-oriented high-level extranet"/>
    <n v="6400"/>
    <n v="8890"/>
    <n v="138.90625"/>
    <x v="0"/>
    <n v="261"/>
    <n v="34.061302681992338"/>
    <x v="0"/>
    <s v="USD"/>
    <n v="1538024400"/>
    <n v="1538802000"/>
    <d v="2018-09-27T05:00:00"/>
    <d v="2018-10-06T05:00:00"/>
    <b v="0"/>
    <b v="0"/>
    <s v="theater/plays"/>
    <x v="2"/>
    <x v="2"/>
  </r>
  <r>
    <n v="839"/>
    <s v="Pierce-Ramirez"/>
    <s v="Organized scalable initiative"/>
    <n v="7700"/>
    <n v="14644"/>
    <n v="190.18181818181819"/>
    <x v="0"/>
    <n v="157"/>
    <n v="93.273885350318466"/>
    <x v="0"/>
    <s v="USD"/>
    <n v="1395032400"/>
    <n v="1398920400"/>
    <d v="2014-03-17T05:00:00"/>
    <d v="2014-05-01T05:00:00"/>
    <b v="0"/>
    <b v="1"/>
    <s v="film &amp; video/documentary"/>
    <x v="3"/>
    <x v="7"/>
  </r>
  <r>
    <n v="840"/>
    <s v="Howell and Sons"/>
    <s v="Enhanced regional moderator"/>
    <n v="116300"/>
    <n v="116583"/>
    <n v="100.24333619948409"/>
    <x v="0"/>
    <n v="3533"/>
    <n v="32.998301726577978"/>
    <x v="0"/>
    <s v="USD"/>
    <n v="1405486800"/>
    <n v="1405659600"/>
    <d v="2014-07-16T05:00:00"/>
    <d v="2014-07-18T05:00:00"/>
    <b v="0"/>
    <b v="1"/>
    <s v="theater/plays"/>
    <x v="2"/>
    <x v="2"/>
  </r>
  <r>
    <n v="841"/>
    <s v="Garcia, Dunn and Richardson"/>
    <s v="Automated even-keeled emulation"/>
    <n v="9100"/>
    <n v="12991"/>
    <n v="142.75824175824175"/>
    <x v="0"/>
    <n v="155"/>
    <n v="83.812903225806451"/>
    <x v="0"/>
    <s v="USD"/>
    <n v="1455861600"/>
    <n v="1457244000"/>
    <d v="2016-02-19T06:00:00"/>
    <d v="2016-03-06T06:00:00"/>
    <b v="0"/>
    <b v="0"/>
    <s v="technology/web"/>
    <x v="1"/>
    <x v="1"/>
  </r>
  <r>
    <n v="842"/>
    <s v="Lawson and Sons"/>
    <s v="Reverse-engineered multi-tasking product"/>
    <n v="1500"/>
    <n v="8447"/>
    <n v="563.13333333333333"/>
    <x v="0"/>
    <n v="132"/>
    <n v="63.992424242424242"/>
    <x v="5"/>
    <s v="EUR"/>
    <n v="1529038800"/>
    <n v="1529298000"/>
    <d v="2018-06-15T05:00:00"/>
    <d v="2018-06-18T05:00:00"/>
    <b v="0"/>
    <b v="0"/>
    <s v="technology/wearables"/>
    <x v="1"/>
    <x v="8"/>
  </r>
  <r>
    <n v="845"/>
    <s v="Williams LLC"/>
    <s v="Up-sized high-level access"/>
    <n v="69900"/>
    <n v="138087"/>
    <n v="197.54935622317598"/>
    <x v="0"/>
    <n v="1354"/>
    <n v="101.98449039881831"/>
    <x v="3"/>
    <s v="GBP"/>
    <n v="1526360400"/>
    <n v="1529557200"/>
    <d v="2018-05-15T05:00:00"/>
    <d v="2018-06-21T05:00:00"/>
    <b v="0"/>
    <b v="0"/>
    <s v="technology/web"/>
    <x v="1"/>
    <x v="1"/>
  </r>
  <r>
    <n v="846"/>
    <s v="Cooper, Stanley and Bryant"/>
    <s v="Phased empowering success"/>
    <n v="1000"/>
    <n v="5085"/>
    <n v="508.5"/>
    <x v="0"/>
    <n v="48"/>
    <n v="105.9375"/>
    <x v="0"/>
    <s v="USD"/>
    <n v="1532149200"/>
    <n v="1535259600"/>
    <d v="2018-07-21T05:00:00"/>
    <d v="2018-08-26T05:00:00"/>
    <b v="1"/>
    <b v="1"/>
    <s v="technology/web"/>
    <x v="1"/>
    <x v="1"/>
  </r>
  <r>
    <n v="847"/>
    <s v="Miller, Glenn and Adams"/>
    <s v="Distributed actuating project"/>
    <n v="4700"/>
    <n v="11174"/>
    <n v="237.74468085106383"/>
    <x v="0"/>
    <n v="110"/>
    <n v="101.58181818181818"/>
    <x v="0"/>
    <s v="USD"/>
    <n v="1515304800"/>
    <n v="1515564000"/>
    <d v="2018-01-07T06:00:00"/>
    <d v="2018-01-10T06:00:00"/>
    <b v="0"/>
    <b v="0"/>
    <s v="food/food trucks"/>
    <x v="7"/>
    <x v="13"/>
  </r>
  <r>
    <n v="848"/>
    <s v="Cole, Salazar and Moreno"/>
    <s v="Robust motivating orchestration"/>
    <n v="3200"/>
    <n v="10831"/>
    <n v="338.46875"/>
    <x v="0"/>
    <n v="172"/>
    <n v="62.970930232558139"/>
    <x v="0"/>
    <s v="USD"/>
    <n v="1276318800"/>
    <n v="1277096400"/>
    <d v="2010-06-12T05:00:00"/>
    <d v="2010-06-21T05:00:00"/>
    <b v="0"/>
    <b v="0"/>
    <s v="film &amp; video/drama"/>
    <x v="3"/>
    <x v="3"/>
  </r>
  <r>
    <n v="849"/>
    <s v="Jones-Ryan"/>
    <s v="Vision-oriented uniform instruction set"/>
    <n v="6700"/>
    <n v="8917"/>
    <n v="133.08955223880596"/>
    <x v="0"/>
    <n v="307"/>
    <n v="29.045602605863191"/>
    <x v="0"/>
    <s v="USD"/>
    <n v="1328767200"/>
    <n v="1329026400"/>
    <d v="2012-02-09T06:00:00"/>
    <d v="2012-02-12T06:00:00"/>
    <b v="0"/>
    <b v="1"/>
    <s v="music/indie rock"/>
    <x v="0"/>
    <x v="4"/>
  </r>
  <r>
    <n v="851"/>
    <s v="Bright and Sons"/>
    <s v="Object-based needs-based info-mediaries"/>
    <n v="6000"/>
    <n v="12468"/>
    <n v="207.79999999999998"/>
    <x v="0"/>
    <n v="160"/>
    <n v="77.924999999999997"/>
    <x v="0"/>
    <s v="USD"/>
    <n v="1335934800"/>
    <n v="1338786000"/>
    <d v="2012-05-02T05:00:00"/>
    <d v="2012-06-04T05:00:00"/>
    <b v="0"/>
    <b v="0"/>
    <s v="music/electric music"/>
    <x v="0"/>
    <x v="18"/>
  </r>
  <r>
    <n v="853"/>
    <s v="Collier LLC"/>
    <s v="Secured well-modulated projection"/>
    <n v="17100"/>
    <n v="111502"/>
    <n v="652.05847953216369"/>
    <x v="0"/>
    <n v="1467"/>
    <n v="76.006816632583508"/>
    <x v="6"/>
    <s v="CAD"/>
    <n v="1308546000"/>
    <n v="1308978000"/>
    <d v="2011-06-20T05:00:00"/>
    <d v="2011-06-25T05:00:00"/>
    <b v="0"/>
    <b v="1"/>
    <s v="music/indie rock"/>
    <x v="0"/>
    <x v="4"/>
  </r>
  <r>
    <n v="854"/>
    <s v="Campbell, Thomas and Obrien"/>
    <s v="Multi-channeled secondary middleware"/>
    <n v="171000"/>
    <n v="194309"/>
    <n v="113.63099415204678"/>
    <x v="0"/>
    <n v="2662"/>
    <n v="72.993613824192337"/>
    <x v="6"/>
    <s v="CAD"/>
    <n v="1574056800"/>
    <n v="1576389600"/>
    <d v="2019-11-18T06:00:00"/>
    <d v="2019-12-15T06:00:00"/>
    <b v="0"/>
    <b v="0"/>
    <s v="publishing/fiction"/>
    <x v="4"/>
    <x v="11"/>
  </r>
  <r>
    <n v="855"/>
    <s v="Moses-Terry"/>
    <s v="Horizontal clear-thinking framework"/>
    <n v="23400"/>
    <n v="23956"/>
    <n v="102.37606837606839"/>
    <x v="0"/>
    <n v="452"/>
    <n v="53"/>
    <x v="1"/>
    <s v="AUD"/>
    <n v="1308373200"/>
    <n v="1311051600"/>
    <d v="2011-06-18T05:00:00"/>
    <d v="2011-07-19T05:00:00"/>
    <b v="0"/>
    <b v="0"/>
    <s v="theater/plays"/>
    <x v="2"/>
    <x v="2"/>
  </r>
  <r>
    <n v="856"/>
    <s v="Williams and Sons"/>
    <s v="Profound composite core"/>
    <n v="2400"/>
    <n v="8558"/>
    <n v="356.58333333333331"/>
    <x v="0"/>
    <n v="158"/>
    <n v="54.164556962025316"/>
    <x v="0"/>
    <s v="USD"/>
    <n v="1335243600"/>
    <n v="1336712400"/>
    <d v="2012-04-24T05:00:00"/>
    <d v="2012-05-11T05:00:00"/>
    <b v="0"/>
    <b v="0"/>
    <s v="food/food trucks"/>
    <x v="7"/>
    <x v="13"/>
  </r>
  <r>
    <n v="857"/>
    <s v="Miranda, Gray and Hale"/>
    <s v="Programmable disintermediate matrices"/>
    <n v="5300"/>
    <n v="7413"/>
    <n v="139.86792452830187"/>
    <x v="0"/>
    <n v="225"/>
    <n v="32.946666666666665"/>
    <x v="4"/>
    <s v="CHF"/>
    <n v="1328421600"/>
    <n v="1330408800"/>
    <d v="2012-02-05T06:00:00"/>
    <d v="2012-02-28T06:00:00"/>
    <b v="1"/>
    <b v="0"/>
    <s v="film &amp; video/shorts"/>
    <x v="3"/>
    <x v="10"/>
  </r>
  <r>
    <n v="860"/>
    <s v="Lee PLC"/>
    <s v="Re-contextualized leadingedge firmware"/>
    <n v="2000"/>
    <n v="5033"/>
    <n v="251.65"/>
    <x v="0"/>
    <n v="65"/>
    <n v="77.430769230769229"/>
    <x v="0"/>
    <s v="USD"/>
    <n v="1550556000"/>
    <n v="1551420000"/>
    <d v="2019-02-19T06:00:00"/>
    <d v="2019-03-01T06:00:00"/>
    <b v="0"/>
    <b v="1"/>
    <s v="technology/wearables"/>
    <x v="1"/>
    <x v="8"/>
  </r>
  <r>
    <n v="861"/>
    <s v="Young, Ramsey and Powell"/>
    <s v="Devolved disintermediate analyzer"/>
    <n v="8800"/>
    <n v="9317"/>
    <n v="105.87500000000001"/>
    <x v="0"/>
    <n v="163"/>
    <n v="57.159509202453989"/>
    <x v="0"/>
    <s v="USD"/>
    <n v="1269147600"/>
    <n v="1269838800"/>
    <d v="2010-03-21T05:00:00"/>
    <d v="2010-03-29T05:00:00"/>
    <b v="0"/>
    <b v="0"/>
    <s v="theater/plays"/>
    <x v="2"/>
    <x v="2"/>
  </r>
  <r>
    <n v="862"/>
    <s v="Lewis and Sons"/>
    <s v="Profound disintermediate open system"/>
    <n v="3500"/>
    <n v="6560"/>
    <n v="187.42857142857144"/>
    <x v="0"/>
    <n v="85"/>
    <n v="77.17647058823529"/>
    <x v="0"/>
    <s v="USD"/>
    <n v="1312174800"/>
    <n v="1312520400"/>
    <d v="2011-08-01T05:00:00"/>
    <d v="2011-08-05T05:00:00"/>
    <b v="0"/>
    <b v="0"/>
    <s v="theater/plays"/>
    <x v="2"/>
    <x v="2"/>
  </r>
  <r>
    <n v="863"/>
    <s v="Davis-Johnson"/>
    <s v="Automated reciprocal protocol"/>
    <n v="1400"/>
    <n v="5415"/>
    <n v="386.78571428571428"/>
    <x v="0"/>
    <n v="217"/>
    <n v="24.953917050691246"/>
    <x v="0"/>
    <s v="USD"/>
    <n v="1434517200"/>
    <n v="1436504400"/>
    <d v="2015-06-17T05:00:00"/>
    <d v="2015-07-10T05:00:00"/>
    <b v="0"/>
    <b v="1"/>
    <s v="film &amp; video/television"/>
    <x v="3"/>
    <x v="19"/>
  </r>
  <r>
    <n v="864"/>
    <s v="Stevenson-Thompson"/>
    <s v="Automated static workforce"/>
    <n v="4200"/>
    <n v="14577"/>
    <n v="347.07142857142856"/>
    <x v="0"/>
    <n v="150"/>
    <n v="97.18"/>
    <x v="0"/>
    <s v="USD"/>
    <n v="1471582800"/>
    <n v="1472014800"/>
    <d v="2016-08-19T05:00:00"/>
    <d v="2016-08-24T05:00:00"/>
    <b v="0"/>
    <b v="0"/>
    <s v="film &amp; video/shorts"/>
    <x v="3"/>
    <x v="10"/>
  </r>
  <r>
    <n v="865"/>
    <s v="Ellis, Smith and Armstrong"/>
    <s v="Horizontal attitude-oriented help-desk"/>
    <n v="81000"/>
    <n v="150515"/>
    <n v="185.82098765432099"/>
    <x v="0"/>
    <n v="3272"/>
    <n v="46.000916870415651"/>
    <x v="0"/>
    <s v="USD"/>
    <n v="1410757200"/>
    <n v="1411534800"/>
    <d v="2014-09-15T05:00:00"/>
    <d v="2014-09-24T05:00:00"/>
    <b v="0"/>
    <b v="0"/>
    <s v="theater/plays"/>
    <x v="2"/>
    <x v="2"/>
  </r>
  <r>
    <n v="867"/>
    <s v="Kane, Pruitt and Rivera"/>
    <s v="Cross-platform next generation service-desk"/>
    <n v="4800"/>
    <n v="7797"/>
    <n v="162.4375"/>
    <x v="0"/>
    <n v="300"/>
    <n v="25.99"/>
    <x v="0"/>
    <s v="USD"/>
    <n v="1539061200"/>
    <n v="1539579600"/>
    <d v="2018-10-09T05:00:00"/>
    <d v="2018-10-15T05:00:00"/>
    <b v="0"/>
    <b v="0"/>
    <s v="food/food trucks"/>
    <x v="7"/>
    <x v="13"/>
  </r>
  <r>
    <n v="868"/>
    <s v="Wood, Buckley and Meza"/>
    <s v="Front-line web-enabled installation"/>
    <n v="7000"/>
    <n v="12939"/>
    <n v="184.84285714285716"/>
    <x v="0"/>
    <n v="126"/>
    <n v="102.69047619047619"/>
    <x v="0"/>
    <s v="USD"/>
    <n v="1381554000"/>
    <n v="1382504400"/>
    <d v="2013-10-12T05:00:00"/>
    <d v="2013-10-23T05:00:00"/>
    <b v="0"/>
    <b v="0"/>
    <s v="theater/plays"/>
    <x v="2"/>
    <x v="2"/>
  </r>
  <r>
    <n v="871"/>
    <s v="Santana-George"/>
    <s v="Re-engineered client-driven knowledge user"/>
    <n v="71500"/>
    <n v="194912"/>
    <n v="272.6041958041958"/>
    <x v="0"/>
    <n v="2320"/>
    <n v="84.013793103448279"/>
    <x v="0"/>
    <s v="USD"/>
    <n v="1509512400"/>
    <n v="1511071200"/>
    <d v="2017-11-01T05:00:00"/>
    <d v="2017-11-19T06:00:00"/>
    <b v="0"/>
    <b v="1"/>
    <s v="theater/plays"/>
    <x v="2"/>
    <x v="2"/>
  </r>
  <r>
    <n v="872"/>
    <s v="Davis LLC"/>
    <s v="Compatible logistical paradigm"/>
    <n v="4700"/>
    <n v="7992"/>
    <n v="170.04255319148936"/>
    <x v="0"/>
    <n v="81"/>
    <n v="98.666666666666671"/>
    <x v="1"/>
    <s v="AUD"/>
    <n v="1535950800"/>
    <n v="1536382800"/>
    <d v="2018-09-03T05:00:00"/>
    <d v="2018-09-08T05:00:00"/>
    <b v="0"/>
    <b v="0"/>
    <s v="film &amp; video/science fiction"/>
    <x v="3"/>
    <x v="22"/>
  </r>
  <r>
    <n v="873"/>
    <s v="Vazquez, Ochoa and Clark"/>
    <s v="Intuitive value-added installation"/>
    <n v="42100"/>
    <n v="79268"/>
    <n v="188.28503562945369"/>
    <x v="0"/>
    <n v="1887"/>
    <n v="42.007419183889773"/>
    <x v="0"/>
    <s v="USD"/>
    <n v="1389160800"/>
    <n v="1389592800"/>
    <d v="2014-01-08T06:00:00"/>
    <d v="2014-01-13T06:00:00"/>
    <b v="0"/>
    <b v="0"/>
    <s v="photography/photography books"/>
    <x v="6"/>
    <x v="12"/>
  </r>
  <r>
    <n v="874"/>
    <s v="Chung-Nguyen"/>
    <s v="Managed discrete parallelism"/>
    <n v="40200"/>
    <n v="139468"/>
    <n v="346.93532338308455"/>
    <x v="0"/>
    <n v="4358"/>
    <n v="32.002753556677376"/>
    <x v="0"/>
    <s v="USD"/>
    <n v="1271998800"/>
    <n v="1275282000"/>
    <d v="2010-04-23T05:00:00"/>
    <d v="2010-05-31T05:00:00"/>
    <b v="0"/>
    <b v="1"/>
    <s v="photography/photography books"/>
    <x v="6"/>
    <x v="12"/>
  </r>
  <r>
    <n v="879"/>
    <s v="Ortiz Inc"/>
    <s v="Stand-alone incremental parallelism"/>
    <n v="1000"/>
    <n v="5438"/>
    <n v="543.79999999999995"/>
    <x v="0"/>
    <n v="53"/>
    <n v="102.60377358490567"/>
    <x v="0"/>
    <s v="USD"/>
    <n v="1487743200"/>
    <n v="1488520800"/>
    <d v="2017-02-22T06:00:00"/>
    <d v="2017-03-03T06:00:00"/>
    <b v="0"/>
    <b v="0"/>
    <s v="publishing/nonfiction"/>
    <x v="4"/>
    <x v="5"/>
  </r>
  <r>
    <n v="880"/>
    <s v="Craig, Ellis and Miller"/>
    <s v="Persevering 5thgeneration throughput"/>
    <n v="84500"/>
    <n v="193101"/>
    <n v="228.52189349112427"/>
    <x v="0"/>
    <n v="2414"/>
    <n v="79.992129246064621"/>
    <x v="0"/>
    <s v="USD"/>
    <n v="1563685200"/>
    <n v="1563858000"/>
    <d v="2019-07-21T05:00:00"/>
    <d v="2019-07-23T05:00:00"/>
    <b v="0"/>
    <b v="0"/>
    <s v="music/electric music"/>
    <x v="0"/>
    <x v="18"/>
  </r>
  <r>
    <n v="882"/>
    <s v="White-Rosario"/>
    <s v="Balanced demand-driven definition"/>
    <n v="800"/>
    <n v="2960"/>
    <n v="370"/>
    <x v="0"/>
    <n v="80"/>
    <n v="37"/>
    <x v="0"/>
    <s v="USD"/>
    <n v="1421820000"/>
    <n v="1422165600"/>
    <d v="2015-01-21T06:00:00"/>
    <d v="2015-01-25T06:00:00"/>
    <b v="0"/>
    <b v="0"/>
    <s v="theater/plays"/>
    <x v="2"/>
    <x v="2"/>
  </r>
  <r>
    <n v="883"/>
    <s v="Simmons-Villarreal"/>
    <s v="Customer-focused mobile Graphic Interface"/>
    <n v="3400"/>
    <n v="8089"/>
    <n v="237.91176470588232"/>
    <x v="0"/>
    <n v="193"/>
    <n v="41.911917098445599"/>
    <x v="0"/>
    <s v="USD"/>
    <n v="1274763600"/>
    <n v="1277874000"/>
    <d v="2010-05-25T05:00:00"/>
    <d v="2010-06-30T05:00:00"/>
    <b v="0"/>
    <b v="0"/>
    <s v="film &amp; video/shorts"/>
    <x v="3"/>
    <x v="10"/>
  </r>
  <r>
    <n v="885"/>
    <s v="Lynch Ltd"/>
    <s v="Virtual analyzing collaboration"/>
    <n v="1800"/>
    <n v="2129"/>
    <n v="118.27777777777777"/>
    <x v="0"/>
    <n v="52"/>
    <n v="40.942307692307693"/>
    <x v="0"/>
    <s v="USD"/>
    <n v="1275800400"/>
    <n v="1279083600"/>
    <d v="2010-06-06T05:00:00"/>
    <d v="2010-07-14T05:00:00"/>
    <b v="0"/>
    <b v="0"/>
    <s v="theater/plays"/>
    <x v="2"/>
    <x v="2"/>
  </r>
  <r>
    <n v="888"/>
    <s v="Palmer Ltd"/>
    <s v="Reverse-engineered uniform knowledge user"/>
    <n v="5800"/>
    <n v="12174"/>
    <n v="209.89655172413794"/>
    <x v="0"/>
    <n v="290"/>
    <n v="41.979310344827589"/>
    <x v="0"/>
    <s v="USD"/>
    <n v="1491886800"/>
    <n v="1493528400"/>
    <d v="2017-04-11T05:00:00"/>
    <d v="2017-04-30T05:00:00"/>
    <b v="0"/>
    <b v="0"/>
    <s v="theater/plays"/>
    <x v="2"/>
    <x v="2"/>
  </r>
  <r>
    <n v="889"/>
    <s v="Santos Group"/>
    <s v="Secured dynamic capacity"/>
    <n v="5600"/>
    <n v="9508"/>
    <n v="169.78571428571431"/>
    <x v="0"/>
    <n v="122"/>
    <n v="77.93442622950819"/>
    <x v="0"/>
    <s v="USD"/>
    <n v="1394600400"/>
    <n v="1395205200"/>
    <d v="2014-03-12T05:00:00"/>
    <d v="2014-03-19T05:00:00"/>
    <b v="0"/>
    <b v="1"/>
    <s v="music/electric music"/>
    <x v="0"/>
    <x v="18"/>
  </r>
  <r>
    <n v="890"/>
    <s v="Christian, Kim and Jimenez"/>
    <s v="Devolved foreground throughput"/>
    <n v="134400"/>
    <n v="155849"/>
    <n v="115.95907738095239"/>
    <x v="0"/>
    <n v="1470"/>
    <n v="106.01972789115646"/>
    <x v="0"/>
    <s v="USD"/>
    <n v="1561352400"/>
    <n v="1561438800"/>
    <d v="2019-06-24T05:00:00"/>
    <d v="2019-06-25T05:00:00"/>
    <b v="0"/>
    <b v="0"/>
    <s v="music/indie rock"/>
    <x v="0"/>
    <x v="4"/>
  </r>
  <r>
    <n v="891"/>
    <s v="Williams, Price and Hurley"/>
    <s v="Synchronized demand-driven infrastructure"/>
    <n v="3000"/>
    <n v="7758"/>
    <n v="258.59999999999997"/>
    <x v="0"/>
    <n v="165"/>
    <n v="47.018181818181816"/>
    <x v="6"/>
    <s v="CAD"/>
    <n v="1322892000"/>
    <n v="1326693600"/>
    <d v="2011-12-03T06:00:00"/>
    <d v="2012-01-16T06:00:00"/>
    <b v="0"/>
    <b v="0"/>
    <s v="film &amp; video/documentary"/>
    <x v="3"/>
    <x v="7"/>
  </r>
  <r>
    <n v="892"/>
    <s v="Anderson, Parks and Estrada"/>
    <s v="Realigned discrete structure"/>
    <n v="6000"/>
    <n v="13835"/>
    <n v="230.58333333333331"/>
    <x v="0"/>
    <n v="182"/>
    <n v="76.016483516483518"/>
    <x v="0"/>
    <s v="USD"/>
    <n v="1274418000"/>
    <n v="1277960400"/>
    <d v="2010-05-21T05:00:00"/>
    <d v="2010-07-01T05:00:00"/>
    <b v="0"/>
    <b v="0"/>
    <s v="publishing/translations"/>
    <x v="4"/>
    <x v="17"/>
  </r>
  <r>
    <n v="893"/>
    <s v="Collins-Martinez"/>
    <s v="Progressive grid-enabled website"/>
    <n v="8400"/>
    <n v="10770"/>
    <n v="128.21428571428572"/>
    <x v="0"/>
    <n v="199"/>
    <n v="54.120603015075375"/>
    <x v="5"/>
    <s v="EUR"/>
    <n v="1434344400"/>
    <n v="1434690000"/>
    <d v="2015-06-15T05:00:00"/>
    <d v="2015-06-19T05:00:00"/>
    <b v="0"/>
    <b v="1"/>
    <s v="film &amp; video/documentary"/>
    <x v="3"/>
    <x v="7"/>
  </r>
  <r>
    <n v="894"/>
    <s v="Barrett Inc"/>
    <s v="Organic cohesive neural-net"/>
    <n v="1700"/>
    <n v="3208"/>
    <n v="188.70588235294116"/>
    <x v="0"/>
    <n v="56"/>
    <n v="57.285714285714285"/>
    <x v="3"/>
    <s v="GBP"/>
    <n v="1373518800"/>
    <n v="1376110800"/>
    <d v="2013-07-11T05:00:00"/>
    <d v="2013-08-10T05:00:00"/>
    <b v="0"/>
    <b v="1"/>
    <s v="film &amp; video/television"/>
    <x v="3"/>
    <x v="19"/>
  </r>
  <r>
    <n v="896"/>
    <s v="Wright-Bryant"/>
    <s v="Reverse-engineered client-server extranet"/>
    <n v="19800"/>
    <n v="153338"/>
    <n v="774.43434343434342"/>
    <x v="0"/>
    <n v="1460"/>
    <n v="105.02602739726028"/>
    <x v="1"/>
    <s v="AUD"/>
    <n v="1310619600"/>
    <n v="1310878800"/>
    <d v="2011-07-14T05:00:00"/>
    <d v="2011-07-17T05:00:00"/>
    <b v="0"/>
    <b v="1"/>
    <s v="food/food trucks"/>
    <x v="7"/>
    <x v="13"/>
  </r>
  <r>
    <n v="899"/>
    <s v="Best-Young"/>
    <s v="Implemented multimedia time-frame"/>
    <n v="3100"/>
    <n v="12620"/>
    <n v="407.09677419354841"/>
    <x v="0"/>
    <n v="123"/>
    <n v="102.60162601626017"/>
    <x v="4"/>
    <s v="CHF"/>
    <n v="1381122000"/>
    <n v="1382677200"/>
    <d v="2013-10-07T05:00:00"/>
    <d v="2013-10-25T05:00:00"/>
    <b v="0"/>
    <b v="0"/>
    <s v="music/jazz"/>
    <x v="0"/>
    <x v="15"/>
  </r>
  <r>
    <n v="901"/>
    <s v="Hogan Group"/>
    <s v="Versatile bottom-line definition"/>
    <n v="5600"/>
    <n v="8746"/>
    <n v="156.17857142857144"/>
    <x v="0"/>
    <n v="159"/>
    <n v="55.0062893081761"/>
    <x v="0"/>
    <s v="USD"/>
    <n v="1531803600"/>
    <n v="1534654800"/>
    <d v="2018-07-17T05:00:00"/>
    <d v="2018-08-19T05:00:00"/>
    <b v="0"/>
    <b v="1"/>
    <s v="music/rock"/>
    <x v="0"/>
    <x v="0"/>
  </r>
  <r>
    <n v="902"/>
    <s v="Wang, Silva and Byrd"/>
    <s v="Integrated bifurcated software"/>
    <n v="1400"/>
    <n v="3534"/>
    <n v="252.42857142857144"/>
    <x v="0"/>
    <n v="110"/>
    <n v="32.127272727272725"/>
    <x v="0"/>
    <s v="USD"/>
    <n v="1454133600"/>
    <n v="1457762400"/>
    <d v="2016-01-30T06:00:00"/>
    <d v="2016-03-12T06:00:00"/>
    <b v="0"/>
    <b v="0"/>
    <s v="technology/web"/>
    <x v="1"/>
    <x v="1"/>
  </r>
  <r>
    <n v="905"/>
    <s v="Haynes PLC"/>
    <s v="Re-engineered clear-thinking project"/>
    <n v="7900"/>
    <n v="12955"/>
    <n v="163.98734177215189"/>
    <x v="0"/>
    <n v="236"/>
    <n v="54.894067796610166"/>
    <x v="0"/>
    <s v="USD"/>
    <n v="1379566800"/>
    <n v="1379826000"/>
    <d v="2013-09-19T05:00:00"/>
    <d v="2013-09-22T05:00:00"/>
    <b v="0"/>
    <b v="0"/>
    <s v="theater/plays"/>
    <x v="2"/>
    <x v="2"/>
  </r>
  <r>
    <n v="906"/>
    <s v="Hayes Group"/>
    <s v="Implemented even-keeled standardization"/>
    <n v="5500"/>
    <n v="8964"/>
    <n v="162.98181818181817"/>
    <x v="0"/>
    <n v="191"/>
    <n v="46.931937172774866"/>
    <x v="0"/>
    <s v="USD"/>
    <n v="1494651600"/>
    <n v="1497762000"/>
    <d v="2017-05-13T05:00:00"/>
    <d v="2017-06-18T05:00:00"/>
    <b v="1"/>
    <b v="1"/>
    <s v="film &amp; video/documentary"/>
    <x v="3"/>
    <x v="7"/>
  </r>
  <r>
    <n v="908"/>
    <s v="Bryant-Pope"/>
    <s v="Networked intangible help-desk"/>
    <n v="38200"/>
    <n v="121950"/>
    <n v="319.24083769633506"/>
    <x v="0"/>
    <n v="3934"/>
    <n v="30.99898322318251"/>
    <x v="0"/>
    <s v="USD"/>
    <n v="1335934800"/>
    <n v="1336885200"/>
    <d v="2012-05-02T05:00:00"/>
    <d v="2012-05-13T05:00:00"/>
    <b v="0"/>
    <b v="0"/>
    <s v="games/video games"/>
    <x v="5"/>
    <x v="9"/>
  </r>
  <r>
    <n v="909"/>
    <s v="Gates, Li and Thompson"/>
    <s v="Synchronized attitude-oriented frame"/>
    <n v="1800"/>
    <n v="8621"/>
    <n v="478.94444444444446"/>
    <x v="0"/>
    <n v="80"/>
    <n v="107.7625"/>
    <x v="6"/>
    <s v="CAD"/>
    <n v="1528088400"/>
    <n v="1530421200"/>
    <d v="2018-06-04T05:00:00"/>
    <d v="2018-07-01T05:00:00"/>
    <b v="0"/>
    <b v="1"/>
    <s v="theater/plays"/>
    <x v="2"/>
    <x v="2"/>
  </r>
  <r>
    <n v="911"/>
    <s v="Carter, Cole and Curtis"/>
    <s v="Cloned responsive standardization"/>
    <n v="5800"/>
    <n v="11539"/>
    <n v="198.94827586206895"/>
    <x v="0"/>
    <n v="462"/>
    <n v="24.976190476190474"/>
    <x v="0"/>
    <s v="USD"/>
    <n v="1568005200"/>
    <n v="1568178000"/>
    <d v="2019-09-09T05:00:00"/>
    <d v="2019-09-11T05:00:00"/>
    <b v="1"/>
    <b v="0"/>
    <s v="technology/web"/>
    <x v="1"/>
    <x v="1"/>
  </r>
  <r>
    <n v="912"/>
    <s v="Sanchez-Parsons"/>
    <s v="Reduced bifurcated pricing structure"/>
    <n v="1800"/>
    <n v="14310"/>
    <n v="795"/>
    <x v="0"/>
    <n v="179"/>
    <n v="79.944134078212286"/>
    <x v="0"/>
    <s v="USD"/>
    <n v="1346821200"/>
    <n v="1347944400"/>
    <d v="2012-09-05T05:00:00"/>
    <d v="2012-09-18T05:00:00"/>
    <b v="1"/>
    <b v="0"/>
    <s v="film &amp; video/drama"/>
    <x v="3"/>
    <x v="3"/>
  </r>
  <r>
    <n v="915"/>
    <s v="Riggs Group"/>
    <s v="Configurable upward-trending solution"/>
    <n v="125900"/>
    <n v="195936"/>
    <n v="155.62827640984909"/>
    <x v="0"/>
    <n v="1866"/>
    <n v="105.0032154340836"/>
    <x v="3"/>
    <s v="GBP"/>
    <n v="1503982800"/>
    <n v="1504760400"/>
    <d v="2017-08-29T05:00:00"/>
    <d v="2017-09-07T05:00:00"/>
    <b v="0"/>
    <b v="0"/>
    <s v="film &amp; video/television"/>
    <x v="3"/>
    <x v="19"/>
  </r>
  <r>
    <n v="918"/>
    <s v="Jones-Gonzalez"/>
    <s v="Seamless dynamic website"/>
    <n v="3800"/>
    <n v="9021"/>
    <n v="237.39473684210526"/>
    <x v="0"/>
    <n v="156"/>
    <n v="57.82692307692308"/>
    <x v="4"/>
    <s v="CHF"/>
    <n v="1343365200"/>
    <n v="1344315600"/>
    <d v="2012-07-27T05:00:00"/>
    <d v="2012-08-07T05:00:00"/>
    <b v="0"/>
    <b v="0"/>
    <s v="publishing/radio &amp; podcasts"/>
    <x v="4"/>
    <x v="14"/>
  </r>
  <r>
    <n v="920"/>
    <s v="Green, Murphy and Webb"/>
    <s v="Versatile directional project"/>
    <n v="5300"/>
    <n v="9676"/>
    <n v="182.56603773584905"/>
    <x v="0"/>
    <n v="255"/>
    <n v="37.945098039215686"/>
    <x v="0"/>
    <s v="USD"/>
    <n v="1549519200"/>
    <n v="1551247200"/>
    <d v="2019-02-07T06:00:00"/>
    <d v="2019-02-27T06:00:00"/>
    <b v="1"/>
    <b v="0"/>
    <s v="film &amp; video/animation"/>
    <x v="3"/>
    <x v="6"/>
  </r>
  <r>
    <n v="922"/>
    <s v="Soto-Anthony"/>
    <s v="Ameliorated logistical capability"/>
    <n v="51400"/>
    <n v="90440"/>
    <n v="175.95330739299609"/>
    <x v="0"/>
    <n v="2261"/>
    <n v="40"/>
    <x v="0"/>
    <s v="USD"/>
    <n v="1544335200"/>
    <n v="1545112800"/>
    <d v="2018-12-09T06:00:00"/>
    <d v="2018-12-18T06:00:00"/>
    <b v="0"/>
    <b v="1"/>
    <s v="music/world music"/>
    <x v="0"/>
    <x v="21"/>
  </r>
  <r>
    <n v="923"/>
    <s v="Wise and Sons"/>
    <s v="Sharable discrete definition"/>
    <n v="1700"/>
    <n v="4044"/>
    <n v="237.88235294117646"/>
    <x v="0"/>
    <n v="40"/>
    <n v="101.1"/>
    <x v="0"/>
    <s v="USD"/>
    <n v="1279083600"/>
    <n v="1279170000"/>
    <d v="2010-07-14T05:00:00"/>
    <d v="2010-07-15T05:00:00"/>
    <b v="0"/>
    <b v="0"/>
    <s v="theater/plays"/>
    <x v="2"/>
    <x v="2"/>
  </r>
  <r>
    <n v="924"/>
    <s v="Butler-Barr"/>
    <s v="User-friendly next generation core"/>
    <n v="39400"/>
    <n v="192292"/>
    <n v="488.05076142131981"/>
    <x v="0"/>
    <n v="2289"/>
    <n v="84.006989951944078"/>
    <x v="5"/>
    <s v="EUR"/>
    <n v="1572498000"/>
    <n v="1573452000"/>
    <d v="2019-10-31T05:00:00"/>
    <d v="2019-11-11T06:00:00"/>
    <b v="0"/>
    <b v="0"/>
    <s v="theater/plays"/>
    <x v="2"/>
    <x v="2"/>
  </r>
  <r>
    <n v="925"/>
    <s v="Wilson, Jefferson and Anderson"/>
    <s v="Profit-focused empowering system engine"/>
    <n v="3000"/>
    <n v="6722"/>
    <n v="224.06666666666669"/>
    <x v="0"/>
    <n v="65"/>
    <n v="103.41538461538461"/>
    <x v="0"/>
    <s v="USD"/>
    <n v="1506056400"/>
    <n v="1507093200"/>
    <d v="2017-09-22T05:00:00"/>
    <d v="2017-10-04T05:00:00"/>
    <b v="0"/>
    <b v="0"/>
    <s v="theater/plays"/>
    <x v="2"/>
    <x v="2"/>
  </r>
  <r>
    <n v="928"/>
    <s v="Dawson Group"/>
    <s v="Triple-buffered bi-directional model"/>
    <n v="167400"/>
    <n v="196386"/>
    <n v="117.31541218637993"/>
    <x v="0"/>
    <n v="3777"/>
    <n v="51.995234312946785"/>
    <x v="5"/>
    <s v="EUR"/>
    <n v="1388296800"/>
    <n v="1389074400"/>
    <d v="2013-12-29T06:00:00"/>
    <d v="2014-01-07T06:00:00"/>
    <b v="0"/>
    <b v="0"/>
    <s v="technology/web"/>
    <x v="1"/>
    <x v="1"/>
  </r>
  <r>
    <n v="929"/>
    <s v="Turner-Terrell"/>
    <s v="Polarized tertiary function"/>
    <n v="5500"/>
    <n v="11952"/>
    <n v="217.30909090909088"/>
    <x v="0"/>
    <n v="184"/>
    <n v="64.956521739130437"/>
    <x v="3"/>
    <s v="GBP"/>
    <n v="1493787600"/>
    <n v="1494997200"/>
    <d v="2017-05-03T05:00:00"/>
    <d v="2017-05-17T05:00:00"/>
    <b v="0"/>
    <b v="0"/>
    <s v="theater/plays"/>
    <x v="2"/>
    <x v="2"/>
  </r>
  <r>
    <n v="930"/>
    <s v="Hall, Buchanan and Benton"/>
    <s v="Configurable fault-tolerant structure"/>
    <n v="3500"/>
    <n v="3930"/>
    <n v="112.28571428571428"/>
    <x v="0"/>
    <n v="85"/>
    <n v="46.235294117647058"/>
    <x v="0"/>
    <s v="USD"/>
    <n v="1424844000"/>
    <n v="1425448800"/>
    <d v="2015-02-25T06:00:00"/>
    <d v="2015-03-04T06:00:00"/>
    <b v="0"/>
    <b v="1"/>
    <s v="theater/plays"/>
    <x v="2"/>
    <x v="2"/>
  </r>
  <r>
    <n v="932"/>
    <s v="Mora, Miller and Harper"/>
    <s v="Stand-alone zero tolerance algorithm"/>
    <n v="2300"/>
    <n v="4883"/>
    <n v="212.30434782608697"/>
    <x v="0"/>
    <n v="144"/>
    <n v="33.909722222222221"/>
    <x v="0"/>
    <s v="USD"/>
    <n v="1394514000"/>
    <n v="1394773200"/>
    <d v="2014-03-11T05:00:00"/>
    <d v="2014-03-14T05:00:00"/>
    <b v="0"/>
    <b v="0"/>
    <s v="music/rock"/>
    <x v="0"/>
    <x v="0"/>
  </r>
  <r>
    <n v="933"/>
    <s v="Espinoza Group"/>
    <s v="Implemented tangible support"/>
    <n v="73000"/>
    <n v="175015"/>
    <n v="239.74657534246577"/>
    <x v="0"/>
    <n v="1902"/>
    <n v="92.016298633017882"/>
    <x v="0"/>
    <s v="USD"/>
    <n v="1365397200"/>
    <n v="1366520400"/>
    <d v="2013-04-08T05:00:00"/>
    <d v="2013-04-21T05:00:00"/>
    <b v="0"/>
    <b v="0"/>
    <s v="theater/plays"/>
    <x v="2"/>
    <x v="2"/>
  </r>
  <r>
    <n v="934"/>
    <s v="Davis, Crawford and Lopez"/>
    <s v="Reactive radical framework"/>
    <n v="6200"/>
    <n v="11280"/>
    <n v="181.93548387096774"/>
    <x v="0"/>
    <n v="105"/>
    <n v="107.42857142857143"/>
    <x v="0"/>
    <s v="USD"/>
    <n v="1456120800"/>
    <n v="1456639200"/>
    <d v="2016-02-22T06:00:00"/>
    <d v="2016-02-28T06:00:00"/>
    <b v="0"/>
    <b v="0"/>
    <s v="theater/plays"/>
    <x v="2"/>
    <x v="2"/>
  </r>
  <r>
    <n v="935"/>
    <s v="Richards, Stevens and Fleming"/>
    <s v="Object-based full-range knowledge user"/>
    <n v="6100"/>
    <n v="10012"/>
    <n v="164.13114754098362"/>
    <x v="0"/>
    <n v="132"/>
    <n v="75.848484848484844"/>
    <x v="0"/>
    <s v="USD"/>
    <n v="1437714000"/>
    <n v="1438318800"/>
    <d v="2015-07-24T05:00:00"/>
    <d v="2015-07-31T05:00:00"/>
    <b v="0"/>
    <b v="0"/>
    <s v="theater/plays"/>
    <x v="2"/>
    <x v="2"/>
  </r>
  <r>
    <n v="938"/>
    <s v="Allen Inc"/>
    <s v="Total dedicated benchmark"/>
    <n v="9200"/>
    <n v="10093"/>
    <n v="109.70652173913042"/>
    <x v="0"/>
    <n v="96"/>
    <n v="105.13541666666667"/>
    <x v="0"/>
    <s v="USD"/>
    <n v="1528779600"/>
    <n v="1531890000"/>
    <d v="2018-06-12T05:00:00"/>
    <d v="2018-07-18T05:00:00"/>
    <b v="0"/>
    <b v="1"/>
    <s v="publishing/fiction"/>
    <x v="4"/>
    <x v="11"/>
  </r>
  <r>
    <n v="943"/>
    <s v="Peterson, Gonzalez and Spencer"/>
    <s v="Synchronized fault-tolerant algorithm"/>
    <n v="7500"/>
    <n v="11969"/>
    <n v="159.58666666666667"/>
    <x v="0"/>
    <n v="114"/>
    <n v="104.99122807017544"/>
    <x v="0"/>
    <s v="USD"/>
    <n v="1411534800"/>
    <n v="1414558800"/>
    <d v="2014-09-24T05:00:00"/>
    <d v="2014-10-29T05:00:00"/>
    <b v="0"/>
    <b v="0"/>
    <s v="food/food trucks"/>
    <x v="7"/>
    <x v="13"/>
  </r>
  <r>
    <n v="949"/>
    <s v="Wright LLC"/>
    <s v="Seamless clear-thinking conglomeration"/>
    <n v="5900"/>
    <n v="9520"/>
    <n v="161.35593220338984"/>
    <x v="0"/>
    <n v="203"/>
    <n v="46.896551724137929"/>
    <x v="0"/>
    <s v="USD"/>
    <n v="1429333200"/>
    <n v="1430974800"/>
    <d v="2015-04-18T05:00:00"/>
    <d v="2015-05-07T05:00:00"/>
    <b v="0"/>
    <b v="0"/>
    <s v="technology/web"/>
    <x v="1"/>
    <x v="1"/>
  </r>
  <r>
    <n v="951"/>
    <s v="Peterson Ltd"/>
    <s v="Re-engineered 24hour matrix"/>
    <n v="14500"/>
    <n v="159056"/>
    <n v="1096.9379310344827"/>
    <x v="0"/>
    <n v="1559"/>
    <n v="102.02437459910199"/>
    <x v="0"/>
    <s v="USD"/>
    <n v="1482732000"/>
    <n v="1482818400"/>
    <d v="2016-12-26T06:00:00"/>
    <d v="2016-12-27T06:00:00"/>
    <b v="0"/>
    <b v="1"/>
    <s v="music/rock"/>
    <x v="0"/>
    <x v="0"/>
  </r>
  <r>
    <n v="954"/>
    <s v="Henderson, Parker and Diaz"/>
    <s v="Enterprise-wide client-driven policy"/>
    <n v="42600"/>
    <n v="156384"/>
    <n v="367.0985915492958"/>
    <x v="0"/>
    <n v="1548"/>
    <n v="101.02325581395348"/>
    <x v="1"/>
    <s v="AUD"/>
    <n v="1348290000"/>
    <n v="1350363600"/>
    <d v="2012-09-22T05:00:00"/>
    <d v="2012-10-16T05:00:00"/>
    <b v="0"/>
    <b v="0"/>
    <s v="technology/web"/>
    <x v="1"/>
    <x v="1"/>
  </r>
  <r>
    <n v="955"/>
    <s v="Moss-Obrien"/>
    <s v="Function-based next generation emulation"/>
    <n v="700"/>
    <n v="7763"/>
    <n v="1109"/>
    <x v="0"/>
    <n v="80"/>
    <n v="97.037499999999994"/>
    <x v="0"/>
    <s v="USD"/>
    <n v="1353823200"/>
    <n v="1353996000"/>
    <d v="2012-11-25T06:00:00"/>
    <d v="2012-11-27T06:00:00"/>
    <b v="0"/>
    <b v="0"/>
    <s v="theater/plays"/>
    <x v="2"/>
    <x v="2"/>
  </r>
  <r>
    <n v="957"/>
    <s v="Riley, Cohen and Goodman"/>
    <s v="Profound mission-critical function"/>
    <n v="9800"/>
    <n v="12434"/>
    <n v="126.87755102040816"/>
    <x v="0"/>
    <n v="131"/>
    <n v="94.916030534351151"/>
    <x v="0"/>
    <s v="USD"/>
    <n v="1329372000"/>
    <n v="1329631200"/>
    <d v="2012-02-16T06:00:00"/>
    <d v="2012-02-19T06:00:00"/>
    <b v="0"/>
    <b v="0"/>
    <s v="theater/plays"/>
    <x v="2"/>
    <x v="2"/>
  </r>
  <r>
    <n v="958"/>
    <s v="Green, Robinson and Ho"/>
    <s v="De-engineered zero-defect open system"/>
    <n v="1100"/>
    <n v="8081"/>
    <n v="734.63636363636363"/>
    <x v="0"/>
    <n v="112"/>
    <n v="72.151785714285708"/>
    <x v="0"/>
    <s v="USD"/>
    <n v="1277096400"/>
    <n v="1278997200"/>
    <d v="2010-06-21T05:00:00"/>
    <d v="2010-07-13T05:00:00"/>
    <b v="0"/>
    <b v="0"/>
    <s v="film &amp; video/animation"/>
    <x v="3"/>
    <x v="6"/>
  </r>
  <r>
    <n v="961"/>
    <s v="Mason, Case and May"/>
    <s v="Optimized content-based collaboration"/>
    <n v="5700"/>
    <n v="6800"/>
    <n v="119.29824561403508"/>
    <x v="0"/>
    <n v="155"/>
    <n v="43.87096774193548"/>
    <x v="0"/>
    <s v="USD"/>
    <n v="1297922400"/>
    <n v="1298268000"/>
    <d v="2011-02-17T06:00:00"/>
    <d v="2011-02-21T06:00:00"/>
    <b v="0"/>
    <b v="0"/>
    <s v="publishing/translations"/>
    <x v="4"/>
    <x v="17"/>
  </r>
  <r>
    <n v="962"/>
    <s v="Harris, Russell and Mitchell"/>
    <s v="User-centric cohesive policy"/>
    <n v="3600"/>
    <n v="10657"/>
    <n v="296.02777777777777"/>
    <x v="0"/>
    <n v="266"/>
    <n v="40.063909774436091"/>
    <x v="0"/>
    <s v="USD"/>
    <n v="1384408800"/>
    <n v="1386223200"/>
    <d v="2013-11-14T06:00:00"/>
    <d v="2013-12-05T06:00:00"/>
    <b v="0"/>
    <b v="0"/>
    <s v="food/food trucks"/>
    <x v="7"/>
    <x v="13"/>
  </r>
  <r>
    <n v="964"/>
    <s v="Peck, Higgins and Smith"/>
    <s v="Devolved disintermediate encryption"/>
    <n v="3700"/>
    <n v="13164"/>
    <n v="355.7837837837838"/>
    <x v="0"/>
    <n v="155"/>
    <n v="84.92903225806451"/>
    <x v="0"/>
    <s v="USD"/>
    <n v="1431320400"/>
    <n v="1431752400"/>
    <d v="2015-05-11T05:00:00"/>
    <d v="2015-05-16T05:00:00"/>
    <b v="0"/>
    <b v="0"/>
    <s v="theater/plays"/>
    <x v="2"/>
    <x v="2"/>
  </r>
  <r>
    <n v="965"/>
    <s v="Nunez-King"/>
    <s v="Phased clear-thinking policy"/>
    <n v="2200"/>
    <n v="8501"/>
    <n v="386.40909090909093"/>
    <x v="0"/>
    <n v="207"/>
    <n v="41.067632850241544"/>
    <x v="3"/>
    <s v="GBP"/>
    <n v="1264399200"/>
    <n v="1267855200"/>
    <d v="2010-01-25T06:00:00"/>
    <d v="2010-03-06T06:00:00"/>
    <b v="0"/>
    <b v="0"/>
    <s v="music/rock"/>
    <x v="0"/>
    <x v="0"/>
  </r>
  <r>
    <n v="966"/>
    <s v="Davis and Sons"/>
    <s v="Seamless solution-oriented capacity"/>
    <n v="1700"/>
    <n v="13468"/>
    <n v="792.23529411764707"/>
    <x v="0"/>
    <n v="245"/>
    <n v="54.971428571428568"/>
    <x v="0"/>
    <s v="USD"/>
    <n v="1497502800"/>
    <n v="1497675600"/>
    <d v="2017-06-15T05:00:00"/>
    <d v="2017-06-17T05:00:00"/>
    <b v="0"/>
    <b v="0"/>
    <s v="theater/plays"/>
    <x v="2"/>
    <x v="2"/>
  </r>
  <r>
    <n v="967"/>
    <s v="Howard-Douglas"/>
    <s v="Organized human-resource attitude"/>
    <n v="88400"/>
    <n v="121138"/>
    <n v="137.03393665158373"/>
    <x v="0"/>
    <n v="1573"/>
    <n v="77.010807374443743"/>
    <x v="0"/>
    <s v="USD"/>
    <n v="1333688400"/>
    <n v="1336885200"/>
    <d v="2012-04-06T05:00:00"/>
    <d v="2012-05-13T05:00:00"/>
    <b v="0"/>
    <b v="0"/>
    <s v="music/world music"/>
    <x v="0"/>
    <x v="21"/>
  </r>
  <r>
    <n v="968"/>
    <s v="Gonzalez-White"/>
    <s v="Open-architected disintermediate budgetary management"/>
    <n v="2400"/>
    <n v="8117"/>
    <n v="338.20833333333337"/>
    <x v="0"/>
    <n v="114"/>
    <n v="71.201754385964918"/>
    <x v="0"/>
    <s v="USD"/>
    <n v="1293861600"/>
    <n v="1295157600"/>
    <d v="2011-01-01T06:00:00"/>
    <d v="2011-01-16T06:00:00"/>
    <b v="0"/>
    <b v="0"/>
    <s v="food/food trucks"/>
    <x v="7"/>
    <x v="13"/>
  </r>
  <r>
    <n v="969"/>
    <s v="Lopez-King"/>
    <s v="Multi-lateral radical solution"/>
    <n v="7900"/>
    <n v="8550"/>
    <n v="108.22784810126582"/>
    <x v="0"/>
    <n v="93"/>
    <n v="91.935483870967744"/>
    <x v="0"/>
    <s v="USD"/>
    <n v="1576994400"/>
    <n v="1577599200"/>
    <d v="2019-12-22T06:00:00"/>
    <d v="2019-12-29T06:00:00"/>
    <b v="0"/>
    <b v="0"/>
    <s v="theater/plays"/>
    <x v="2"/>
    <x v="2"/>
  </r>
  <r>
    <n v="972"/>
    <s v="Sellers, Roach and Garrison"/>
    <s v="Multi-tiered systematic knowledge user"/>
    <n v="42700"/>
    <n v="97524"/>
    <n v="228.3934426229508"/>
    <x v="0"/>
    <n v="1681"/>
    <n v="58.015466983938133"/>
    <x v="0"/>
    <s v="USD"/>
    <n v="1401685200"/>
    <n v="1402462800"/>
    <d v="2014-06-02T05:00:00"/>
    <d v="2014-06-11T05:00:00"/>
    <b v="0"/>
    <b v="1"/>
    <s v="technology/web"/>
    <x v="1"/>
    <x v="1"/>
  </r>
  <r>
    <n v="974"/>
    <s v="Thomas, Clay and Mendoza"/>
    <s v="Multi-channeled reciprocal interface"/>
    <n v="800"/>
    <n v="2991"/>
    <n v="373.875"/>
    <x v="0"/>
    <n v="32"/>
    <n v="93.46875"/>
    <x v="0"/>
    <s v="USD"/>
    <n v="1368853200"/>
    <n v="1368939600"/>
    <d v="2013-05-18T05:00:00"/>
    <d v="2013-05-19T05:00:00"/>
    <b v="0"/>
    <b v="0"/>
    <s v="music/indie rock"/>
    <x v="0"/>
    <x v="4"/>
  </r>
  <r>
    <n v="975"/>
    <s v="Ayala Group"/>
    <s v="Right-sized maximized migration"/>
    <n v="5400"/>
    <n v="8366"/>
    <n v="154.92592592592592"/>
    <x v="0"/>
    <n v="135"/>
    <n v="61.970370370370368"/>
    <x v="0"/>
    <s v="USD"/>
    <n v="1448776800"/>
    <n v="1452146400"/>
    <d v="2015-11-29T06:00:00"/>
    <d v="2016-01-07T06:00:00"/>
    <b v="0"/>
    <b v="1"/>
    <s v="theater/plays"/>
    <x v="2"/>
    <x v="2"/>
  </r>
  <r>
    <n v="976"/>
    <s v="Huerta, Roberts and Dickerson"/>
    <s v="Self-enabling value-added artificial intelligence"/>
    <n v="4000"/>
    <n v="12886"/>
    <n v="322.14999999999998"/>
    <x v="0"/>
    <n v="140"/>
    <n v="92.042857142857144"/>
    <x v="0"/>
    <s v="USD"/>
    <n v="1296194400"/>
    <n v="1296712800"/>
    <d v="2011-01-28T06:00:00"/>
    <d v="2011-02-03T06:00:00"/>
    <b v="0"/>
    <b v="1"/>
    <s v="theater/plays"/>
    <x v="2"/>
    <x v="2"/>
  </r>
  <r>
    <n v="978"/>
    <s v="Bailey, Nguyen and Martinez"/>
    <s v="Fundamental user-facing productivity"/>
    <n v="1000"/>
    <n v="8641"/>
    <n v="864.1"/>
    <x v="0"/>
    <n v="92"/>
    <n v="93.923913043478265"/>
    <x v="0"/>
    <s v="USD"/>
    <n v="1478930400"/>
    <n v="1480831200"/>
    <d v="2016-11-12T06:00:00"/>
    <d v="2016-12-04T06:00:00"/>
    <b v="0"/>
    <b v="0"/>
    <s v="games/video games"/>
    <x v="5"/>
    <x v="9"/>
  </r>
  <r>
    <n v="979"/>
    <s v="Williams, Martin and Meyer"/>
    <s v="Innovative well-modulated capability"/>
    <n v="60200"/>
    <n v="86244"/>
    <n v="143.26245847176079"/>
    <x v="0"/>
    <n v="1015"/>
    <n v="84.969458128078813"/>
    <x v="3"/>
    <s v="GBP"/>
    <n v="1426395600"/>
    <n v="1426914000"/>
    <d v="2015-03-15T05:00:00"/>
    <d v="2015-03-21T05:00:00"/>
    <b v="0"/>
    <b v="0"/>
    <s v="theater/plays"/>
    <x v="2"/>
    <x v="2"/>
  </r>
  <r>
    <n v="981"/>
    <s v="Diaz-Little"/>
    <s v="Grass-roots executive synergy"/>
    <n v="6700"/>
    <n v="11941"/>
    <n v="178.22388059701493"/>
    <x v="0"/>
    <n v="323"/>
    <n v="36.969040247678016"/>
    <x v="0"/>
    <s v="USD"/>
    <n v="1514181600"/>
    <n v="1517032800"/>
    <d v="2017-12-25T06:00:00"/>
    <d v="2018-01-27T06:00:00"/>
    <b v="0"/>
    <b v="0"/>
    <s v="technology/web"/>
    <x v="1"/>
    <x v="1"/>
  </r>
  <r>
    <n v="983"/>
    <s v="Beck-Weber"/>
    <s v="Business-focused full-range core"/>
    <n v="129100"/>
    <n v="188404"/>
    <n v="145.93648334624322"/>
    <x v="0"/>
    <n v="2326"/>
    <n v="80.999140154772135"/>
    <x v="0"/>
    <s v="USD"/>
    <n v="1564894800"/>
    <n v="1566190800"/>
    <d v="2019-08-04T05:00:00"/>
    <d v="2019-08-19T05:00:00"/>
    <b v="0"/>
    <b v="0"/>
    <s v="film &amp; video/documentary"/>
    <x v="3"/>
    <x v="7"/>
  </r>
  <r>
    <n v="984"/>
    <s v="Lewis-Jacobson"/>
    <s v="Exclusive system-worthy Graphic Interface"/>
    <n v="6500"/>
    <n v="9910"/>
    <n v="152.46153846153848"/>
    <x v="0"/>
    <n v="381"/>
    <n v="26.010498687664043"/>
    <x v="0"/>
    <s v="USD"/>
    <n v="1567918800"/>
    <n v="1570165200"/>
    <d v="2019-09-08T05:00:00"/>
    <d v="2019-10-04T05:00:00"/>
    <b v="0"/>
    <b v="0"/>
    <s v="theater/plays"/>
    <x v="2"/>
    <x v="2"/>
  </r>
  <r>
    <n v="987"/>
    <s v="Wilson Group"/>
    <s v="Ameliorated foreground focus group"/>
    <n v="6200"/>
    <n v="13441"/>
    <n v="216.79032258064518"/>
    <x v="0"/>
    <n v="480"/>
    <n v="28.002083333333335"/>
    <x v="0"/>
    <s v="USD"/>
    <n v="1493269200"/>
    <n v="1494478800"/>
    <d v="2017-04-27T05:00:00"/>
    <d v="2017-05-11T05:00:00"/>
    <b v="0"/>
    <b v="0"/>
    <s v="film &amp; video/documentary"/>
    <x v="3"/>
    <x v="7"/>
  </r>
  <r>
    <n v="989"/>
    <s v="Hernandez Inc"/>
    <s v="Versatile dedicated migration"/>
    <n v="2400"/>
    <n v="11990"/>
    <n v="499.58333333333337"/>
    <x v="0"/>
    <n v="226"/>
    <n v="53.053097345132741"/>
    <x v="0"/>
    <s v="USD"/>
    <n v="1555390800"/>
    <n v="1555822800"/>
    <d v="2019-04-16T05:00:00"/>
    <d v="2019-04-21T05:00:00"/>
    <b v="0"/>
    <b v="0"/>
    <s v="publishing/translations"/>
    <x v="4"/>
    <x v="17"/>
  </r>
  <r>
    <n v="991"/>
    <s v="Ramirez LLC"/>
    <s v="Reduced reciprocal focus group"/>
    <n v="9800"/>
    <n v="11091"/>
    <n v="113.17346938775511"/>
    <x v="0"/>
    <n v="241"/>
    <n v="46.020746887966808"/>
    <x v="0"/>
    <s v="USD"/>
    <n v="1411621200"/>
    <n v="1411966800"/>
    <d v="2014-09-25T05:00:00"/>
    <d v="2014-09-29T05:00:00"/>
    <b v="0"/>
    <b v="1"/>
    <s v="music/rock"/>
    <x v="0"/>
    <x v="0"/>
  </r>
  <r>
    <n v="992"/>
    <s v="Morrow Inc"/>
    <s v="Networked global migration"/>
    <n v="3100"/>
    <n v="13223"/>
    <n v="426.54838709677421"/>
    <x v="0"/>
    <n v="132"/>
    <n v="100.17424242424242"/>
    <x v="0"/>
    <s v="USD"/>
    <n v="1525669200"/>
    <n v="1526878800"/>
    <d v="2018-05-07T05:00:00"/>
    <d v="2018-05-21T05:00:00"/>
    <b v="0"/>
    <b v="1"/>
    <s v="film &amp; video/drama"/>
    <x v="3"/>
    <x v="3"/>
  </r>
  <r>
    <n v="995"/>
    <s v="Manning-Hamilton"/>
    <s v="Vision-oriented scalable definition"/>
    <n v="97300"/>
    <n v="153216"/>
    <n v="157.46762589928059"/>
    <x v="0"/>
    <n v="2043"/>
    <n v="74.995594713656388"/>
    <x v="0"/>
    <s v="USD"/>
    <n v="1541307600"/>
    <n v="1543816800"/>
    <d v="2018-11-04T05:00:00"/>
    <d v="2018-12-03T06:00:00"/>
    <b v="0"/>
    <b v="1"/>
    <s v="food/food trucks"/>
    <x v="7"/>
    <x v="13"/>
  </r>
  <r>
    <n v="8"/>
    <s v="Nunez-Richards"/>
    <s v="Exclusive attitude-oriented intranet"/>
    <n v="110100"/>
    <n v="21946"/>
    <n v="19.932788374205266"/>
    <x v="1"/>
    <n v="708"/>
    <n v="30.997175141242938"/>
    <x v="2"/>
    <s v="DKK"/>
    <n v="1281330000"/>
    <n v="1281502800"/>
    <d v="2010-08-09T05:00:00"/>
    <d v="2010-08-11T05:00:00"/>
    <b v="0"/>
    <b v="0"/>
    <s v="theater/plays"/>
    <x v="2"/>
    <x v="2"/>
  </r>
  <r>
    <n v="209"/>
    <s v="Warren Ltd"/>
    <s v="Distributed system-worthy application"/>
    <n v="194500"/>
    <n v="41212"/>
    <n v="21.188688946015425"/>
    <x v="1"/>
    <n v="808"/>
    <n v="51.004950495049506"/>
    <x v="1"/>
    <s v="AUD"/>
    <n v="1462510800"/>
    <n v="1463115600"/>
    <d v="2016-05-06T05:00:00"/>
    <d v="2016-05-13T05:00:00"/>
    <b v="0"/>
    <b v="0"/>
    <s v="film &amp; video/documentary"/>
    <x v="3"/>
    <x v="7"/>
  </r>
  <r>
    <n v="271"/>
    <s v="Foley-Cox"/>
    <s v="Progressive zero administration leverage"/>
    <n v="153700"/>
    <n v="1953"/>
    <n v="1.2706571242680547"/>
    <x v="1"/>
    <n v="61"/>
    <n v="32.016393442622949"/>
    <x v="0"/>
    <s v="USD"/>
    <n v="1449468000"/>
    <n v="1452146400"/>
    <d v="2015-12-07T06:00:00"/>
    <d v="2016-01-07T06:00:00"/>
    <b v="0"/>
    <b v="0"/>
    <s v="photography/photography books"/>
    <x v="6"/>
    <x v="12"/>
  </r>
  <r>
    <n v="329"/>
    <s v="Willis and Sons"/>
    <s v="Fundamental incremental database"/>
    <n v="93800"/>
    <n v="21477"/>
    <n v="22.896588486140725"/>
    <x v="1"/>
    <n v="211"/>
    <n v="101.78672985781991"/>
    <x v="0"/>
    <s v="USD"/>
    <n v="1481522400"/>
    <n v="1482472800"/>
    <d v="2016-12-12T06:00:00"/>
    <d v="2016-12-23T06:00:00"/>
    <b v="0"/>
    <b v="0"/>
    <s v="games/video games"/>
    <x v="5"/>
    <x v="9"/>
  </r>
  <r>
    <n v="355"/>
    <s v="Burns-Burnett"/>
    <s v="Front-line scalable definition"/>
    <n v="3800"/>
    <n v="2241"/>
    <n v="58.973684210526315"/>
    <x v="1"/>
    <n v="86"/>
    <n v="26.058139534883722"/>
    <x v="0"/>
    <s v="USD"/>
    <n v="1485064800"/>
    <n v="1488520800"/>
    <d v="2017-01-22T06:00:00"/>
    <d v="2017-03-03T06:00:00"/>
    <b v="0"/>
    <b v="0"/>
    <s v="technology/wearables"/>
    <x v="1"/>
    <x v="8"/>
  </r>
  <r>
    <n v="410"/>
    <s v="Mcmillan Group"/>
    <s v="Advanced cohesive Graphic Interface"/>
    <n v="153700"/>
    <n v="55536"/>
    <n v="36.132726089785294"/>
    <x v="1"/>
    <n v="1111"/>
    <n v="49.987398739873989"/>
    <x v="0"/>
    <s v="USD"/>
    <n v="1430197200"/>
    <n v="1430197200"/>
    <d v="2015-04-28T05:00:00"/>
    <d v="2015-04-28T05:00:00"/>
    <b v="0"/>
    <b v="0"/>
    <s v="games/mobile games"/>
    <x v="5"/>
    <x v="20"/>
  </r>
  <r>
    <n v="413"/>
    <s v="Rush-Bowers"/>
    <s v="Persevering analyzing extranet"/>
    <n v="189500"/>
    <n v="117628"/>
    <n v="62.072823218997364"/>
    <x v="1"/>
    <n v="1089"/>
    <n v="108.01469237832875"/>
    <x v="0"/>
    <s v="USD"/>
    <n v="1543298400"/>
    <n v="1545631200"/>
    <d v="2018-11-27T06:00:00"/>
    <d v="2018-12-24T06:00:00"/>
    <b v="0"/>
    <b v="0"/>
    <s v="film &amp; video/animation"/>
    <x v="3"/>
    <x v="6"/>
  </r>
  <r>
    <n v="531"/>
    <s v="Berry-Richardson"/>
    <s v="Automated zero tolerance implementation"/>
    <n v="186700"/>
    <n v="178338"/>
    <n v="95.521156936261391"/>
    <x v="1"/>
    <n v="3640"/>
    <n v="48.993956043956047"/>
    <x v="4"/>
    <s v="CHF"/>
    <n v="1384149600"/>
    <n v="1388988000"/>
    <d v="2013-11-11T06:00:00"/>
    <d v="2014-01-06T06:00:00"/>
    <b v="0"/>
    <b v="0"/>
    <s v="games/video games"/>
    <x v="5"/>
    <x v="9"/>
  </r>
  <r>
    <n v="632"/>
    <s v="Parker PLC"/>
    <s v="Reduced interactive matrix"/>
    <n v="72100"/>
    <n v="30902"/>
    <n v="42.859916782246884"/>
    <x v="1"/>
    <n v="278"/>
    <n v="111.15827338129496"/>
    <x v="0"/>
    <s v="USD"/>
    <n v="1414904400"/>
    <n v="1416463200"/>
    <d v="2014-11-02T05:00:00"/>
    <d v="2014-11-20T06:00:00"/>
    <b v="0"/>
    <b v="0"/>
    <s v="theater/plays"/>
    <x v="2"/>
    <x v="2"/>
  </r>
  <r>
    <n v="639"/>
    <s v="Barnes-Williams"/>
    <s v="Upgradable explicit forecast"/>
    <n v="8600"/>
    <n v="4832"/>
    <n v="56.186046511627907"/>
    <x v="1"/>
    <n v="45"/>
    <n v="107.37777777777778"/>
    <x v="0"/>
    <s v="USD"/>
    <n v="1532754000"/>
    <n v="1532754000"/>
    <d v="2018-07-28T05:00:00"/>
    <d v="2018-07-28T05:00:00"/>
    <b v="0"/>
    <b v="1"/>
    <s v="film &amp; video/drama"/>
    <x v="3"/>
    <x v="3"/>
  </r>
  <r>
    <n v="788"/>
    <s v="Joyce PLC"/>
    <s v="Synchronized directional capability"/>
    <n v="3600"/>
    <n v="3174"/>
    <n v="88.166666666666671"/>
    <x v="1"/>
    <n v="31"/>
    <n v="102.38709677419355"/>
    <x v="0"/>
    <s v="USD"/>
    <n v="1350709200"/>
    <n v="1352527200"/>
    <d v="2012-10-20T05:00:00"/>
    <d v="2012-11-10T06:00:00"/>
    <b v="0"/>
    <b v="0"/>
    <s v="film &amp; video/animation"/>
    <x v="3"/>
    <x v="6"/>
  </r>
  <r>
    <n v="903"/>
    <s v="Parker-Morris"/>
    <s v="Assimilated next generation instruction set"/>
    <n v="41000"/>
    <n v="709"/>
    <n v="1.729268292682927"/>
    <x v="1"/>
    <n v="14"/>
    <n v="50.642857142857146"/>
    <x v="0"/>
    <s v="USD"/>
    <n v="1336194000"/>
    <n v="1337490000"/>
    <d v="2012-05-05T05:00:00"/>
    <d v="2012-05-20T05:00:00"/>
    <b v="0"/>
    <b v="1"/>
    <s v="publishing/nonfiction"/>
    <x v="4"/>
    <x v="5"/>
  </r>
  <r>
    <n v="917"/>
    <s v="Cooper Inc"/>
    <s v="Polarized discrete product"/>
    <n v="3600"/>
    <n v="2097"/>
    <n v="58.25"/>
    <x v="1"/>
    <n v="27"/>
    <n v="77.666666666666671"/>
    <x v="3"/>
    <s v="GBP"/>
    <n v="1309237200"/>
    <n v="1311310800"/>
    <d v="2011-06-28T05:00:00"/>
    <d v="2011-07-22T05:00:00"/>
    <b v="0"/>
    <b v="1"/>
    <s v="film &amp; video/shorts"/>
    <x v="3"/>
    <x v="10"/>
  </r>
  <r>
    <n v="940"/>
    <s v="Wiggins Ltd"/>
    <s v="Upgradable analyzing core"/>
    <n v="9900"/>
    <n v="6161"/>
    <n v="62.232323232323225"/>
    <x v="1"/>
    <n v="66"/>
    <n v="93.348484848484844"/>
    <x v="6"/>
    <s v="CAD"/>
    <n v="1354341600"/>
    <n v="1356242400"/>
    <d v="2012-12-01T06:00:00"/>
    <d v="2012-12-23T06:00:00"/>
    <b v="0"/>
    <b v="0"/>
    <s v="technology/web"/>
    <x v="1"/>
    <x v="1"/>
  </r>
  <r>
    <n v="0"/>
    <s v="Baldwin, Riley and Jackson"/>
    <s v="Pre-emptive tertiary standardization"/>
    <n v="100"/>
    <n v="0"/>
    <n v="0"/>
    <x v="2"/>
    <n v="0"/>
    <n v="0"/>
    <x v="6"/>
    <s v="CAD"/>
    <n v="1448690400"/>
    <n v="1450159200"/>
    <d v="2015-11-28T06:00:00"/>
    <d v="2015-12-15T06:00:00"/>
    <b v="0"/>
    <b v="0"/>
    <s v="food/food trucks"/>
    <x v="7"/>
    <x v="13"/>
  </r>
  <r>
    <n v="3"/>
    <s v="Mcdonald, Gonzalez and Ross"/>
    <s v="Vision-oriented fresh-thinking conglomeration"/>
    <n v="4200"/>
    <n v="2477"/>
    <n v="58.976190476190467"/>
    <x v="2"/>
    <n v="24"/>
    <n v="103.20833333333333"/>
    <x v="0"/>
    <s v="USD"/>
    <n v="1565499600"/>
    <n v="1568955600"/>
    <d v="2019-08-11T05:00:00"/>
    <d v="2019-09-20T05:00:00"/>
    <b v="0"/>
    <b v="0"/>
    <s v="music/rock"/>
    <x v="0"/>
    <x v="0"/>
  </r>
  <r>
    <n v="4"/>
    <s v="Larson-Little"/>
    <s v="Proactive foreground core"/>
    <n v="7600"/>
    <n v="5265"/>
    <n v="69.276315789473685"/>
    <x v="2"/>
    <n v="53"/>
    <n v="99.339622641509436"/>
    <x v="0"/>
    <s v="USD"/>
    <n v="1547964000"/>
    <n v="1548309600"/>
    <d v="2019-01-20T06:00:00"/>
    <d v="2019-01-24T06:00:00"/>
    <b v="0"/>
    <b v="0"/>
    <s v="theater/plays"/>
    <x v="2"/>
    <x v="2"/>
  </r>
  <r>
    <n v="6"/>
    <s v="Ortiz, Coleman and Mitchell"/>
    <s v="Operative upward-trending algorithm"/>
    <n v="5200"/>
    <n v="1090"/>
    <n v="20.961538461538463"/>
    <x v="2"/>
    <n v="18"/>
    <n v="60.555555555555557"/>
    <x v="3"/>
    <s v="GBP"/>
    <n v="1505278800"/>
    <n v="1505365200"/>
    <d v="2017-09-13T05:00:00"/>
    <d v="2017-09-14T05:00:00"/>
    <b v="0"/>
    <b v="0"/>
    <s v="film &amp; video/documentary"/>
    <x v="3"/>
    <x v="7"/>
  </r>
  <r>
    <n v="9"/>
    <s v="Rangel, Holt and Jones"/>
    <s v="Open-source fresh-thinking model"/>
    <n v="6200"/>
    <n v="3208"/>
    <n v="51.741935483870968"/>
    <x v="2"/>
    <n v="44"/>
    <n v="72.909090909090907"/>
    <x v="0"/>
    <s v="USD"/>
    <n v="1379566800"/>
    <n v="1383804000"/>
    <d v="2013-09-19T05:00:00"/>
    <d v="2013-11-07T06:00:00"/>
    <b v="0"/>
    <b v="0"/>
    <s v="music/electric music"/>
    <x v="0"/>
    <x v="18"/>
  </r>
  <r>
    <n v="11"/>
    <s v="Perez, Johnson and Gardner"/>
    <s v="Grass-roots zero administration system engine"/>
    <n v="6300"/>
    <n v="3030"/>
    <n v="48.095238095238095"/>
    <x v="2"/>
    <n v="27"/>
    <n v="112.22222222222223"/>
    <x v="0"/>
    <s v="USD"/>
    <n v="1285045200"/>
    <n v="1285563600"/>
    <d v="2010-09-21T05:00:00"/>
    <d v="2010-09-27T05:00:00"/>
    <b v="0"/>
    <b v="1"/>
    <s v="theater/plays"/>
    <x v="2"/>
    <x v="2"/>
  </r>
  <r>
    <n v="12"/>
    <s v="Kim Ltd"/>
    <s v="Assimilated hybrid intranet"/>
    <n v="6300"/>
    <n v="5629"/>
    <n v="89.349206349206341"/>
    <x v="2"/>
    <n v="55"/>
    <n v="102.34545454545454"/>
    <x v="0"/>
    <s v="USD"/>
    <n v="1571720400"/>
    <n v="1572411600"/>
    <d v="2019-10-22T05:00:00"/>
    <d v="2019-10-30T05:00:00"/>
    <b v="0"/>
    <b v="0"/>
    <s v="film &amp; video/drama"/>
    <x v="3"/>
    <x v="3"/>
  </r>
  <r>
    <n v="14"/>
    <s v="Rodriguez, Rose and Stewart"/>
    <s v="Cloned directional synergy"/>
    <n v="28200"/>
    <n v="18829"/>
    <n v="66.769503546099301"/>
    <x v="2"/>
    <n v="200"/>
    <n v="94.144999999999996"/>
    <x v="0"/>
    <s v="USD"/>
    <n v="1331013600"/>
    <n v="1333342800"/>
    <d v="2012-03-06T06:00:00"/>
    <d v="2012-04-02T05:00:00"/>
    <b v="0"/>
    <b v="0"/>
    <s v="music/indie rock"/>
    <x v="0"/>
    <x v="4"/>
  </r>
  <r>
    <n v="15"/>
    <s v="Wright, Hunt and Rowe"/>
    <s v="Extended eco-centric pricing structure"/>
    <n v="81200"/>
    <n v="38414"/>
    <n v="47.307881773399011"/>
    <x v="2"/>
    <n v="452"/>
    <n v="84.986725663716811"/>
    <x v="0"/>
    <s v="USD"/>
    <n v="1575957600"/>
    <n v="1576303200"/>
    <d v="2019-12-10T06:00:00"/>
    <d v="2019-12-14T06:00:00"/>
    <b v="0"/>
    <b v="0"/>
    <s v="technology/wearables"/>
    <x v="1"/>
    <x v="8"/>
  </r>
  <r>
    <n v="19"/>
    <s v="Perez-Hess"/>
    <s v="Down-sized cohesive archive"/>
    <n v="62500"/>
    <n v="30331"/>
    <n v="48.529600000000002"/>
    <x v="2"/>
    <n v="674"/>
    <n v="45.001483679525222"/>
    <x v="0"/>
    <s v="USD"/>
    <n v="1551679200"/>
    <n v="1553490000"/>
    <d v="2019-03-04T06:00:00"/>
    <d v="2019-03-25T05:00:00"/>
    <b v="0"/>
    <b v="1"/>
    <s v="theater/plays"/>
    <x v="2"/>
    <x v="2"/>
  </r>
  <r>
    <n v="21"/>
    <s v="Simmons-Reynolds"/>
    <s v="Re-engineered intangible definition"/>
    <n v="94000"/>
    <n v="38533"/>
    <n v="40.992553191489364"/>
    <x v="2"/>
    <n v="558"/>
    <n v="69.055555555555557"/>
    <x v="0"/>
    <s v="USD"/>
    <n v="1313384400"/>
    <n v="1316322000"/>
    <d v="2011-08-15T05:00:00"/>
    <d v="2011-09-18T05:00:00"/>
    <b v="0"/>
    <b v="0"/>
    <s v="theater/plays"/>
    <x v="2"/>
    <x v="2"/>
  </r>
  <r>
    <n v="27"/>
    <s v="Best, Carr and Williams"/>
    <s v="Diverse transitional migration"/>
    <n v="2000"/>
    <n v="1599"/>
    <n v="79.95"/>
    <x v="2"/>
    <n v="15"/>
    <n v="106.6"/>
    <x v="0"/>
    <s v="USD"/>
    <n v="1443848400"/>
    <n v="1444539600"/>
    <d v="2015-10-03T05:00:00"/>
    <d v="2015-10-11T05:00:00"/>
    <b v="0"/>
    <b v="0"/>
    <s v="music/rock"/>
    <x v="0"/>
    <x v="0"/>
  </r>
  <r>
    <n v="32"/>
    <s v="Jackson PLC"/>
    <s v="Ergonomic 6thgeneration success"/>
    <n v="101000"/>
    <n v="87676"/>
    <n v="86.807920792079202"/>
    <x v="2"/>
    <n v="2307"/>
    <n v="38.004334633723452"/>
    <x v="5"/>
    <s v="EUR"/>
    <n v="1515564000"/>
    <n v="1517896800"/>
    <d v="2018-01-10T06:00:00"/>
    <d v="2018-02-06T06:00:00"/>
    <b v="0"/>
    <b v="0"/>
    <s v="film &amp; video/documentary"/>
    <x v="3"/>
    <x v="7"/>
  </r>
  <r>
    <n v="39"/>
    <s v="Kim-Rice"/>
    <s v="Organized bi-directional function"/>
    <n v="9900"/>
    <n v="5027"/>
    <n v="50.777777777777779"/>
    <x v="2"/>
    <n v="88"/>
    <n v="57.125"/>
    <x v="2"/>
    <s v="DKK"/>
    <n v="1361772000"/>
    <n v="1362978000"/>
    <d v="2013-02-25T06:00:00"/>
    <d v="2013-03-11T05:00:00"/>
    <b v="0"/>
    <b v="0"/>
    <s v="theater/plays"/>
    <x v="2"/>
    <x v="2"/>
  </r>
  <r>
    <n v="45"/>
    <s v="Woods-Clark"/>
    <s v="Networked tertiary Graphical User Interface"/>
    <n v="9500"/>
    <n v="4530"/>
    <n v="47.684210526315788"/>
    <x v="2"/>
    <n v="48"/>
    <n v="94.375"/>
    <x v="0"/>
    <s v="USD"/>
    <n v="1478062800"/>
    <n v="1479362400"/>
    <d v="2016-11-02T05:00:00"/>
    <d v="2016-11-17T06:00:00"/>
    <b v="0"/>
    <b v="1"/>
    <s v="theater/plays"/>
    <x v="2"/>
    <x v="2"/>
  </r>
  <r>
    <n v="50"/>
    <s v="Jones, Taylor and Moore"/>
    <s v="Down-sized system-worthy secured line"/>
    <n v="100"/>
    <n v="2"/>
    <n v="2"/>
    <x v="2"/>
    <n v="1"/>
    <n v="2"/>
    <x v="5"/>
    <s v="EUR"/>
    <n v="1375333200"/>
    <n v="1377752400"/>
    <d v="2013-08-01T05:00:00"/>
    <d v="2013-08-29T05:00:00"/>
    <b v="0"/>
    <b v="0"/>
    <s v="music/metal"/>
    <x v="0"/>
    <x v="16"/>
  </r>
  <r>
    <n v="51"/>
    <s v="Bradshaw, Gill and Donovan"/>
    <s v="Inverse secondary infrastructure"/>
    <n v="158100"/>
    <n v="145243"/>
    <n v="91.867805186590772"/>
    <x v="2"/>
    <n v="1467"/>
    <n v="99.006816632583508"/>
    <x v="3"/>
    <s v="GBP"/>
    <n v="1332824400"/>
    <n v="1334206800"/>
    <d v="2012-03-27T05:00:00"/>
    <d v="2012-04-12T05:00:00"/>
    <b v="0"/>
    <b v="1"/>
    <s v="technology/wearables"/>
    <x v="1"/>
    <x v="8"/>
  </r>
  <r>
    <n v="52"/>
    <s v="Hernandez, Rodriguez and Clark"/>
    <s v="Organic foreground leverage"/>
    <n v="7200"/>
    <n v="2459"/>
    <n v="34.152777777777779"/>
    <x v="2"/>
    <n v="75"/>
    <n v="32.786666666666669"/>
    <x v="0"/>
    <s v="USD"/>
    <n v="1284526800"/>
    <n v="1284872400"/>
    <d v="2010-09-15T05:00:00"/>
    <d v="2010-09-19T05:00:00"/>
    <b v="0"/>
    <b v="0"/>
    <s v="theater/plays"/>
    <x v="2"/>
    <x v="2"/>
  </r>
  <r>
    <n v="54"/>
    <s v="Roy PLC"/>
    <s v="Multi-channeled neutral customer loyalty"/>
    <n v="6000"/>
    <n v="5392"/>
    <n v="89.86666666666666"/>
    <x v="2"/>
    <n v="120"/>
    <n v="44.93333333333333"/>
    <x v="0"/>
    <s v="USD"/>
    <n v="1520748000"/>
    <n v="1521262800"/>
    <d v="2018-03-11T06:00:00"/>
    <d v="2018-03-17T05:00:00"/>
    <b v="0"/>
    <b v="0"/>
    <s v="technology/wearables"/>
    <x v="1"/>
    <x v="8"/>
  </r>
  <r>
    <n v="61"/>
    <s v="Romero-Hoffman"/>
    <s v="Open-source zero administration complexity"/>
    <n v="199200"/>
    <n v="184750"/>
    <n v="92.74598393574297"/>
    <x v="2"/>
    <n v="2253"/>
    <n v="82.001775410563695"/>
    <x v="6"/>
    <s v="CAD"/>
    <n v="1298268000"/>
    <n v="1301720400"/>
    <d v="2011-02-21T06:00:00"/>
    <d v="2011-04-02T05:00:00"/>
    <b v="0"/>
    <b v="0"/>
    <s v="theater/plays"/>
    <x v="2"/>
    <x v="2"/>
  </r>
  <r>
    <n v="63"/>
    <s v="Baker, Morgan and Brown"/>
    <s v="Assimilated didactic open system"/>
    <n v="4700"/>
    <n v="557"/>
    <n v="11.851063829787234"/>
    <x v="2"/>
    <n v="5"/>
    <n v="111.4"/>
    <x v="0"/>
    <s v="USD"/>
    <n v="1493355600"/>
    <n v="1493874000"/>
    <d v="2017-04-28T05:00:00"/>
    <d v="2017-05-04T05:00:00"/>
    <b v="0"/>
    <b v="0"/>
    <s v="theater/plays"/>
    <x v="2"/>
    <x v="2"/>
  </r>
  <r>
    <n v="64"/>
    <s v="Mosley-Gilbert"/>
    <s v="Vision-oriented logistical intranet"/>
    <n v="2800"/>
    <n v="2734"/>
    <n v="97.642857142857139"/>
    <x v="2"/>
    <n v="38"/>
    <n v="71.94736842105263"/>
    <x v="0"/>
    <s v="USD"/>
    <n v="1530507600"/>
    <n v="1531803600"/>
    <d v="2018-07-02T05:00:00"/>
    <d v="2018-07-17T05:00:00"/>
    <b v="0"/>
    <b v="1"/>
    <s v="technology/web"/>
    <x v="1"/>
    <x v="1"/>
  </r>
  <r>
    <n v="66"/>
    <s v="Sanders-Allen"/>
    <s v="Grass-roots needs-based encryption"/>
    <n v="2900"/>
    <n v="1307"/>
    <n v="45.068965517241381"/>
    <x v="2"/>
    <n v="12"/>
    <n v="108.91666666666667"/>
    <x v="0"/>
    <s v="USD"/>
    <n v="1428469200"/>
    <n v="1428901200"/>
    <d v="2015-04-08T05:00:00"/>
    <d v="2015-04-13T05:00:00"/>
    <b v="0"/>
    <b v="1"/>
    <s v="theater/plays"/>
    <x v="2"/>
    <x v="2"/>
  </r>
  <r>
    <n v="76"/>
    <s v="Martin, Conway and Larsen"/>
    <s v="Horizontal next generation function"/>
    <n v="122900"/>
    <n v="95993"/>
    <n v="78.106590724165997"/>
    <x v="2"/>
    <n v="1684"/>
    <n v="57.00296912114014"/>
    <x v="0"/>
    <s v="USD"/>
    <n v="1421992800"/>
    <n v="1426222800"/>
    <d v="2015-01-23T06:00:00"/>
    <d v="2015-03-13T05:00:00"/>
    <b v="1"/>
    <b v="1"/>
    <s v="theater/plays"/>
    <x v="2"/>
    <x v="2"/>
  </r>
  <r>
    <n v="77"/>
    <s v="Acevedo-Huffman"/>
    <s v="Pre-emptive impactful model"/>
    <n v="9500"/>
    <n v="4460"/>
    <n v="46.94736842105263"/>
    <x v="2"/>
    <n v="56"/>
    <n v="79.642857142857139"/>
    <x v="0"/>
    <s v="USD"/>
    <n v="1285563600"/>
    <n v="1286773200"/>
    <d v="2010-09-27T05:00:00"/>
    <d v="2010-10-11T05:00:00"/>
    <b v="0"/>
    <b v="1"/>
    <s v="film &amp; video/animation"/>
    <x v="3"/>
    <x v="6"/>
  </r>
  <r>
    <n v="79"/>
    <s v="Soto LLC"/>
    <s v="Triple-buffered reciprocal project"/>
    <n v="57800"/>
    <n v="40228"/>
    <n v="69.598615916955026"/>
    <x v="2"/>
    <n v="838"/>
    <n v="48.004773269689736"/>
    <x v="0"/>
    <s v="USD"/>
    <n v="1529125200"/>
    <n v="1529557200"/>
    <d v="2018-06-16T05:00:00"/>
    <d v="2018-06-21T05:00:00"/>
    <b v="0"/>
    <b v="0"/>
    <s v="theater/plays"/>
    <x v="2"/>
    <x v="2"/>
  </r>
  <r>
    <n v="83"/>
    <s v="Fitzgerald PLC"/>
    <s v="Realigned user-facing concept"/>
    <n v="106400"/>
    <n v="39996"/>
    <n v="37.590225563909776"/>
    <x v="2"/>
    <n v="1000"/>
    <n v="39.996000000000002"/>
    <x v="0"/>
    <s v="USD"/>
    <n v="1469682000"/>
    <n v="1471582800"/>
    <d v="2016-07-28T05:00:00"/>
    <d v="2016-08-19T05:00:00"/>
    <b v="0"/>
    <b v="0"/>
    <s v="music/electric music"/>
    <x v="0"/>
    <x v="18"/>
  </r>
  <r>
    <n v="87"/>
    <s v="Farrell and Sons"/>
    <s v="Synergized 4thgeneration conglomeration"/>
    <n v="198500"/>
    <n v="123040"/>
    <n v="61.984886649874063"/>
    <x v="2"/>
    <n v="1482"/>
    <n v="83.022941970310384"/>
    <x v="1"/>
    <s v="AUD"/>
    <n v="1299564000"/>
    <n v="1300510800"/>
    <d v="2011-03-08T06:00:00"/>
    <d v="2011-03-19T05:00:00"/>
    <b v="0"/>
    <b v="1"/>
    <s v="music/rock"/>
    <x v="0"/>
    <x v="0"/>
  </r>
  <r>
    <n v="90"/>
    <s v="Kramer Group"/>
    <s v="Synergistic explicit parallelism"/>
    <n v="7800"/>
    <n v="6132"/>
    <n v="78.615384615384613"/>
    <x v="2"/>
    <n v="106"/>
    <n v="57.849056603773583"/>
    <x v="0"/>
    <s v="USD"/>
    <n v="1456380000"/>
    <n v="1456380000"/>
    <d v="2016-02-25T06:00:00"/>
    <d v="2016-02-25T06:00:00"/>
    <b v="0"/>
    <b v="1"/>
    <s v="theater/plays"/>
    <x v="2"/>
    <x v="2"/>
  </r>
  <r>
    <n v="91"/>
    <s v="Frazier, Patrick and Smith"/>
    <s v="Enhanced systemic analyzer"/>
    <n v="154300"/>
    <n v="74688"/>
    <n v="48.404406999351913"/>
    <x v="2"/>
    <n v="679"/>
    <n v="109.99705449189985"/>
    <x v="5"/>
    <s v="EUR"/>
    <n v="1470459600"/>
    <n v="1472878800"/>
    <d v="2016-08-06T05:00:00"/>
    <d v="2016-09-03T05:00:00"/>
    <b v="0"/>
    <b v="0"/>
    <s v="publishing/translations"/>
    <x v="4"/>
    <x v="17"/>
  </r>
  <r>
    <n v="98"/>
    <s v="Arias, Allen and Miller"/>
    <s v="Seamless transitional portal"/>
    <n v="97800"/>
    <n v="32951"/>
    <n v="33.692229038854805"/>
    <x v="2"/>
    <n v="1220"/>
    <n v="27.009016393442622"/>
    <x v="1"/>
    <s v="AUD"/>
    <n v="1437973200"/>
    <n v="1438318800"/>
    <d v="2015-07-27T05:00:00"/>
    <d v="2015-07-31T05:00:00"/>
    <b v="0"/>
    <b v="0"/>
    <s v="games/video games"/>
    <x v="5"/>
    <x v="9"/>
  </r>
  <r>
    <n v="100"/>
    <s v="Tucker, Fox and Green"/>
    <s v="Upgradable fault-tolerant approach"/>
    <n v="100"/>
    <n v="1"/>
    <n v="1"/>
    <x v="2"/>
    <n v="1"/>
    <n v="1"/>
    <x v="0"/>
    <s v="USD"/>
    <n v="1319000400"/>
    <n v="1320555600"/>
    <d v="2011-10-19T05:00:00"/>
    <d v="2011-11-06T05:00:00"/>
    <b v="0"/>
    <b v="0"/>
    <s v="theater/plays"/>
    <x v="2"/>
    <x v="2"/>
  </r>
  <r>
    <n v="103"/>
    <s v="Frye, Hunt and Powell"/>
    <s v="Polarized incremental emulation"/>
    <n v="10000"/>
    <n v="2461"/>
    <n v="24.610000000000003"/>
    <x v="2"/>
    <n v="37"/>
    <n v="66.513513513513516"/>
    <x v="5"/>
    <s v="EUR"/>
    <n v="1287896400"/>
    <n v="1288674000"/>
    <d v="2010-10-24T05:00:00"/>
    <d v="2010-11-02T05:00:00"/>
    <b v="0"/>
    <b v="0"/>
    <s v="music/electric music"/>
    <x v="0"/>
    <x v="18"/>
  </r>
  <r>
    <n v="109"/>
    <s v="Romero and Sons"/>
    <s v="Object-based client-server application"/>
    <n v="5200"/>
    <n v="3079"/>
    <n v="59.21153846153846"/>
    <x v="2"/>
    <n v="60"/>
    <n v="51.31666666666667"/>
    <x v="0"/>
    <s v="USD"/>
    <n v="1389506400"/>
    <n v="1389679200"/>
    <d v="2014-01-12T06:00:00"/>
    <d v="2014-01-14T06:00:00"/>
    <b v="0"/>
    <b v="0"/>
    <s v="film &amp; video/television"/>
    <x v="3"/>
    <x v="19"/>
  </r>
  <r>
    <n v="110"/>
    <s v="Castillo-Carey"/>
    <s v="Cross-platform solution-oriented process improvement"/>
    <n v="142400"/>
    <n v="21307"/>
    <n v="14.962780898876405"/>
    <x v="2"/>
    <n v="296"/>
    <n v="71.983108108108112"/>
    <x v="0"/>
    <s v="USD"/>
    <n v="1536642000"/>
    <n v="1538283600"/>
    <d v="2018-09-11T05:00:00"/>
    <d v="2018-09-30T05:00:00"/>
    <b v="0"/>
    <b v="0"/>
    <s v="food/food trucks"/>
    <x v="7"/>
    <x v="13"/>
  </r>
  <r>
    <n v="115"/>
    <s v="Barrett PLC"/>
    <s v="Team-oriented clear-thinking capacity"/>
    <n v="166700"/>
    <n v="145382"/>
    <n v="87.211757648470297"/>
    <x v="2"/>
    <n v="3304"/>
    <n v="44.001815980629537"/>
    <x v="5"/>
    <s v="EUR"/>
    <n v="1510898400"/>
    <n v="1513922400"/>
    <d v="2017-11-17T06:00:00"/>
    <d v="2017-12-22T06:00:00"/>
    <b v="0"/>
    <b v="0"/>
    <s v="publishing/fiction"/>
    <x v="4"/>
    <x v="11"/>
  </r>
  <r>
    <n v="116"/>
    <s v="David-Clark"/>
    <s v="De-engineered motivating standardization"/>
    <n v="7200"/>
    <n v="6336"/>
    <n v="88"/>
    <x v="2"/>
    <n v="73"/>
    <n v="86.794520547945211"/>
    <x v="0"/>
    <s v="USD"/>
    <n v="1442552400"/>
    <n v="1442638800"/>
    <d v="2015-09-18T05:00:00"/>
    <d v="2015-09-19T05:00:00"/>
    <b v="0"/>
    <b v="0"/>
    <s v="theater/plays"/>
    <x v="2"/>
    <x v="2"/>
  </r>
  <r>
    <n v="122"/>
    <s v="Taylor PLC"/>
    <s v="Seamless zero-defect solution"/>
    <n v="136800"/>
    <n v="88055"/>
    <n v="64.367690058479525"/>
    <x v="2"/>
    <n v="3387"/>
    <n v="25.997933274284026"/>
    <x v="0"/>
    <s v="USD"/>
    <n v="1417068000"/>
    <n v="1419400800"/>
    <d v="2014-11-27T06:00:00"/>
    <d v="2014-12-24T06:00:00"/>
    <b v="0"/>
    <b v="0"/>
    <s v="publishing/fiction"/>
    <x v="4"/>
    <x v="11"/>
  </r>
  <r>
    <n v="123"/>
    <s v="Edwards-Lewis"/>
    <s v="Enhanced scalable concept"/>
    <n v="177700"/>
    <n v="33092"/>
    <n v="18.622397298818232"/>
    <x v="2"/>
    <n v="662"/>
    <n v="49.987915407854985"/>
    <x v="6"/>
    <s v="CAD"/>
    <n v="1448344800"/>
    <n v="1448604000"/>
    <d v="2015-11-24T06:00:00"/>
    <d v="2015-11-27T06:00:00"/>
    <b v="1"/>
    <b v="0"/>
    <s v="theater/plays"/>
    <x v="2"/>
    <x v="2"/>
  </r>
  <r>
    <n v="126"/>
    <s v="Gross PLC"/>
    <s v="Proactive methodical benchmark"/>
    <n v="180200"/>
    <n v="69617"/>
    <n v="38.633185349611544"/>
    <x v="2"/>
    <n v="774"/>
    <n v="89.944444444444443"/>
    <x v="0"/>
    <s v="USD"/>
    <n v="1471150800"/>
    <n v="1473570000"/>
    <d v="2016-08-14T05:00:00"/>
    <d v="2016-09-11T05:00:00"/>
    <b v="0"/>
    <b v="1"/>
    <s v="theater/plays"/>
    <x v="2"/>
    <x v="2"/>
  </r>
  <r>
    <n v="127"/>
    <s v="Martinez, Gomez and Dalton"/>
    <s v="Team-oriented 6thgeneration matrix"/>
    <n v="103200"/>
    <n v="53067"/>
    <n v="51.42151162790698"/>
    <x v="2"/>
    <n v="672"/>
    <n v="78.96875"/>
    <x v="6"/>
    <s v="CAD"/>
    <n v="1273640400"/>
    <n v="1273899600"/>
    <d v="2010-05-12T05:00:00"/>
    <d v="2010-05-15T05:00:00"/>
    <b v="0"/>
    <b v="0"/>
    <s v="theater/plays"/>
    <x v="2"/>
    <x v="2"/>
  </r>
  <r>
    <n v="134"/>
    <s v="Caldwell LLC"/>
    <s v="Secured executive concept"/>
    <n v="99500"/>
    <n v="89288"/>
    <n v="89.73668341708543"/>
    <x v="2"/>
    <n v="940"/>
    <n v="94.987234042553197"/>
    <x v="4"/>
    <s v="CHF"/>
    <n v="1308459600"/>
    <n v="1312693200"/>
    <d v="2011-06-19T05:00:00"/>
    <d v="2011-08-07T05:00:00"/>
    <b v="0"/>
    <b v="1"/>
    <s v="film &amp; video/documentary"/>
    <x v="3"/>
    <x v="7"/>
  </r>
  <r>
    <n v="135"/>
    <s v="Le, Burton and Evans"/>
    <s v="Balanced zero-defect software"/>
    <n v="7700"/>
    <n v="5488"/>
    <n v="71.27272727272728"/>
    <x v="2"/>
    <n v="117"/>
    <n v="46.905982905982903"/>
    <x v="0"/>
    <s v="USD"/>
    <n v="1362636000"/>
    <n v="1363064400"/>
    <d v="2013-03-07T06:00:00"/>
    <d v="2013-03-12T05:00:00"/>
    <b v="0"/>
    <b v="1"/>
    <s v="theater/plays"/>
    <x v="2"/>
    <x v="2"/>
  </r>
  <r>
    <n v="138"/>
    <s v="Hogan Ltd"/>
    <s v="Stand-alone mission-critical moratorium"/>
    <n v="9600"/>
    <n v="9216"/>
    <n v="96"/>
    <x v="2"/>
    <n v="115"/>
    <n v="80.139130434782615"/>
    <x v="0"/>
    <s v="USD"/>
    <n v="1348808400"/>
    <n v="1349326800"/>
    <d v="2012-09-28T05:00:00"/>
    <d v="2012-10-04T05:00:00"/>
    <b v="0"/>
    <b v="0"/>
    <s v="games/mobile games"/>
    <x v="5"/>
    <x v="20"/>
  </r>
  <r>
    <n v="139"/>
    <s v="Hamilton, Wright and Chavez"/>
    <s v="Down-sized empowering protocol"/>
    <n v="92100"/>
    <n v="19246"/>
    <n v="20.896851248642779"/>
    <x v="2"/>
    <n v="326"/>
    <n v="59.036809815950917"/>
    <x v="0"/>
    <s v="USD"/>
    <n v="1429592400"/>
    <n v="1430974800"/>
    <d v="2015-04-21T05:00:00"/>
    <d v="2015-05-07T05:00:00"/>
    <b v="0"/>
    <b v="1"/>
    <s v="technology/wearables"/>
    <x v="1"/>
    <x v="8"/>
  </r>
  <r>
    <n v="150"/>
    <s v="Brown, Palmer and Pace"/>
    <s v="Networked stable workforce"/>
    <n v="100"/>
    <n v="1"/>
    <n v="1"/>
    <x v="2"/>
    <n v="1"/>
    <n v="1"/>
    <x v="0"/>
    <s v="USD"/>
    <n v="1544940000"/>
    <n v="1545026400"/>
    <d v="2018-12-16T06:00:00"/>
    <d v="2018-12-17T06:00:00"/>
    <b v="0"/>
    <b v="0"/>
    <s v="music/rock"/>
    <x v="0"/>
    <x v="0"/>
  </r>
  <r>
    <n v="151"/>
    <s v="Parker LLC"/>
    <s v="Customizable intermediate extranet"/>
    <n v="137200"/>
    <n v="88037"/>
    <n v="64.166909620991248"/>
    <x v="2"/>
    <n v="1467"/>
    <n v="60.011588275391958"/>
    <x v="0"/>
    <s v="USD"/>
    <n v="1402290000"/>
    <n v="1406696400"/>
    <d v="2014-06-09T05:00:00"/>
    <d v="2014-07-30T05:00:00"/>
    <b v="0"/>
    <b v="0"/>
    <s v="music/electric music"/>
    <x v="0"/>
    <x v="18"/>
  </r>
  <r>
    <n v="153"/>
    <s v="Whitehead, Bell and Hughes"/>
    <s v="Multi-tiered radical definition"/>
    <n v="189400"/>
    <n v="176112"/>
    <n v="92.984160506863773"/>
    <x v="2"/>
    <n v="5681"/>
    <n v="31.000176025347649"/>
    <x v="0"/>
    <s v="USD"/>
    <n v="1350622800"/>
    <n v="1351141200"/>
    <d v="2012-10-19T05:00:00"/>
    <d v="2012-10-25T05:00:00"/>
    <b v="0"/>
    <b v="0"/>
    <s v="theater/plays"/>
    <x v="2"/>
    <x v="2"/>
  </r>
  <r>
    <n v="154"/>
    <s v="Rodriguez-Brown"/>
    <s v="Devolved foreground benchmark"/>
    <n v="171300"/>
    <n v="100650"/>
    <n v="58.756567425569173"/>
    <x v="2"/>
    <n v="1059"/>
    <n v="95.042492917847028"/>
    <x v="0"/>
    <s v="USD"/>
    <n v="1463029200"/>
    <n v="1465016400"/>
    <d v="2016-05-12T05:00:00"/>
    <d v="2016-06-04T05:00:00"/>
    <b v="0"/>
    <b v="1"/>
    <s v="music/indie rock"/>
    <x v="0"/>
    <x v="4"/>
  </r>
  <r>
    <n v="155"/>
    <s v="Hall-Schaefer"/>
    <s v="Distributed eco-centric methodology"/>
    <n v="139500"/>
    <n v="90706"/>
    <n v="65.022222222222226"/>
    <x v="2"/>
    <n v="1194"/>
    <n v="75.968174204355108"/>
    <x v="0"/>
    <s v="USD"/>
    <n v="1269493200"/>
    <n v="1270789200"/>
    <d v="2010-03-25T05:00:00"/>
    <d v="2010-04-09T05:00:00"/>
    <b v="0"/>
    <b v="0"/>
    <s v="theater/plays"/>
    <x v="2"/>
    <x v="2"/>
  </r>
  <r>
    <n v="157"/>
    <s v="Curtis-Curtis"/>
    <s v="User-friendly reciprocal initiative"/>
    <n v="4200"/>
    <n v="2212"/>
    <n v="52.666666666666664"/>
    <x v="2"/>
    <n v="30"/>
    <n v="73.733333333333334"/>
    <x v="1"/>
    <s v="AUD"/>
    <n v="1388383200"/>
    <n v="1389420000"/>
    <d v="2013-12-30T06:00:00"/>
    <d v="2014-01-11T06:00:00"/>
    <b v="0"/>
    <b v="0"/>
    <s v="photography/photography books"/>
    <x v="6"/>
    <x v="12"/>
  </r>
  <r>
    <n v="161"/>
    <s v="Bruce Group"/>
    <s v="Cross-platform methodical process improvement"/>
    <n v="5500"/>
    <n v="4300"/>
    <n v="78.181818181818187"/>
    <x v="2"/>
    <n v="75"/>
    <n v="57.333333333333336"/>
    <x v="0"/>
    <s v="USD"/>
    <n v="1442984400"/>
    <n v="1443502800"/>
    <d v="2015-09-23T05:00:00"/>
    <d v="2015-09-29T05:00:00"/>
    <b v="0"/>
    <b v="1"/>
    <s v="technology/web"/>
    <x v="1"/>
    <x v="1"/>
  </r>
  <r>
    <n v="168"/>
    <s v="Hernandez Group"/>
    <s v="Ergonomic uniform open system"/>
    <n v="128100"/>
    <n v="40107"/>
    <n v="31.30913348946136"/>
    <x v="2"/>
    <n v="955"/>
    <n v="41.996858638743454"/>
    <x v="2"/>
    <s v="DKK"/>
    <n v="1550815200"/>
    <n v="1552798800"/>
    <d v="2019-02-22T06:00:00"/>
    <d v="2019-03-17T05:00:00"/>
    <b v="0"/>
    <b v="1"/>
    <s v="music/indie rock"/>
    <x v="0"/>
    <x v="4"/>
  </r>
  <r>
    <n v="170"/>
    <s v="Summers, Gallegos and Stein"/>
    <s v="Mandatory mobile product"/>
    <n v="188100"/>
    <n v="5528"/>
    <n v="2.93886230728336"/>
    <x v="2"/>
    <n v="67"/>
    <n v="82.507462686567166"/>
    <x v="0"/>
    <s v="USD"/>
    <n v="1501736400"/>
    <n v="1502341200"/>
    <d v="2017-08-03T05:00:00"/>
    <d v="2017-08-10T05:00:00"/>
    <b v="0"/>
    <b v="0"/>
    <s v="music/indie rock"/>
    <x v="0"/>
    <x v="4"/>
  </r>
  <r>
    <n v="171"/>
    <s v="Blair Group"/>
    <s v="Public-key 3rdgeneration budgetary management"/>
    <n v="4900"/>
    <n v="521"/>
    <n v="10.63265306122449"/>
    <x v="2"/>
    <n v="5"/>
    <n v="104.2"/>
    <x v="0"/>
    <s v="USD"/>
    <n v="1395291600"/>
    <n v="1397192400"/>
    <d v="2014-03-20T05:00:00"/>
    <d v="2014-04-11T05:00:00"/>
    <b v="0"/>
    <b v="0"/>
    <s v="publishing/translations"/>
    <x v="4"/>
    <x v="17"/>
  </r>
  <r>
    <n v="172"/>
    <s v="Nixon Inc"/>
    <s v="Centralized national firmware"/>
    <n v="800"/>
    <n v="663"/>
    <n v="82.875"/>
    <x v="2"/>
    <n v="26"/>
    <n v="25.5"/>
    <x v="0"/>
    <s v="USD"/>
    <n v="1405746000"/>
    <n v="1407042000"/>
    <d v="2014-07-19T05:00:00"/>
    <d v="2014-08-03T05:00:00"/>
    <b v="0"/>
    <b v="1"/>
    <s v="film &amp; video/documentary"/>
    <x v="3"/>
    <x v="7"/>
  </r>
  <r>
    <n v="175"/>
    <s v="Jones, Contreras and Burnett"/>
    <s v="Sharable intangible migration"/>
    <n v="181200"/>
    <n v="47459"/>
    <n v="26.191501103752756"/>
    <x v="2"/>
    <n v="1130"/>
    <n v="41.999115044247787"/>
    <x v="0"/>
    <s v="USD"/>
    <n v="1472619600"/>
    <n v="1474261200"/>
    <d v="2016-08-31T05:00:00"/>
    <d v="2016-09-19T05:00:00"/>
    <b v="0"/>
    <b v="0"/>
    <s v="theater/plays"/>
    <x v="2"/>
    <x v="2"/>
  </r>
  <r>
    <n v="176"/>
    <s v="Stone-Orozco"/>
    <s v="Proactive scalable Graphical User Interface"/>
    <n v="115000"/>
    <n v="86060"/>
    <n v="74.834782608695647"/>
    <x v="2"/>
    <n v="782"/>
    <n v="110.05115089514067"/>
    <x v="0"/>
    <s v="USD"/>
    <n v="1472878800"/>
    <n v="1473656400"/>
    <d v="2016-09-03T05:00:00"/>
    <d v="2016-09-12T05:00:00"/>
    <b v="0"/>
    <b v="0"/>
    <s v="theater/plays"/>
    <x v="2"/>
    <x v="2"/>
  </r>
  <r>
    <n v="178"/>
    <s v="Alexander-Williams"/>
    <s v="Triple-buffered cohesive structure"/>
    <n v="7200"/>
    <n v="6927"/>
    <n v="96.208333333333329"/>
    <x v="2"/>
    <n v="210"/>
    <n v="32.985714285714288"/>
    <x v="0"/>
    <s v="USD"/>
    <n v="1505970000"/>
    <n v="1506747600"/>
    <d v="2017-09-21T05:00:00"/>
    <d v="2017-09-30T05:00:00"/>
    <b v="0"/>
    <b v="0"/>
    <s v="food/food trucks"/>
    <x v="7"/>
    <x v="13"/>
  </r>
  <r>
    <n v="181"/>
    <s v="Daniels, Rose and Tyler"/>
    <s v="Centralized global approach"/>
    <n v="8600"/>
    <n v="5315"/>
    <n v="61.802325581395344"/>
    <x v="2"/>
    <n v="136"/>
    <n v="39.080882352941174"/>
    <x v="0"/>
    <s v="USD"/>
    <n v="1507093200"/>
    <n v="1508648400"/>
    <d v="2017-10-04T05:00:00"/>
    <d v="2017-10-22T05:00:00"/>
    <b v="0"/>
    <b v="0"/>
    <s v="technology/web"/>
    <x v="1"/>
    <x v="1"/>
  </r>
  <r>
    <n v="183"/>
    <s v="Rogers, Huerta and Medina"/>
    <s v="Pre-emptive bandwidth-monitored instruction set"/>
    <n v="5100"/>
    <n v="3525"/>
    <n v="69.117647058823522"/>
    <x v="2"/>
    <n v="86"/>
    <n v="40.988372093023258"/>
    <x v="6"/>
    <s v="CAD"/>
    <n v="1284008400"/>
    <n v="1285131600"/>
    <d v="2010-09-09T05:00:00"/>
    <d v="2010-09-22T05:00:00"/>
    <b v="0"/>
    <b v="0"/>
    <s v="music/rock"/>
    <x v="0"/>
    <x v="0"/>
  </r>
  <r>
    <n v="185"/>
    <s v="Bailey PLC"/>
    <s v="Innovative actuating conglomeration"/>
    <n v="1000"/>
    <n v="718"/>
    <n v="71.8"/>
    <x v="2"/>
    <n v="19"/>
    <n v="37.789473684210527"/>
    <x v="0"/>
    <s v="USD"/>
    <n v="1526187600"/>
    <n v="1527138000"/>
    <d v="2018-05-13T05:00:00"/>
    <d v="2018-05-24T05:00:00"/>
    <b v="0"/>
    <b v="0"/>
    <s v="film &amp; video/television"/>
    <x v="3"/>
    <x v="19"/>
  </r>
  <r>
    <n v="186"/>
    <s v="Parker Group"/>
    <s v="Grass-roots foreground policy"/>
    <n v="88800"/>
    <n v="28358"/>
    <n v="31.934684684684683"/>
    <x v="2"/>
    <n v="886"/>
    <n v="32.006772009029348"/>
    <x v="0"/>
    <s v="USD"/>
    <n v="1400821200"/>
    <n v="1402117200"/>
    <d v="2014-05-23T05:00:00"/>
    <d v="2014-06-07T05:00:00"/>
    <b v="0"/>
    <b v="0"/>
    <s v="theater/plays"/>
    <x v="2"/>
    <x v="2"/>
  </r>
  <r>
    <n v="188"/>
    <s v="Walker, Jones and Rodriguez"/>
    <s v="Networked didactic info-mediaries"/>
    <n v="8200"/>
    <n v="2625"/>
    <n v="32.012195121951223"/>
    <x v="2"/>
    <n v="35"/>
    <n v="75"/>
    <x v="5"/>
    <s v="EUR"/>
    <n v="1417500000"/>
    <n v="1417586400"/>
    <d v="2014-12-02T06:00:00"/>
    <d v="2014-12-03T06:00:00"/>
    <b v="0"/>
    <b v="0"/>
    <s v="theater/plays"/>
    <x v="2"/>
    <x v="2"/>
  </r>
  <r>
    <n v="190"/>
    <s v="Cook LLC"/>
    <s v="Up-sized dynamic throughput"/>
    <n v="3700"/>
    <n v="2538"/>
    <n v="68.594594594594597"/>
    <x v="2"/>
    <n v="24"/>
    <n v="105.75"/>
    <x v="0"/>
    <s v="USD"/>
    <n v="1370322000"/>
    <n v="1370408400"/>
    <d v="2013-06-04T05:00:00"/>
    <d v="2013-06-05T05:00:00"/>
    <b v="0"/>
    <b v="1"/>
    <s v="theater/plays"/>
    <x v="2"/>
    <x v="2"/>
  </r>
  <r>
    <n v="191"/>
    <s v="Sutton PLC"/>
    <s v="Mandatory reciprocal superstructure"/>
    <n v="8400"/>
    <n v="3188"/>
    <n v="37.952380952380956"/>
    <x v="2"/>
    <n v="86"/>
    <n v="37.069767441860463"/>
    <x v="5"/>
    <s v="EUR"/>
    <n v="1552366800"/>
    <n v="1552626000"/>
    <d v="2019-03-12T05:00:00"/>
    <d v="2019-03-15T05:00:00"/>
    <b v="0"/>
    <b v="0"/>
    <s v="theater/plays"/>
    <x v="2"/>
    <x v="2"/>
  </r>
  <r>
    <n v="192"/>
    <s v="Long, Morgan and Mitchell"/>
    <s v="Upgradable 4thgeneration productivity"/>
    <n v="42600"/>
    <n v="8517"/>
    <n v="19.992957746478872"/>
    <x v="2"/>
    <n v="243"/>
    <n v="35.049382716049379"/>
    <x v="0"/>
    <s v="USD"/>
    <n v="1403845200"/>
    <n v="1404190800"/>
    <d v="2014-06-27T05:00:00"/>
    <d v="2014-07-01T05:00:00"/>
    <b v="0"/>
    <b v="0"/>
    <s v="music/rock"/>
    <x v="0"/>
    <x v="0"/>
  </r>
  <r>
    <n v="193"/>
    <s v="Calhoun, Rogers and Long"/>
    <s v="Progressive discrete hub"/>
    <n v="6600"/>
    <n v="3012"/>
    <n v="45.636363636363633"/>
    <x v="2"/>
    <n v="65"/>
    <n v="46.338461538461537"/>
    <x v="0"/>
    <s v="USD"/>
    <n v="1523163600"/>
    <n v="1523509200"/>
    <d v="2018-04-08T05:00:00"/>
    <d v="2018-04-12T05:00:00"/>
    <b v="1"/>
    <b v="0"/>
    <s v="music/indie rock"/>
    <x v="0"/>
    <x v="4"/>
  </r>
  <r>
    <n v="196"/>
    <s v="King Inc"/>
    <s v="Organic bandwidth-monitored frame"/>
    <n v="8200"/>
    <n v="5178"/>
    <n v="63.146341463414636"/>
    <x v="2"/>
    <n v="100"/>
    <n v="51.78"/>
    <x v="2"/>
    <s v="DKK"/>
    <n v="1472878800"/>
    <n v="1474520400"/>
    <d v="2016-09-03T05:00:00"/>
    <d v="2016-09-22T05:00:00"/>
    <b v="0"/>
    <b v="0"/>
    <s v="technology/wearables"/>
    <x v="1"/>
    <x v="8"/>
  </r>
  <r>
    <n v="198"/>
    <s v="Palmer Inc"/>
    <s v="Universal multi-state capability"/>
    <n v="63200"/>
    <n v="6041"/>
    <n v="9.5585443037974684"/>
    <x v="2"/>
    <n v="168"/>
    <n v="35.958333333333336"/>
    <x v="0"/>
    <s v="USD"/>
    <n v="1281070800"/>
    <n v="1283576400"/>
    <d v="2010-08-06T05:00:00"/>
    <d v="2010-09-04T05:00:00"/>
    <b v="0"/>
    <b v="0"/>
    <s v="music/electric music"/>
    <x v="0"/>
    <x v="18"/>
  </r>
  <r>
    <n v="199"/>
    <s v="Hull, Baker and Martinez"/>
    <s v="Digitized reciprocal infrastructure"/>
    <n v="1800"/>
    <n v="968"/>
    <n v="53.777777777777779"/>
    <x v="2"/>
    <n v="13"/>
    <n v="74.461538461538467"/>
    <x v="0"/>
    <s v="USD"/>
    <n v="1436245200"/>
    <n v="1436590800"/>
    <d v="2015-07-07T05:00:00"/>
    <d v="2015-07-11T05:00:00"/>
    <b v="0"/>
    <b v="0"/>
    <s v="music/rock"/>
    <x v="0"/>
    <x v="0"/>
  </r>
  <r>
    <n v="200"/>
    <s v="Becker, Rice and White"/>
    <s v="Reduced dedicated capability"/>
    <n v="100"/>
    <n v="2"/>
    <n v="2"/>
    <x v="2"/>
    <n v="1"/>
    <n v="2"/>
    <x v="6"/>
    <s v="CAD"/>
    <n v="1269493200"/>
    <n v="1270443600"/>
    <d v="2010-03-25T05:00:00"/>
    <d v="2010-04-05T05:00:00"/>
    <b v="0"/>
    <b v="0"/>
    <s v="theater/plays"/>
    <x v="2"/>
    <x v="2"/>
  </r>
  <r>
    <n v="204"/>
    <s v="Daniel-Luna"/>
    <s v="Mandatory multimedia leverage"/>
    <n v="75000"/>
    <n v="2529"/>
    <n v="3.3719999999999999"/>
    <x v="2"/>
    <n v="40"/>
    <n v="63.225000000000001"/>
    <x v="0"/>
    <s v="USD"/>
    <n v="1301806800"/>
    <n v="1302670800"/>
    <d v="2011-04-03T05:00:00"/>
    <d v="2011-04-13T05:00:00"/>
    <b v="0"/>
    <b v="0"/>
    <s v="music/jazz"/>
    <x v="0"/>
    <x v="15"/>
  </r>
  <r>
    <n v="210"/>
    <s v="Schultz Inc"/>
    <s v="Synergistic tertiary time-frame"/>
    <n v="9400"/>
    <n v="6338"/>
    <n v="67.425531914893625"/>
    <x v="2"/>
    <n v="226"/>
    <n v="28.044247787610619"/>
    <x v="2"/>
    <s v="DKK"/>
    <n v="1488520800"/>
    <n v="1490850000"/>
    <d v="2017-03-03T06:00:00"/>
    <d v="2017-03-30T05:00:00"/>
    <b v="0"/>
    <b v="0"/>
    <s v="film &amp; video/science fiction"/>
    <x v="3"/>
    <x v="22"/>
  </r>
  <r>
    <n v="211"/>
    <s v="Thompson LLC"/>
    <s v="Customer-focused impactful benchmark"/>
    <n v="104400"/>
    <n v="99100"/>
    <n v="94.923371647509583"/>
    <x v="2"/>
    <n v="1625"/>
    <n v="60.984615384615381"/>
    <x v="0"/>
    <s v="USD"/>
    <n v="1377579600"/>
    <n v="1379653200"/>
    <d v="2013-08-27T05:00:00"/>
    <d v="2013-09-20T05:00:00"/>
    <b v="0"/>
    <b v="0"/>
    <s v="theater/plays"/>
    <x v="2"/>
    <x v="2"/>
  </r>
  <r>
    <n v="215"/>
    <s v="Vargas, Banks and Palmer"/>
    <s v="Extended 24/7 implementation"/>
    <n v="156800"/>
    <n v="6024"/>
    <n v="3.841836734693878"/>
    <x v="2"/>
    <n v="143"/>
    <n v="42.125874125874127"/>
    <x v="0"/>
    <s v="USD"/>
    <n v="1550037600"/>
    <n v="1550210400"/>
    <d v="2019-02-13T06:00:00"/>
    <d v="2019-02-15T06:00:00"/>
    <b v="0"/>
    <b v="0"/>
    <s v="theater/plays"/>
    <x v="2"/>
    <x v="2"/>
  </r>
  <r>
    <n v="217"/>
    <s v="Moore, Dudley and Navarro"/>
    <s v="Organic multi-tasking focus group"/>
    <n v="129400"/>
    <n v="57911"/>
    <n v="44.753477588871718"/>
    <x v="2"/>
    <n v="934"/>
    <n v="62.003211991434689"/>
    <x v="0"/>
    <s v="USD"/>
    <n v="1556427600"/>
    <n v="1557205200"/>
    <d v="2019-04-28T05:00:00"/>
    <d v="2019-05-07T05:00:00"/>
    <b v="0"/>
    <b v="0"/>
    <s v="film &amp; video/science fiction"/>
    <x v="3"/>
    <x v="22"/>
  </r>
  <r>
    <n v="220"/>
    <s v="Owens-Le"/>
    <s v="Focused composite approach"/>
    <n v="7900"/>
    <n v="667"/>
    <n v="8.4430379746835449"/>
    <x v="2"/>
    <n v="17"/>
    <n v="39.235294117647058"/>
    <x v="0"/>
    <s v="USD"/>
    <n v="1309496400"/>
    <n v="1311051600"/>
    <d v="2011-07-01T05:00:00"/>
    <d v="2011-07-19T05:00:00"/>
    <b v="1"/>
    <b v="0"/>
    <s v="theater/plays"/>
    <x v="2"/>
    <x v="2"/>
  </r>
  <r>
    <n v="221"/>
    <s v="Huff LLC"/>
    <s v="Face-to-face clear-thinking Local Area Network"/>
    <n v="121500"/>
    <n v="119830"/>
    <n v="98.625514403292186"/>
    <x v="2"/>
    <n v="2179"/>
    <n v="54.993116108306566"/>
    <x v="0"/>
    <s v="USD"/>
    <n v="1340254800"/>
    <n v="1340427600"/>
    <d v="2012-06-21T05:00:00"/>
    <d v="2012-06-23T05:00:00"/>
    <b v="1"/>
    <b v="0"/>
    <s v="food/food trucks"/>
    <x v="7"/>
    <x v="13"/>
  </r>
  <r>
    <n v="223"/>
    <s v="Chavez, Garcia and Cantu"/>
    <s v="Synergistic explicit capability"/>
    <n v="87300"/>
    <n v="81897"/>
    <n v="93.81099656357388"/>
    <x v="2"/>
    <n v="931"/>
    <n v="87.966702470461868"/>
    <x v="0"/>
    <s v="USD"/>
    <n v="1458104400"/>
    <n v="1459314000"/>
    <d v="2016-03-16T05:00:00"/>
    <d v="2016-03-30T05:00:00"/>
    <b v="0"/>
    <b v="0"/>
    <s v="theater/plays"/>
    <x v="2"/>
    <x v="2"/>
  </r>
  <r>
    <n v="235"/>
    <s v="Lee, Ali and Guzman"/>
    <s v="Polarized upward-trending Local Area Network"/>
    <n v="8600"/>
    <n v="3589"/>
    <n v="41.732558139534881"/>
    <x v="2"/>
    <n v="92"/>
    <n v="39.010869565217391"/>
    <x v="0"/>
    <s v="USD"/>
    <n v="1486965600"/>
    <n v="1487397600"/>
    <d v="2017-02-13T06:00:00"/>
    <d v="2017-02-18T06:00:00"/>
    <b v="0"/>
    <b v="0"/>
    <s v="film &amp; video/animation"/>
    <x v="3"/>
    <x v="6"/>
  </r>
  <r>
    <n v="236"/>
    <s v="Gallegos-Cobb"/>
    <s v="Object-based directional function"/>
    <n v="39500"/>
    <n v="4323"/>
    <n v="10.944303797468354"/>
    <x v="2"/>
    <n v="57"/>
    <n v="75.84210526315789"/>
    <x v="1"/>
    <s v="AUD"/>
    <n v="1561438800"/>
    <n v="1562043600"/>
    <d v="2019-06-25T05:00:00"/>
    <d v="2019-07-02T05:00:00"/>
    <b v="0"/>
    <b v="1"/>
    <s v="music/rock"/>
    <x v="0"/>
    <x v="0"/>
  </r>
  <r>
    <n v="239"/>
    <s v="Mason-Sanders"/>
    <s v="Networked web-enabled instruction set"/>
    <n v="3200"/>
    <n v="3127"/>
    <n v="97.71875"/>
    <x v="2"/>
    <n v="41"/>
    <n v="76.268292682926827"/>
    <x v="0"/>
    <s v="USD"/>
    <n v="1440824400"/>
    <n v="1441170000"/>
    <d v="2015-08-29T05:00:00"/>
    <d v="2015-09-02T05:00:00"/>
    <b v="0"/>
    <b v="0"/>
    <s v="technology/wearables"/>
    <x v="1"/>
    <x v="8"/>
  </r>
  <r>
    <n v="250"/>
    <s v="Robbins and Sons"/>
    <s v="Future-proofed directional synergy"/>
    <n v="100"/>
    <n v="3"/>
    <n v="3"/>
    <x v="2"/>
    <n v="1"/>
    <n v="3"/>
    <x v="0"/>
    <s v="USD"/>
    <n v="1264399200"/>
    <n v="1267423200"/>
    <d v="2010-01-25T06:00:00"/>
    <d v="2010-03-01T06:00:00"/>
    <b v="0"/>
    <b v="0"/>
    <s v="music/rock"/>
    <x v="0"/>
    <x v="0"/>
  </r>
  <r>
    <n v="251"/>
    <s v="Singleton Ltd"/>
    <s v="Enhanced user-facing function"/>
    <n v="7100"/>
    <n v="3840"/>
    <n v="54.084507042253513"/>
    <x v="2"/>
    <n v="101"/>
    <n v="38.019801980198018"/>
    <x v="0"/>
    <s v="USD"/>
    <n v="1355032800"/>
    <n v="1355205600"/>
    <d v="2012-12-09T06:00:00"/>
    <d v="2012-12-11T06:00:00"/>
    <b v="0"/>
    <b v="0"/>
    <s v="theater/plays"/>
    <x v="2"/>
    <x v="2"/>
  </r>
  <r>
    <n v="253"/>
    <s v="Rogers, Jacobs and Jackson"/>
    <s v="Upgradable multi-state instruction set"/>
    <n v="121500"/>
    <n v="108161"/>
    <n v="89.021399176954731"/>
    <x v="2"/>
    <n v="1335"/>
    <n v="81.019475655430711"/>
    <x v="6"/>
    <s v="CAD"/>
    <n v="1302238800"/>
    <n v="1303275600"/>
    <d v="2011-04-08T05:00:00"/>
    <d v="2011-04-20T05:00:00"/>
    <b v="0"/>
    <b v="0"/>
    <s v="film &amp; video/drama"/>
    <x v="3"/>
    <x v="3"/>
  </r>
  <r>
    <n v="256"/>
    <s v="Smith-Reid"/>
    <s v="Optimized actuating toolset"/>
    <n v="4100"/>
    <n v="959"/>
    <n v="23.390243902439025"/>
    <x v="2"/>
    <n v="15"/>
    <n v="63.93333333333333"/>
    <x v="3"/>
    <s v="GBP"/>
    <n v="1453615200"/>
    <n v="1456812000"/>
    <d v="2016-01-24T06:00:00"/>
    <d v="2016-03-01T06:00:00"/>
    <b v="0"/>
    <b v="0"/>
    <s v="music/rock"/>
    <x v="0"/>
    <x v="0"/>
  </r>
  <r>
    <n v="261"/>
    <s v="Mason-Smith"/>
    <s v="Reverse-engineered cohesive migration"/>
    <n v="84300"/>
    <n v="26303"/>
    <n v="31.201660735468568"/>
    <x v="2"/>
    <n v="454"/>
    <n v="57.936123348017624"/>
    <x v="0"/>
    <s v="USD"/>
    <n v="1282712400"/>
    <n v="1283058000"/>
    <d v="2010-08-25T05:00:00"/>
    <d v="2010-08-29T05:00:00"/>
    <b v="0"/>
    <b v="1"/>
    <s v="music/rock"/>
    <x v="0"/>
    <x v="0"/>
  </r>
  <r>
    <n v="266"/>
    <s v="Cole LLC"/>
    <s v="Proactive responsive emulation"/>
    <n v="111900"/>
    <n v="85902"/>
    <n v="76.766756032171585"/>
    <x v="2"/>
    <n v="3182"/>
    <n v="26.996228786926462"/>
    <x v="5"/>
    <s v="EUR"/>
    <n v="1415340000"/>
    <n v="1418191200"/>
    <d v="2014-11-07T06:00:00"/>
    <d v="2014-12-10T06:00:00"/>
    <b v="0"/>
    <b v="1"/>
    <s v="music/jazz"/>
    <x v="0"/>
    <x v="15"/>
  </r>
  <r>
    <n v="274"/>
    <s v="Morgan-Jenkins"/>
    <s v="Fully-configurable background algorithm"/>
    <n v="2400"/>
    <n v="773"/>
    <n v="32.208333333333336"/>
    <x v="2"/>
    <n v="15"/>
    <n v="51.533333333333331"/>
    <x v="0"/>
    <s v="USD"/>
    <n v="1509948000"/>
    <n v="1510380000"/>
    <d v="2017-11-06T06:00:00"/>
    <d v="2017-11-11T06:00:00"/>
    <b v="0"/>
    <b v="0"/>
    <s v="theater/plays"/>
    <x v="2"/>
    <x v="2"/>
  </r>
  <r>
    <n v="276"/>
    <s v="Fields Ltd"/>
    <s v="Front-line foreground project"/>
    <n v="5500"/>
    <n v="5324"/>
    <n v="96.8"/>
    <x v="2"/>
    <n v="133"/>
    <n v="40.030075187969928"/>
    <x v="0"/>
    <s v="USD"/>
    <n v="1334811600"/>
    <n v="1335243600"/>
    <d v="2012-04-19T05:00:00"/>
    <d v="2012-04-24T05:00:00"/>
    <b v="0"/>
    <b v="1"/>
    <s v="games/video games"/>
    <x v="5"/>
    <x v="9"/>
  </r>
  <r>
    <n v="281"/>
    <s v="Drake PLC"/>
    <s v="Profound object-oriented paradigm"/>
    <n v="164500"/>
    <n v="150552"/>
    <n v="91.520972644376897"/>
    <x v="2"/>
    <n v="2062"/>
    <n v="73.012609117361791"/>
    <x v="0"/>
    <s v="USD"/>
    <n v="1331445600"/>
    <n v="1333256400"/>
    <d v="2012-03-11T06:00:00"/>
    <d v="2012-04-01T05:00:00"/>
    <b v="0"/>
    <b v="1"/>
    <s v="theater/plays"/>
    <x v="2"/>
    <x v="2"/>
  </r>
  <r>
    <n v="283"/>
    <s v="Lucas-Mullins"/>
    <s v="Business-focused dynamic instruction set"/>
    <n v="8100"/>
    <n v="1517"/>
    <n v="18.728395061728396"/>
    <x v="2"/>
    <n v="29"/>
    <n v="52.310344827586206"/>
    <x v="2"/>
    <s v="DKK"/>
    <n v="1464584400"/>
    <n v="1465016400"/>
    <d v="2016-05-30T05:00:00"/>
    <d v="2016-06-04T05:00:00"/>
    <b v="0"/>
    <b v="0"/>
    <s v="music/rock"/>
    <x v="0"/>
    <x v="0"/>
  </r>
  <r>
    <n v="284"/>
    <s v="Tran LLC"/>
    <s v="Ameliorated fresh-thinking protocol"/>
    <n v="9800"/>
    <n v="8153"/>
    <n v="83.193877551020407"/>
    <x v="2"/>
    <n v="132"/>
    <n v="61.765151515151516"/>
    <x v="0"/>
    <s v="USD"/>
    <n v="1335848400"/>
    <n v="1336280400"/>
    <d v="2012-05-01T05:00:00"/>
    <d v="2012-05-06T05:00:00"/>
    <b v="0"/>
    <b v="0"/>
    <s v="technology/web"/>
    <x v="1"/>
    <x v="1"/>
  </r>
  <r>
    <n v="288"/>
    <s v="Garcia Ltd"/>
    <s v="Secured global success"/>
    <n v="5600"/>
    <n v="5476"/>
    <n v="97.785714285714292"/>
    <x v="2"/>
    <n v="137"/>
    <n v="39.970802919708028"/>
    <x v="2"/>
    <s v="DKK"/>
    <n v="1331701200"/>
    <n v="1331787600"/>
    <d v="2012-03-14T05:00:00"/>
    <d v="2012-03-15T05:00:00"/>
    <b v="0"/>
    <b v="1"/>
    <s v="music/metal"/>
    <x v="0"/>
    <x v="16"/>
  </r>
  <r>
    <n v="290"/>
    <s v="Wilson, Hall and Osborne"/>
    <s v="Advanced global data-warehouse"/>
    <n v="168600"/>
    <n v="91722"/>
    <n v="54.402135231316727"/>
    <x v="2"/>
    <n v="908"/>
    <n v="101.01541850220265"/>
    <x v="0"/>
    <s v="USD"/>
    <n v="1368162000"/>
    <n v="1370926800"/>
    <d v="2013-05-10T05:00:00"/>
    <d v="2013-06-11T05:00:00"/>
    <b v="0"/>
    <b v="1"/>
    <s v="film &amp; video/documentary"/>
    <x v="3"/>
    <x v="7"/>
  </r>
  <r>
    <n v="292"/>
    <s v="Ho-Harris"/>
    <s v="Versatile cohesive encoding"/>
    <n v="7300"/>
    <n v="717"/>
    <n v="9.8219178082191778"/>
    <x v="2"/>
    <n v="10"/>
    <n v="71.7"/>
    <x v="0"/>
    <s v="USD"/>
    <n v="1331874000"/>
    <n v="1333429200"/>
    <d v="2012-03-16T05:00:00"/>
    <d v="2012-04-03T05:00:00"/>
    <b v="0"/>
    <b v="0"/>
    <s v="food/food trucks"/>
    <x v="7"/>
    <x v="13"/>
  </r>
  <r>
    <n v="295"/>
    <s v="Smith, Jackson and Herrera"/>
    <s v="Enterprise-wide intermediate middleware"/>
    <n v="192900"/>
    <n v="68769"/>
    <n v="35.650077760497666"/>
    <x v="2"/>
    <n v="1910"/>
    <n v="36.004712041884815"/>
    <x v="4"/>
    <s v="CHF"/>
    <n v="1381813200"/>
    <n v="1383976800"/>
    <d v="2013-10-15T05:00:00"/>
    <d v="2013-11-09T06:00:00"/>
    <b v="0"/>
    <b v="0"/>
    <s v="theater/plays"/>
    <x v="2"/>
    <x v="2"/>
  </r>
  <r>
    <n v="296"/>
    <s v="Smith-Hess"/>
    <s v="Grass-roots real-time Local Area Network"/>
    <n v="6100"/>
    <n v="3352"/>
    <n v="54.950819672131146"/>
    <x v="2"/>
    <n v="38"/>
    <n v="88.21052631578948"/>
    <x v="1"/>
    <s v="AUD"/>
    <n v="1548655200"/>
    <n v="1550556000"/>
    <d v="2019-01-28T06:00:00"/>
    <d v="2019-02-19T06:00:00"/>
    <b v="0"/>
    <b v="0"/>
    <s v="theater/plays"/>
    <x v="2"/>
    <x v="2"/>
  </r>
  <r>
    <n v="297"/>
    <s v="Brown, Herring and Bass"/>
    <s v="Organized client-driven capacity"/>
    <n v="7200"/>
    <n v="6785"/>
    <n v="94.236111111111114"/>
    <x v="2"/>
    <n v="104"/>
    <n v="65.240384615384613"/>
    <x v="1"/>
    <s v="AUD"/>
    <n v="1389679200"/>
    <n v="1390456800"/>
    <d v="2014-01-14T06:00:00"/>
    <d v="2014-01-23T06:00:00"/>
    <b v="0"/>
    <b v="1"/>
    <s v="theater/plays"/>
    <x v="2"/>
    <x v="2"/>
  </r>
  <r>
    <n v="299"/>
    <s v="Ramsey and Sons"/>
    <s v="Grass-roots contextually-based algorithm"/>
    <n v="3800"/>
    <n v="1954"/>
    <n v="51.421052631578945"/>
    <x v="2"/>
    <n v="49"/>
    <n v="39.877551020408163"/>
    <x v="0"/>
    <s v="USD"/>
    <n v="1456984800"/>
    <n v="1461819600"/>
    <d v="2016-03-03T06:00:00"/>
    <d v="2016-04-28T05:00:00"/>
    <b v="0"/>
    <b v="0"/>
    <s v="food/food trucks"/>
    <x v="7"/>
    <x v="13"/>
  </r>
  <r>
    <n v="300"/>
    <s v="Cooke PLC"/>
    <s v="Focused executive core"/>
    <n v="100"/>
    <n v="5"/>
    <n v="5"/>
    <x v="2"/>
    <n v="1"/>
    <n v="5"/>
    <x v="2"/>
    <s v="DKK"/>
    <n v="1504069200"/>
    <n v="1504155600"/>
    <d v="2017-08-30T05:00:00"/>
    <d v="2017-08-31T05:00:00"/>
    <b v="0"/>
    <b v="1"/>
    <s v="publishing/nonfiction"/>
    <x v="4"/>
    <x v="5"/>
  </r>
  <r>
    <n v="302"/>
    <s v="Ferguson, Collins and Mata"/>
    <s v="Customizable bi-directional hardware"/>
    <n v="76100"/>
    <n v="24234"/>
    <n v="31.844940867279899"/>
    <x v="2"/>
    <n v="245"/>
    <n v="98.914285714285711"/>
    <x v="0"/>
    <s v="USD"/>
    <n v="1535864400"/>
    <n v="1537074000"/>
    <d v="2018-09-02T05:00:00"/>
    <d v="2018-09-16T05:00:00"/>
    <b v="0"/>
    <b v="0"/>
    <s v="theater/plays"/>
    <x v="2"/>
    <x v="2"/>
  </r>
  <r>
    <n v="303"/>
    <s v="Guerrero, Flores and Jenkins"/>
    <s v="Networked optimal architecture"/>
    <n v="3400"/>
    <n v="2809"/>
    <n v="82.617647058823536"/>
    <x v="2"/>
    <n v="32"/>
    <n v="87.78125"/>
    <x v="0"/>
    <s v="USD"/>
    <n v="1452146400"/>
    <n v="1452578400"/>
    <d v="2016-01-07T06:00:00"/>
    <d v="2016-01-12T06:00:00"/>
    <b v="0"/>
    <b v="0"/>
    <s v="music/indie rock"/>
    <x v="0"/>
    <x v="4"/>
  </r>
  <r>
    <n v="306"/>
    <s v="Rush, Reed and Hall"/>
    <s v="Enterprise-wide 3rdgeneration knowledge user"/>
    <n v="6500"/>
    <n v="514"/>
    <n v="7.9076923076923071"/>
    <x v="2"/>
    <n v="7"/>
    <n v="73.428571428571431"/>
    <x v="0"/>
    <s v="USD"/>
    <n v="1500008400"/>
    <n v="1500267600"/>
    <d v="2017-07-14T05:00:00"/>
    <d v="2017-07-17T05:00:00"/>
    <b v="0"/>
    <b v="1"/>
    <s v="theater/plays"/>
    <x v="2"/>
    <x v="2"/>
  </r>
  <r>
    <n v="308"/>
    <s v="Davis Ltd"/>
    <s v="Grass-roots optimizing projection"/>
    <n v="118200"/>
    <n v="87560"/>
    <n v="74.077834179357026"/>
    <x v="2"/>
    <n v="803"/>
    <n v="109.04109589041096"/>
    <x v="0"/>
    <s v="USD"/>
    <n v="1303102800"/>
    <n v="1303189200"/>
    <d v="2011-04-18T05:00:00"/>
    <d v="2011-04-19T05:00:00"/>
    <b v="0"/>
    <b v="0"/>
    <s v="theater/plays"/>
    <x v="2"/>
    <x v="2"/>
  </r>
  <r>
    <n v="310"/>
    <s v="Velazquez, Hunt and Ortiz"/>
    <s v="Switchable zero tolerance website"/>
    <n v="7800"/>
    <n v="1586"/>
    <n v="20.333333333333332"/>
    <x v="2"/>
    <n v="16"/>
    <n v="99.125"/>
    <x v="0"/>
    <s v="USD"/>
    <n v="1270789200"/>
    <n v="1272171600"/>
    <d v="2010-04-09T05:00:00"/>
    <d v="2010-04-25T05:00:00"/>
    <b v="0"/>
    <b v="0"/>
    <s v="games/video games"/>
    <x v="5"/>
    <x v="9"/>
  </r>
  <r>
    <n v="315"/>
    <s v="Lopez, Adams and Johnson"/>
    <s v="Open-source interactive knowledge user"/>
    <n v="9500"/>
    <n v="3220"/>
    <n v="33.89473684210526"/>
    <x v="2"/>
    <n v="31"/>
    <n v="103.87096774193549"/>
    <x v="0"/>
    <s v="USD"/>
    <n v="1400907600"/>
    <n v="1403413200"/>
    <d v="2014-05-24T05:00:00"/>
    <d v="2014-06-22T05:00:00"/>
    <b v="0"/>
    <b v="0"/>
    <s v="theater/plays"/>
    <x v="2"/>
    <x v="2"/>
  </r>
  <r>
    <n v="316"/>
    <s v="Martin-Marshall"/>
    <s v="Configurable demand-driven matrix"/>
    <n v="9600"/>
    <n v="6401"/>
    <n v="66.677083333333329"/>
    <x v="2"/>
    <n v="108"/>
    <n v="59.268518518518519"/>
    <x v="5"/>
    <s v="EUR"/>
    <n v="1574143200"/>
    <n v="1574229600"/>
    <d v="2019-11-19T06:00:00"/>
    <d v="2019-11-20T06:00:00"/>
    <b v="0"/>
    <b v="1"/>
    <s v="food/food trucks"/>
    <x v="7"/>
    <x v="13"/>
  </r>
  <r>
    <n v="317"/>
    <s v="Summers PLC"/>
    <s v="Cross-group coherent hierarchy"/>
    <n v="6600"/>
    <n v="1269"/>
    <n v="19.227272727272727"/>
    <x v="2"/>
    <n v="30"/>
    <n v="42.3"/>
    <x v="0"/>
    <s v="USD"/>
    <n v="1494738000"/>
    <n v="1495861200"/>
    <d v="2017-05-14T05:00:00"/>
    <d v="2017-05-27T05:00:00"/>
    <b v="0"/>
    <b v="0"/>
    <s v="theater/plays"/>
    <x v="2"/>
    <x v="2"/>
  </r>
  <r>
    <n v="318"/>
    <s v="Young, Hart and Ryan"/>
    <s v="Decentralized demand-driven open system"/>
    <n v="5700"/>
    <n v="903"/>
    <n v="15.842105263157894"/>
    <x v="2"/>
    <n v="17"/>
    <n v="53.117647058823529"/>
    <x v="0"/>
    <s v="USD"/>
    <n v="1392357600"/>
    <n v="1392530400"/>
    <d v="2014-02-14T06:00:00"/>
    <d v="2014-02-16T06:00:00"/>
    <b v="0"/>
    <b v="0"/>
    <s v="music/rock"/>
    <x v="0"/>
    <x v="0"/>
  </r>
  <r>
    <n v="320"/>
    <s v="Sandoval-Powell"/>
    <s v="Phased holistic implementation"/>
    <n v="84400"/>
    <n v="8092"/>
    <n v="9.5876777251184837"/>
    <x v="2"/>
    <n v="80"/>
    <n v="101.15"/>
    <x v="0"/>
    <s v="USD"/>
    <n v="1305003600"/>
    <n v="1305781200"/>
    <d v="2011-05-10T05:00:00"/>
    <d v="2011-05-19T05:00:00"/>
    <b v="0"/>
    <b v="0"/>
    <s v="publishing/fiction"/>
    <x v="4"/>
    <x v="11"/>
  </r>
  <r>
    <n v="321"/>
    <s v="Mills, Frazier and Perez"/>
    <s v="Proactive attitude-oriented knowledge user"/>
    <n v="170400"/>
    <n v="160422"/>
    <n v="94.144366197183089"/>
    <x v="2"/>
    <n v="2468"/>
    <n v="65.000810372771468"/>
    <x v="0"/>
    <s v="USD"/>
    <n v="1301634000"/>
    <n v="1302325200"/>
    <d v="2011-04-01T05:00:00"/>
    <d v="2011-04-09T05:00:00"/>
    <b v="0"/>
    <b v="0"/>
    <s v="film &amp; video/shorts"/>
    <x v="3"/>
    <x v="10"/>
  </r>
  <r>
    <n v="323"/>
    <s v="Cole, Smith and Wood"/>
    <s v="Integrated zero-defect help-desk"/>
    <n v="8900"/>
    <n v="2148"/>
    <n v="24.134831460674157"/>
    <x v="2"/>
    <n v="26"/>
    <n v="82.615384615384613"/>
    <x v="3"/>
    <s v="GBP"/>
    <n v="1395896400"/>
    <n v="1396069200"/>
    <d v="2014-03-27T05:00:00"/>
    <d v="2014-03-29T05:00:00"/>
    <b v="0"/>
    <b v="0"/>
    <s v="film &amp; video/documentary"/>
    <x v="3"/>
    <x v="7"/>
  </r>
  <r>
    <n v="325"/>
    <s v="Saunders Group"/>
    <s v="Programmable systemic implementation"/>
    <n v="6500"/>
    <n v="5897"/>
    <n v="90.723076923076931"/>
    <x v="2"/>
    <n v="73"/>
    <n v="80.780821917808225"/>
    <x v="0"/>
    <s v="USD"/>
    <n v="1529125200"/>
    <n v="1531112400"/>
    <d v="2018-06-16T05:00:00"/>
    <d v="2018-07-09T05:00:00"/>
    <b v="0"/>
    <b v="1"/>
    <s v="theater/plays"/>
    <x v="2"/>
    <x v="2"/>
  </r>
  <r>
    <n v="326"/>
    <s v="Pham, Avila and Nash"/>
    <s v="Multi-channeled next generation architecture"/>
    <n v="7200"/>
    <n v="3326"/>
    <n v="46.194444444444443"/>
    <x v="2"/>
    <n v="128"/>
    <n v="25.984375"/>
    <x v="0"/>
    <s v="USD"/>
    <n v="1451109600"/>
    <n v="1451628000"/>
    <d v="2015-12-26T06:00:00"/>
    <d v="2016-01-01T06:00:00"/>
    <b v="0"/>
    <b v="0"/>
    <s v="film &amp; video/animation"/>
    <x v="3"/>
    <x v="6"/>
  </r>
  <r>
    <n v="327"/>
    <s v="Patterson, Salinas and Lucas"/>
    <s v="Digitized 3rdgeneration encoding"/>
    <n v="2600"/>
    <n v="1002"/>
    <n v="38.53846153846154"/>
    <x v="2"/>
    <n v="33"/>
    <n v="30.363636363636363"/>
    <x v="0"/>
    <s v="USD"/>
    <n v="1566968400"/>
    <n v="1567314000"/>
    <d v="2019-08-28T05:00:00"/>
    <d v="2019-09-01T05:00:00"/>
    <b v="0"/>
    <b v="1"/>
    <s v="theater/plays"/>
    <x v="2"/>
    <x v="2"/>
  </r>
  <r>
    <n v="336"/>
    <s v="Nunez Inc"/>
    <s v="Customizable intangible capability"/>
    <n v="70700"/>
    <n v="68602"/>
    <n v="97.032531824611041"/>
    <x v="2"/>
    <n v="1072"/>
    <n v="63.994402985074629"/>
    <x v="0"/>
    <s v="USD"/>
    <n v="1292392800"/>
    <n v="1292479200"/>
    <d v="2010-12-15T06:00:00"/>
    <d v="2010-12-16T06:00:00"/>
    <b v="0"/>
    <b v="1"/>
    <s v="music/rock"/>
    <x v="0"/>
    <x v="0"/>
  </r>
  <r>
    <n v="340"/>
    <s v="Butler, Henry and Espinoza"/>
    <s v="Switchable didactic matrices"/>
    <n v="37100"/>
    <n v="34964"/>
    <n v="94.242587601078171"/>
    <x v="2"/>
    <n v="393"/>
    <n v="88.966921119592882"/>
    <x v="0"/>
    <s v="USD"/>
    <n v="1323669600"/>
    <n v="1323756000"/>
    <d v="2011-12-12T06:00:00"/>
    <d v="2011-12-13T06:00:00"/>
    <b v="0"/>
    <b v="0"/>
    <s v="photography/photography books"/>
    <x v="6"/>
    <x v="12"/>
  </r>
  <r>
    <n v="341"/>
    <s v="Guzman Group"/>
    <s v="Ameliorated disintermediate utilization"/>
    <n v="114300"/>
    <n v="96777"/>
    <n v="84.669291338582681"/>
    <x v="2"/>
    <n v="1257"/>
    <n v="76.990453460620529"/>
    <x v="0"/>
    <s v="USD"/>
    <n v="1440738000"/>
    <n v="1441342800"/>
    <d v="2015-08-28T05:00:00"/>
    <d v="2015-09-04T05:00:00"/>
    <b v="0"/>
    <b v="0"/>
    <s v="music/indie rock"/>
    <x v="0"/>
    <x v="4"/>
  </r>
  <r>
    <n v="342"/>
    <s v="Gibson-Hernandez"/>
    <s v="Visionary foreground middleware"/>
    <n v="47900"/>
    <n v="31864"/>
    <n v="66.521920668058456"/>
    <x v="2"/>
    <n v="328"/>
    <n v="97.146341463414629"/>
    <x v="0"/>
    <s v="USD"/>
    <n v="1374296400"/>
    <n v="1375333200"/>
    <d v="2013-07-20T05:00:00"/>
    <d v="2013-08-01T05:00:00"/>
    <b v="0"/>
    <b v="0"/>
    <s v="theater/plays"/>
    <x v="2"/>
    <x v="2"/>
  </r>
  <r>
    <n v="343"/>
    <s v="Spencer-Weber"/>
    <s v="Optional zero-defect task-force"/>
    <n v="9000"/>
    <n v="4853"/>
    <n v="53.922222222222224"/>
    <x v="2"/>
    <n v="147"/>
    <n v="33.013605442176868"/>
    <x v="0"/>
    <s v="USD"/>
    <n v="1384840800"/>
    <n v="1389420000"/>
    <d v="2013-11-19T06:00:00"/>
    <d v="2014-01-11T06:00:00"/>
    <b v="0"/>
    <b v="0"/>
    <s v="theater/plays"/>
    <x v="2"/>
    <x v="2"/>
  </r>
  <r>
    <n v="344"/>
    <s v="Berger, Johnson and Marshall"/>
    <s v="Devolved exuding emulation"/>
    <n v="197600"/>
    <n v="82959"/>
    <n v="41.983299595141702"/>
    <x v="2"/>
    <n v="830"/>
    <n v="99.950602409638549"/>
    <x v="0"/>
    <s v="USD"/>
    <n v="1516600800"/>
    <n v="1520056800"/>
    <d v="2018-01-22T06:00:00"/>
    <d v="2018-03-03T06:00:00"/>
    <b v="0"/>
    <b v="0"/>
    <s v="games/video games"/>
    <x v="5"/>
    <x v="9"/>
  </r>
  <r>
    <n v="345"/>
    <s v="Taylor, Cisneros and Romero"/>
    <s v="Open-source neutral task-force"/>
    <n v="157600"/>
    <n v="23159"/>
    <n v="14.69479695431472"/>
    <x v="2"/>
    <n v="331"/>
    <n v="69.966767371601208"/>
    <x v="3"/>
    <s v="GBP"/>
    <n v="1436418000"/>
    <n v="1436504400"/>
    <d v="2015-07-09T05:00:00"/>
    <d v="2015-07-10T05:00:00"/>
    <b v="0"/>
    <b v="0"/>
    <s v="film &amp; video/drama"/>
    <x v="3"/>
    <x v="3"/>
  </r>
  <r>
    <n v="346"/>
    <s v="Little-Marsh"/>
    <s v="Virtual attitude-oriented migration"/>
    <n v="8000"/>
    <n v="2758"/>
    <n v="34.475000000000001"/>
    <x v="2"/>
    <n v="25"/>
    <n v="110.32"/>
    <x v="0"/>
    <s v="USD"/>
    <n v="1503550800"/>
    <n v="1508302800"/>
    <d v="2017-08-24T05:00:00"/>
    <d v="2017-10-18T05:00:00"/>
    <b v="0"/>
    <b v="1"/>
    <s v="music/indie rock"/>
    <x v="0"/>
    <x v="4"/>
  </r>
  <r>
    <n v="348"/>
    <s v="Hensley Ltd"/>
    <s v="Versatile cohesive open system"/>
    <n v="199000"/>
    <n v="142823"/>
    <n v="71.770351758793964"/>
    <x v="2"/>
    <n v="3483"/>
    <n v="41.005742176284812"/>
    <x v="0"/>
    <s v="USD"/>
    <n v="1487224800"/>
    <n v="1488348000"/>
    <d v="2017-02-16T06:00:00"/>
    <d v="2017-03-01T06:00:00"/>
    <b v="0"/>
    <b v="0"/>
    <s v="food/food trucks"/>
    <x v="7"/>
    <x v="13"/>
  </r>
  <r>
    <n v="349"/>
    <s v="Navarro and Sons"/>
    <s v="Multi-layered bottom-line frame"/>
    <n v="180800"/>
    <n v="95958"/>
    <n v="53.074115044247783"/>
    <x v="2"/>
    <n v="923"/>
    <n v="103.96316359696641"/>
    <x v="0"/>
    <s v="USD"/>
    <n v="1500008400"/>
    <n v="1502600400"/>
    <d v="2017-07-14T05:00:00"/>
    <d v="2017-08-13T05:00:00"/>
    <b v="0"/>
    <b v="0"/>
    <s v="theater/plays"/>
    <x v="2"/>
    <x v="2"/>
  </r>
  <r>
    <n v="350"/>
    <s v="Shannon Ltd"/>
    <s v="Pre-emptive neutral capacity"/>
    <n v="100"/>
    <n v="5"/>
    <n v="5"/>
    <x v="2"/>
    <n v="1"/>
    <n v="5"/>
    <x v="0"/>
    <s v="USD"/>
    <n v="1432098000"/>
    <n v="1433653200"/>
    <d v="2015-05-20T05:00:00"/>
    <d v="2015-06-07T05:00:00"/>
    <b v="0"/>
    <b v="1"/>
    <s v="music/jazz"/>
    <x v="0"/>
    <x v="15"/>
  </r>
  <r>
    <n v="352"/>
    <s v="Adams, Willis and Sanchez"/>
    <s v="Expanded hybrid hardware"/>
    <n v="2800"/>
    <n v="977"/>
    <n v="34.892857142857139"/>
    <x v="2"/>
    <n v="33"/>
    <n v="29.606060606060606"/>
    <x v="6"/>
    <s v="CAD"/>
    <n v="1446876000"/>
    <n v="1447567200"/>
    <d v="2015-11-07T06:00:00"/>
    <d v="2015-11-15T06:00:00"/>
    <b v="0"/>
    <b v="0"/>
    <s v="theater/plays"/>
    <x v="2"/>
    <x v="2"/>
  </r>
  <r>
    <n v="356"/>
    <s v="Glass, Nunez and Mcdonald"/>
    <s v="Open-source systematic protocol"/>
    <n v="9300"/>
    <n v="3431"/>
    <n v="36.892473118279568"/>
    <x v="2"/>
    <n v="40"/>
    <n v="85.775000000000006"/>
    <x v="5"/>
    <s v="EUR"/>
    <n v="1326520800"/>
    <n v="1327298400"/>
    <d v="2012-01-14T06:00:00"/>
    <d v="2012-01-23T06:00:00"/>
    <b v="0"/>
    <b v="0"/>
    <s v="theater/plays"/>
    <x v="2"/>
    <x v="2"/>
  </r>
  <r>
    <n v="358"/>
    <s v="Diaz-Garcia"/>
    <s v="Profit-focused 3rdgeneration circuit"/>
    <n v="9700"/>
    <n v="1146"/>
    <n v="11.814432989690722"/>
    <x v="2"/>
    <n v="23"/>
    <n v="49.826086956521742"/>
    <x v="6"/>
    <s v="CAD"/>
    <n v="1533877200"/>
    <n v="1534136400"/>
    <d v="2018-08-10T05:00:00"/>
    <d v="2018-08-13T05:00:00"/>
    <b v="1"/>
    <b v="0"/>
    <s v="photography/photography books"/>
    <x v="6"/>
    <x v="12"/>
  </r>
  <r>
    <n v="367"/>
    <s v="Brooks, Jones and Ingram"/>
    <s v="Triple-buffered explicit methodology"/>
    <n v="9900"/>
    <n v="1870"/>
    <n v="18.888888888888889"/>
    <x v="2"/>
    <n v="75"/>
    <n v="24.933333333333334"/>
    <x v="0"/>
    <s v="USD"/>
    <n v="1413608400"/>
    <n v="1415685600"/>
    <d v="2014-10-18T05:00:00"/>
    <d v="2014-11-11T06:00:00"/>
    <b v="0"/>
    <b v="1"/>
    <s v="theater/plays"/>
    <x v="2"/>
    <x v="2"/>
  </r>
  <r>
    <n v="371"/>
    <s v="Nolan, Smith and Sanchez"/>
    <s v="Multi-channeled logistical matrices"/>
    <n v="189200"/>
    <n v="128410"/>
    <n v="67.869978858350947"/>
    <x v="2"/>
    <n v="2176"/>
    <n v="59.011948529411768"/>
    <x v="0"/>
    <s v="USD"/>
    <n v="1423375200"/>
    <n v="1427778000"/>
    <d v="2015-02-08T06:00:00"/>
    <d v="2015-03-31T05:00:00"/>
    <b v="0"/>
    <b v="0"/>
    <s v="theater/plays"/>
    <x v="2"/>
    <x v="2"/>
  </r>
  <r>
    <n v="374"/>
    <s v="Marshall Inc"/>
    <s v="Open-source multi-tasking data-warehouse"/>
    <n v="167400"/>
    <n v="22073"/>
    <n v="13.185782556750297"/>
    <x v="2"/>
    <n v="441"/>
    <n v="50.05215419501134"/>
    <x v="0"/>
    <s v="USD"/>
    <n v="1547186400"/>
    <n v="1547618400"/>
    <d v="2019-01-11T06:00:00"/>
    <d v="2019-01-16T06:00:00"/>
    <b v="0"/>
    <b v="1"/>
    <s v="film &amp; video/documentary"/>
    <x v="3"/>
    <x v="7"/>
  </r>
  <r>
    <n v="375"/>
    <s v="Leblanc-Pineda"/>
    <s v="Future-proofed upward-trending contingency"/>
    <n v="2700"/>
    <n v="1479"/>
    <n v="54.777777777777779"/>
    <x v="2"/>
    <n v="25"/>
    <n v="59.16"/>
    <x v="0"/>
    <s v="USD"/>
    <n v="1444971600"/>
    <n v="1449900000"/>
    <d v="2015-10-16T05:00:00"/>
    <d v="2015-12-12T06:00:00"/>
    <b v="0"/>
    <b v="0"/>
    <s v="music/indie rock"/>
    <x v="0"/>
    <x v="4"/>
  </r>
  <r>
    <n v="377"/>
    <s v="Klein, Stark and Livingston"/>
    <s v="Phased methodical initiative"/>
    <n v="49700"/>
    <n v="5098"/>
    <n v="10.257545271629779"/>
    <x v="2"/>
    <n v="127"/>
    <n v="40.14173228346457"/>
    <x v="0"/>
    <s v="USD"/>
    <n v="1571720400"/>
    <n v="1572933600"/>
    <d v="2019-10-22T05:00:00"/>
    <d v="2019-11-05T06:00:00"/>
    <b v="0"/>
    <b v="0"/>
    <s v="theater/plays"/>
    <x v="2"/>
    <x v="2"/>
  </r>
  <r>
    <n v="378"/>
    <s v="Fleming-Oliver"/>
    <s v="Managed stable function"/>
    <n v="178200"/>
    <n v="24882"/>
    <n v="13.962962962962964"/>
    <x v="2"/>
    <n v="355"/>
    <n v="70.090140845070422"/>
    <x v="0"/>
    <s v="USD"/>
    <n v="1526878800"/>
    <n v="1530162000"/>
    <d v="2018-05-21T05:00:00"/>
    <d v="2018-06-28T05:00:00"/>
    <b v="0"/>
    <b v="0"/>
    <s v="film &amp; video/documentary"/>
    <x v="3"/>
    <x v="7"/>
  </r>
  <r>
    <n v="379"/>
    <s v="Reilly, Aguirre and Johnson"/>
    <s v="Realigned clear-thinking migration"/>
    <n v="7200"/>
    <n v="2912"/>
    <n v="40.444444444444443"/>
    <x v="2"/>
    <n v="44"/>
    <n v="66.181818181818187"/>
    <x v="3"/>
    <s v="GBP"/>
    <n v="1319691600"/>
    <n v="1320904800"/>
    <d v="2011-10-27T05:00:00"/>
    <d v="2011-11-10T06:00:00"/>
    <b v="0"/>
    <b v="0"/>
    <s v="theater/plays"/>
    <x v="2"/>
    <x v="2"/>
  </r>
  <r>
    <n v="382"/>
    <s v="King Ltd"/>
    <s v="Visionary systemic process improvement"/>
    <n v="9100"/>
    <n v="5803"/>
    <n v="63.769230769230766"/>
    <x v="2"/>
    <n v="67"/>
    <n v="86.611940298507463"/>
    <x v="0"/>
    <s v="USD"/>
    <n v="1508130000"/>
    <n v="1509771600"/>
    <d v="2017-10-16T05:00:00"/>
    <d v="2017-11-04T05:00:00"/>
    <b v="0"/>
    <b v="0"/>
    <s v="photography/photography books"/>
    <x v="6"/>
    <x v="12"/>
  </r>
  <r>
    <n v="386"/>
    <s v="Gardner Group"/>
    <s v="Progressive 5thgeneration customer loyalty"/>
    <n v="135500"/>
    <n v="103554"/>
    <n v="76.42361623616236"/>
    <x v="2"/>
    <n v="1068"/>
    <n v="96.960674157303373"/>
    <x v="0"/>
    <s v="USD"/>
    <n v="1277528400"/>
    <n v="1278565200"/>
    <d v="2010-06-26T05:00:00"/>
    <d v="2010-07-08T05:00:00"/>
    <b v="0"/>
    <b v="0"/>
    <s v="theater/plays"/>
    <x v="2"/>
    <x v="2"/>
  </r>
  <r>
    <n v="387"/>
    <s v="Flores-Lambert"/>
    <s v="Triple-buffered logistical frame"/>
    <n v="109000"/>
    <n v="42795"/>
    <n v="39.261467889908261"/>
    <x v="2"/>
    <n v="424"/>
    <n v="100.93160377358491"/>
    <x v="0"/>
    <s v="USD"/>
    <n v="1339477200"/>
    <n v="1339909200"/>
    <d v="2012-06-12T05:00:00"/>
    <d v="2012-06-17T05:00:00"/>
    <b v="0"/>
    <b v="0"/>
    <s v="technology/wearables"/>
    <x v="1"/>
    <x v="8"/>
  </r>
  <r>
    <n v="391"/>
    <s v="Miller-Patel"/>
    <s v="Mandatory uniform strategy"/>
    <n v="60400"/>
    <n v="4393"/>
    <n v="7.2731788079470201"/>
    <x v="2"/>
    <n v="151"/>
    <n v="29.09271523178808"/>
    <x v="0"/>
    <s v="USD"/>
    <n v="1389679200"/>
    <n v="1389852000"/>
    <d v="2014-01-14T06:00:00"/>
    <d v="2014-01-16T06:00:00"/>
    <b v="0"/>
    <b v="0"/>
    <s v="publishing/nonfiction"/>
    <x v="4"/>
    <x v="5"/>
  </r>
  <r>
    <n v="392"/>
    <s v="Hernandez-Grimes"/>
    <s v="Profit-focused zero administration forecast"/>
    <n v="102900"/>
    <n v="67546"/>
    <n v="65.642371234207957"/>
    <x v="2"/>
    <n v="1608"/>
    <n v="42.006218905472636"/>
    <x v="0"/>
    <s v="USD"/>
    <n v="1294293600"/>
    <n v="1294466400"/>
    <d v="2011-01-06T06:00:00"/>
    <d v="2011-01-08T06:00:00"/>
    <b v="0"/>
    <b v="0"/>
    <s v="technology/wearables"/>
    <x v="1"/>
    <x v="8"/>
  </r>
  <r>
    <n v="399"/>
    <s v="Acosta, Mullins and Morris"/>
    <s v="Pre-emptive interactive model"/>
    <n v="97300"/>
    <n v="62127"/>
    <n v="63.850976361767728"/>
    <x v="2"/>
    <n v="941"/>
    <n v="66.022316684378325"/>
    <x v="0"/>
    <s v="USD"/>
    <n v="1296626400"/>
    <n v="1297231200"/>
    <d v="2011-02-02T06:00:00"/>
    <d v="2011-02-09T06:00:00"/>
    <b v="0"/>
    <b v="0"/>
    <s v="music/indie rock"/>
    <x v="0"/>
    <x v="4"/>
  </r>
  <r>
    <n v="400"/>
    <s v="Bell PLC"/>
    <s v="Ergonomic eco-centric open architecture"/>
    <n v="100"/>
    <n v="2"/>
    <n v="2"/>
    <x v="2"/>
    <n v="1"/>
    <n v="2"/>
    <x v="0"/>
    <s v="USD"/>
    <n v="1376629200"/>
    <n v="1378530000"/>
    <d v="2013-08-16T05:00:00"/>
    <d v="2013-09-07T05:00:00"/>
    <b v="0"/>
    <b v="1"/>
    <s v="photography/photography books"/>
    <x v="6"/>
    <x v="12"/>
  </r>
  <r>
    <n v="402"/>
    <s v="Ruiz, Richardson and Cole"/>
    <s v="Team-oriented static interface"/>
    <n v="7300"/>
    <n v="2946"/>
    <n v="40.356164383561641"/>
    <x v="2"/>
    <n v="40"/>
    <n v="73.650000000000006"/>
    <x v="0"/>
    <s v="USD"/>
    <n v="1325829600"/>
    <n v="1329890400"/>
    <d v="2012-01-06T06:00:00"/>
    <d v="2012-02-22T06:00:00"/>
    <b v="0"/>
    <b v="1"/>
    <s v="film &amp; video/shorts"/>
    <x v="3"/>
    <x v="10"/>
  </r>
  <r>
    <n v="403"/>
    <s v="Leonard-Mcclain"/>
    <s v="Virtual foreground throughput"/>
    <n v="195800"/>
    <n v="168820"/>
    <n v="86.220633299284984"/>
    <x v="2"/>
    <n v="3015"/>
    <n v="55.99336650082919"/>
    <x v="6"/>
    <s v="CAD"/>
    <n v="1273640400"/>
    <n v="1276750800"/>
    <d v="2010-05-12T05:00:00"/>
    <d v="2010-06-17T05:00:00"/>
    <b v="0"/>
    <b v="1"/>
    <s v="theater/plays"/>
    <x v="2"/>
    <x v="2"/>
  </r>
  <r>
    <n v="405"/>
    <s v="Lee LLC"/>
    <s v="Synchronized secondary analyzer"/>
    <n v="29600"/>
    <n v="26527"/>
    <n v="89.618243243243242"/>
    <x v="2"/>
    <n v="435"/>
    <n v="60.981609195402299"/>
    <x v="0"/>
    <s v="USD"/>
    <n v="1528088400"/>
    <n v="1532408400"/>
    <d v="2018-06-04T05:00:00"/>
    <d v="2018-07-24T05:00:00"/>
    <b v="0"/>
    <b v="0"/>
    <s v="theater/plays"/>
    <x v="2"/>
    <x v="2"/>
  </r>
  <r>
    <n v="409"/>
    <s v="Stewart LLC"/>
    <s v="Secured asymmetric projection"/>
    <n v="135600"/>
    <n v="62804"/>
    <n v="46.315634218289084"/>
    <x v="2"/>
    <n v="714"/>
    <n v="87.960784313725483"/>
    <x v="0"/>
    <s v="USD"/>
    <n v="1492491600"/>
    <n v="1492837200"/>
    <d v="2017-04-18T05:00:00"/>
    <d v="2017-04-22T05:00:00"/>
    <b v="0"/>
    <b v="0"/>
    <s v="music/rock"/>
    <x v="0"/>
    <x v="0"/>
  </r>
  <r>
    <n v="414"/>
    <s v="Davis and Sons"/>
    <s v="Innovative human-resource migration"/>
    <n v="188200"/>
    <n v="159405"/>
    <n v="84.699787460148784"/>
    <x v="2"/>
    <n v="5497"/>
    <n v="28.998544660724033"/>
    <x v="0"/>
    <s v="USD"/>
    <n v="1271739600"/>
    <n v="1272430800"/>
    <d v="2010-04-20T05:00:00"/>
    <d v="2010-04-28T05:00:00"/>
    <b v="0"/>
    <b v="1"/>
    <s v="food/food trucks"/>
    <x v="7"/>
    <x v="13"/>
  </r>
  <r>
    <n v="415"/>
    <s v="Anderson-Pham"/>
    <s v="Intuitive needs-based monitoring"/>
    <n v="113500"/>
    <n v="12552"/>
    <n v="11.059030837004405"/>
    <x v="2"/>
    <n v="418"/>
    <n v="30.028708133971293"/>
    <x v="0"/>
    <s v="USD"/>
    <n v="1326434400"/>
    <n v="1327903200"/>
    <d v="2012-01-13T06:00:00"/>
    <d v="2012-01-30T06:00:00"/>
    <b v="0"/>
    <b v="0"/>
    <s v="theater/plays"/>
    <x v="2"/>
    <x v="2"/>
  </r>
  <r>
    <n v="416"/>
    <s v="Stewart-Coleman"/>
    <s v="Customer-focused disintermediate toolset"/>
    <n v="134600"/>
    <n v="59007"/>
    <n v="43.838781575037146"/>
    <x v="2"/>
    <n v="1439"/>
    <n v="41.005559416261292"/>
    <x v="0"/>
    <s v="USD"/>
    <n v="1295244000"/>
    <n v="1296021600"/>
    <d v="2011-01-17T06:00:00"/>
    <d v="2011-01-26T06:00:00"/>
    <b v="0"/>
    <b v="1"/>
    <s v="film &amp; video/documentary"/>
    <x v="3"/>
    <x v="7"/>
  </r>
  <r>
    <n v="417"/>
    <s v="Bradshaw, Smith and Ryan"/>
    <s v="Upgradable 24/7 emulation"/>
    <n v="1700"/>
    <n v="943"/>
    <n v="55.470588235294116"/>
    <x v="2"/>
    <n v="15"/>
    <n v="62.866666666666667"/>
    <x v="0"/>
    <s v="USD"/>
    <n v="1541221200"/>
    <n v="1543298400"/>
    <d v="2018-11-03T05:00:00"/>
    <d v="2018-11-27T06:00:00"/>
    <b v="0"/>
    <b v="0"/>
    <s v="theater/plays"/>
    <x v="2"/>
    <x v="2"/>
  </r>
  <r>
    <n v="418"/>
    <s v="Jackson PLC"/>
    <s v="Quality-focused client-server core"/>
    <n v="163700"/>
    <n v="93963"/>
    <n v="57.399511301160658"/>
    <x v="2"/>
    <n v="1999"/>
    <n v="47.005002501250623"/>
    <x v="6"/>
    <s v="CAD"/>
    <n v="1336280400"/>
    <n v="1336366800"/>
    <d v="2012-05-06T05:00:00"/>
    <d v="2012-05-07T05:00:00"/>
    <b v="0"/>
    <b v="0"/>
    <s v="film &amp; video/documentary"/>
    <x v="3"/>
    <x v="7"/>
  </r>
  <r>
    <n v="421"/>
    <s v="Thomas-Lopez"/>
    <s v="User-centric fault-tolerant archive"/>
    <n v="9400"/>
    <n v="6015"/>
    <n v="63.989361702127653"/>
    <x v="2"/>
    <n v="118"/>
    <n v="50.974576271186443"/>
    <x v="0"/>
    <s v="USD"/>
    <n v="1498712400"/>
    <n v="1501304400"/>
    <d v="2017-06-29T05:00:00"/>
    <d v="2017-07-29T05:00:00"/>
    <b v="0"/>
    <b v="1"/>
    <s v="technology/wearables"/>
    <x v="1"/>
    <x v="8"/>
  </r>
  <r>
    <n v="423"/>
    <s v="Jones-Riddle"/>
    <s v="Self-enabling real-time definition"/>
    <n v="147800"/>
    <n v="15723"/>
    <n v="10.638024357239512"/>
    <x v="2"/>
    <n v="162"/>
    <n v="97.055555555555557"/>
    <x v="0"/>
    <s v="USD"/>
    <n v="1316667600"/>
    <n v="1316840400"/>
    <d v="2011-09-22T05:00:00"/>
    <d v="2011-09-24T05:00:00"/>
    <b v="0"/>
    <b v="1"/>
    <s v="food/food trucks"/>
    <x v="7"/>
    <x v="13"/>
  </r>
  <r>
    <n v="424"/>
    <s v="Schmidt-Gomez"/>
    <s v="User-centric impactful projection"/>
    <n v="5100"/>
    <n v="2064"/>
    <n v="40.470588235294116"/>
    <x v="2"/>
    <n v="83"/>
    <n v="24.867469879518072"/>
    <x v="0"/>
    <s v="USD"/>
    <n v="1524027600"/>
    <n v="1524546000"/>
    <d v="2018-04-18T05:00:00"/>
    <d v="2018-04-24T05:00:00"/>
    <b v="0"/>
    <b v="0"/>
    <s v="music/indie rock"/>
    <x v="0"/>
    <x v="4"/>
  </r>
  <r>
    <n v="428"/>
    <s v="Mayer-Richmond"/>
    <s v="Progressive zero-defect capability"/>
    <n v="101400"/>
    <n v="47037"/>
    <n v="46.387573964497044"/>
    <x v="2"/>
    <n v="747"/>
    <n v="62.967871485943775"/>
    <x v="0"/>
    <s v="USD"/>
    <n v="1297404000"/>
    <n v="1298008800"/>
    <d v="2011-02-11T06:00:00"/>
    <d v="2011-02-18T06:00:00"/>
    <b v="0"/>
    <b v="0"/>
    <s v="film &amp; video/animation"/>
    <x v="3"/>
    <x v="6"/>
  </r>
  <r>
    <n v="430"/>
    <s v="Cochran Ltd"/>
    <s v="Re-engineered attitude-oriented frame"/>
    <n v="8100"/>
    <n v="5487"/>
    <n v="67.740740740740748"/>
    <x v="2"/>
    <n v="84"/>
    <n v="65.321428571428569"/>
    <x v="0"/>
    <s v="USD"/>
    <n v="1569733200"/>
    <n v="1572670800"/>
    <d v="2019-09-29T05:00:00"/>
    <d v="2019-11-02T05:00:00"/>
    <b v="0"/>
    <b v="0"/>
    <s v="theater/plays"/>
    <x v="2"/>
    <x v="2"/>
  </r>
  <r>
    <n v="432"/>
    <s v="Harper-Bryan"/>
    <s v="Re-contextualized dedicated hardware"/>
    <n v="7700"/>
    <n v="6369"/>
    <n v="82.714285714285722"/>
    <x v="2"/>
    <n v="91"/>
    <n v="69.989010989010993"/>
    <x v="0"/>
    <s v="USD"/>
    <n v="1399006800"/>
    <n v="1400734800"/>
    <d v="2014-05-02T05:00:00"/>
    <d v="2014-05-22T05:00:00"/>
    <b v="0"/>
    <b v="0"/>
    <s v="theater/plays"/>
    <x v="2"/>
    <x v="2"/>
  </r>
  <r>
    <n v="433"/>
    <s v="Potter, Harper and Everett"/>
    <s v="Decentralized composite paradigm"/>
    <n v="121400"/>
    <n v="65755"/>
    <n v="54.163920922570021"/>
    <x v="2"/>
    <n v="792"/>
    <n v="83.023989898989896"/>
    <x v="0"/>
    <s v="USD"/>
    <n v="1385359200"/>
    <n v="1386741600"/>
    <d v="2013-11-25T06:00:00"/>
    <d v="2013-12-11T06:00:00"/>
    <b v="0"/>
    <b v="1"/>
    <s v="film &amp; video/documentary"/>
    <x v="3"/>
    <x v="7"/>
  </r>
  <r>
    <n v="441"/>
    <s v="Rodriguez-West"/>
    <s v="Automated optimal function"/>
    <n v="7000"/>
    <n v="1744"/>
    <n v="24.914285714285715"/>
    <x v="2"/>
    <n v="32"/>
    <n v="54.5"/>
    <x v="0"/>
    <s v="USD"/>
    <n v="1335416400"/>
    <n v="1337835600"/>
    <d v="2012-04-26T05:00:00"/>
    <d v="2012-05-24T05:00:00"/>
    <b v="0"/>
    <b v="0"/>
    <s v="technology/wearables"/>
    <x v="1"/>
    <x v="8"/>
  </r>
  <r>
    <n v="446"/>
    <s v="Martin, Martin and Solis"/>
    <s v="Assimilated uniform methodology"/>
    <n v="6800"/>
    <n v="5579"/>
    <n v="82.044117647058826"/>
    <x v="2"/>
    <n v="186"/>
    <n v="29.99462365591398"/>
    <x v="0"/>
    <s v="USD"/>
    <n v="1355810400"/>
    <n v="1355983200"/>
    <d v="2012-12-18T06:00:00"/>
    <d v="2012-12-20T06:00:00"/>
    <b v="0"/>
    <b v="0"/>
    <s v="technology/wearables"/>
    <x v="1"/>
    <x v="8"/>
  </r>
  <r>
    <n v="448"/>
    <s v="Price and Sons"/>
    <s v="Object-based demand-driven strategy"/>
    <n v="89900"/>
    <n v="45384"/>
    <n v="50.482758620689658"/>
    <x v="2"/>
    <n v="605"/>
    <n v="75.014876033057845"/>
    <x v="0"/>
    <s v="USD"/>
    <n v="1365915600"/>
    <n v="1366088400"/>
    <d v="2013-04-14T05:00:00"/>
    <d v="2013-04-16T05:00:00"/>
    <b v="0"/>
    <b v="1"/>
    <s v="games/video games"/>
    <x v="5"/>
    <x v="9"/>
  </r>
  <r>
    <n v="450"/>
    <s v="Delgado-Hatfield"/>
    <s v="Up-sized composite success"/>
    <n v="100"/>
    <n v="4"/>
    <n v="4"/>
    <x v="2"/>
    <n v="1"/>
    <n v="4"/>
    <x v="6"/>
    <s v="CAD"/>
    <n v="1540098000"/>
    <n v="1542088800"/>
    <d v="2018-10-21T05:00:00"/>
    <d v="2018-11-13T06:00:00"/>
    <b v="0"/>
    <b v="0"/>
    <s v="film &amp; video/animation"/>
    <x v="3"/>
    <x v="6"/>
  </r>
  <r>
    <n v="452"/>
    <s v="Morris Group"/>
    <s v="Realigned impactful artificial intelligence"/>
    <n v="4800"/>
    <n v="3045"/>
    <n v="63.4375"/>
    <x v="2"/>
    <n v="31"/>
    <n v="98.225806451612897"/>
    <x v="0"/>
    <s v="USD"/>
    <n v="1278392400"/>
    <n v="1278478800"/>
    <d v="2010-07-06T05:00:00"/>
    <d v="2010-07-07T05:00:00"/>
    <b v="0"/>
    <b v="0"/>
    <s v="film &amp; video/drama"/>
    <x v="3"/>
    <x v="3"/>
  </r>
  <r>
    <n v="453"/>
    <s v="Saunders Ltd"/>
    <s v="Multi-layered multi-tasking secured line"/>
    <n v="182400"/>
    <n v="102749"/>
    <n v="56.331688596491226"/>
    <x v="2"/>
    <n v="1181"/>
    <n v="87.001693480101608"/>
    <x v="0"/>
    <s v="USD"/>
    <n v="1480572000"/>
    <n v="1484114400"/>
    <d v="2016-12-01T06:00:00"/>
    <d v="2017-01-11T06:00:00"/>
    <b v="0"/>
    <b v="0"/>
    <s v="film &amp; video/science fiction"/>
    <x v="3"/>
    <x v="22"/>
  </r>
  <r>
    <n v="454"/>
    <s v="Woods Inc"/>
    <s v="Upgradable upward-trending portal"/>
    <n v="4000"/>
    <n v="1763"/>
    <n v="44.074999999999996"/>
    <x v="2"/>
    <n v="39"/>
    <n v="45.205128205128204"/>
    <x v="0"/>
    <s v="USD"/>
    <n v="1382331600"/>
    <n v="1385445600"/>
    <d v="2013-10-21T05:00:00"/>
    <d v="2013-11-26T06:00:00"/>
    <b v="0"/>
    <b v="1"/>
    <s v="film &amp; video/drama"/>
    <x v="3"/>
    <x v="3"/>
  </r>
  <r>
    <n v="457"/>
    <s v="Sheppard, Smith and Spence"/>
    <s v="Cloned asymmetric functionalities"/>
    <n v="5000"/>
    <n v="1332"/>
    <n v="26.640000000000004"/>
    <x v="2"/>
    <n v="46"/>
    <n v="28.956521739130434"/>
    <x v="0"/>
    <s v="USD"/>
    <n v="1476421200"/>
    <n v="1476594000"/>
    <d v="2016-10-14T05:00:00"/>
    <d v="2016-10-16T05:00:00"/>
    <b v="0"/>
    <b v="0"/>
    <s v="theater/plays"/>
    <x v="2"/>
    <x v="2"/>
  </r>
  <r>
    <n v="459"/>
    <s v="Lane, Ryan and Chapman"/>
    <s v="Switchable demand-driven help-desk"/>
    <n v="6300"/>
    <n v="5674"/>
    <n v="90.063492063492063"/>
    <x v="2"/>
    <n v="105"/>
    <n v="54.038095238095238"/>
    <x v="0"/>
    <s v="USD"/>
    <n v="1419746400"/>
    <n v="1421906400"/>
    <d v="2014-12-28T06:00:00"/>
    <d v="2015-01-22T06:00:00"/>
    <b v="0"/>
    <b v="0"/>
    <s v="film &amp; video/documentary"/>
    <x v="3"/>
    <x v="7"/>
  </r>
  <r>
    <n v="462"/>
    <s v="Wang-Rodriguez"/>
    <s v="Total multimedia website"/>
    <n v="188800"/>
    <n v="57734"/>
    <n v="30.57944915254237"/>
    <x v="2"/>
    <n v="535"/>
    <n v="107.91401869158878"/>
    <x v="0"/>
    <s v="USD"/>
    <n v="1359525600"/>
    <n v="1362808800"/>
    <d v="2013-01-30T06:00:00"/>
    <d v="2013-03-09T06:00:00"/>
    <b v="0"/>
    <b v="0"/>
    <s v="games/mobile games"/>
    <x v="5"/>
    <x v="20"/>
  </r>
  <r>
    <n v="468"/>
    <s v="Hughes Inc"/>
    <s v="Streamlined neutral analyzer"/>
    <n v="4000"/>
    <n v="1620"/>
    <n v="40.5"/>
    <x v="2"/>
    <n v="16"/>
    <n v="101.25"/>
    <x v="0"/>
    <s v="USD"/>
    <n v="1555218000"/>
    <n v="1556600400"/>
    <d v="2019-04-14T05:00:00"/>
    <d v="2019-04-30T05:00:00"/>
    <b v="0"/>
    <b v="0"/>
    <s v="theater/plays"/>
    <x v="2"/>
    <x v="2"/>
  </r>
  <r>
    <n v="472"/>
    <s v="Turner, Young and Collins"/>
    <s v="Self-enabling clear-thinking framework"/>
    <n v="153800"/>
    <n v="60342"/>
    <n v="39.234070221066318"/>
    <x v="2"/>
    <n v="575"/>
    <n v="104.94260869565217"/>
    <x v="0"/>
    <s v="USD"/>
    <n v="1552280400"/>
    <n v="1556946000"/>
    <d v="2019-03-11T05:00:00"/>
    <d v="2019-05-04T05:00:00"/>
    <b v="0"/>
    <b v="0"/>
    <s v="music/rock"/>
    <x v="0"/>
    <x v="0"/>
  </r>
  <r>
    <n v="476"/>
    <s v="Murphy PLC"/>
    <s v="Optional solution-oriented instruction set"/>
    <n v="191500"/>
    <n v="57122"/>
    <n v="29.828720626631856"/>
    <x v="2"/>
    <n v="1120"/>
    <n v="51.001785714285717"/>
    <x v="0"/>
    <s v="USD"/>
    <n v="1533877200"/>
    <n v="1534395600"/>
    <d v="2018-08-10T05:00:00"/>
    <d v="2018-08-16T05:00:00"/>
    <b v="0"/>
    <b v="0"/>
    <s v="publishing/fiction"/>
    <x v="4"/>
    <x v="11"/>
  </r>
  <r>
    <n v="477"/>
    <s v="Hogan, Porter and Rivera"/>
    <s v="Organic object-oriented core"/>
    <n v="8500"/>
    <n v="4613"/>
    <n v="54.270588235294113"/>
    <x v="2"/>
    <n v="113"/>
    <n v="40.823008849557525"/>
    <x v="0"/>
    <s v="USD"/>
    <n v="1309064400"/>
    <n v="1311397200"/>
    <d v="2011-06-26T05:00:00"/>
    <d v="2011-07-23T05:00:00"/>
    <b v="0"/>
    <b v="0"/>
    <s v="film &amp; video/science fiction"/>
    <x v="3"/>
    <x v="22"/>
  </r>
  <r>
    <n v="481"/>
    <s v="Mcclure LLC"/>
    <s v="Sharable discrete budgetary management"/>
    <n v="196600"/>
    <n v="159931"/>
    <n v="81.348423194303152"/>
    <x v="2"/>
    <n v="1538"/>
    <n v="103.98634590377114"/>
    <x v="0"/>
    <s v="USD"/>
    <n v="1412139600"/>
    <n v="1415772000"/>
    <d v="2014-10-01T05:00:00"/>
    <d v="2014-11-12T06:00:00"/>
    <b v="0"/>
    <b v="1"/>
    <s v="theater/plays"/>
    <x v="2"/>
    <x v="2"/>
  </r>
  <r>
    <n v="482"/>
    <s v="Martin, Russell and Baker"/>
    <s v="Focused solution-oriented instruction set"/>
    <n v="4200"/>
    <n v="689"/>
    <n v="16.404761904761905"/>
    <x v="2"/>
    <n v="9"/>
    <n v="76.555555555555557"/>
    <x v="0"/>
    <s v="USD"/>
    <n v="1330063200"/>
    <n v="1331013600"/>
    <d v="2012-02-24T06:00:00"/>
    <d v="2012-03-06T06:00:00"/>
    <b v="0"/>
    <b v="1"/>
    <s v="publishing/fiction"/>
    <x v="4"/>
    <x v="11"/>
  </r>
  <r>
    <n v="483"/>
    <s v="Rice-Parker"/>
    <s v="Down-sized actuating infrastructure"/>
    <n v="91400"/>
    <n v="48236"/>
    <n v="52.774617067833695"/>
    <x v="2"/>
    <n v="554"/>
    <n v="87.068592057761734"/>
    <x v="0"/>
    <s v="USD"/>
    <n v="1576130400"/>
    <n v="1576735200"/>
    <d v="2019-12-12T06:00:00"/>
    <d v="2019-12-19T06:00:00"/>
    <b v="0"/>
    <b v="0"/>
    <s v="theater/plays"/>
    <x v="2"/>
    <x v="2"/>
  </r>
  <r>
    <n v="485"/>
    <s v="Richards-Davis"/>
    <s v="Quality-focused mission-critical structure"/>
    <n v="90600"/>
    <n v="27844"/>
    <n v="30.73289183222958"/>
    <x v="2"/>
    <n v="648"/>
    <n v="42.969135802469133"/>
    <x v="3"/>
    <s v="GBP"/>
    <n v="1560142800"/>
    <n v="1563685200"/>
    <d v="2019-06-10T05:00:00"/>
    <d v="2019-07-21T05:00:00"/>
    <b v="0"/>
    <b v="0"/>
    <s v="theater/plays"/>
    <x v="2"/>
    <x v="2"/>
  </r>
  <r>
    <n v="486"/>
    <s v="Davis, Cox and Fox"/>
    <s v="Compatible exuding Graphical User Interface"/>
    <n v="5200"/>
    <n v="702"/>
    <n v="13.5"/>
    <x v="2"/>
    <n v="21"/>
    <n v="33.428571428571431"/>
    <x v="3"/>
    <s v="GBP"/>
    <n v="1520575200"/>
    <n v="1521867600"/>
    <d v="2018-03-09T06:00:00"/>
    <d v="2018-03-24T05:00:00"/>
    <b v="0"/>
    <b v="1"/>
    <s v="publishing/translations"/>
    <x v="4"/>
    <x v="17"/>
  </r>
  <r>
    <n v="496"/>
    <s v="Morales Group"/>
    <s v="Optimized bi-directional extranet"/>
    <n v="183800"/>
    <n v="1667"/>
    <n v="0.90696409140369971"/>
    <x v="2"/>
    <n v="54"/>
    <n v="30.87037037037037"/>
    <x v="0"/>
    <s v="USD"/>
    <n v="1495342800"/>
    <n v="1496811600"/>
    <d v="2017-05-21T05:00:00"/>
    <d v="2017-06-07T05:00:00"/>
    <b v="0"/>
    <b v="0"/>
    <s v="film &amp; video/animation"/>
    <x v="3"/>
    <x v="6"/>
  </r>
  <r>
    <n v="497"/>
    <s v="Lucero Group"/>
    <s v="Intuitive actuating benchmark"/>
    <n v="9800"/>
    <n v="3349"/>
    <n v="34.173469387755098"/>
    <x v="2"/>
    <n v="120"/>
    <n v="27.908333333333335"/>
    <x v="0"/>
    <s v="USD"/>
    <n v="1482213600"/>
    <n v="1482213600"/>
    <d v="2016-12-20T06:00:00"/>
    <d v="2016-12-20T06:00:00"/>
    <b v="0"/>
    <b v="1"/>
    <s v="technology/wearables"/>
    <x v="1"/>
    <x v="8"/>
  </r>
  <r>
    <n v="498"/>
    <s v="Smith, Brown and Davis"/>
    <s v="Devolved background project"/>
    <n v="193400"/>
    <n v="46317"/>
    <n v="23.948810754912099"/>
    <x v="2"/>
    <n v="579"/>
    <n v="79.994818652849744"/>
    <x v="2"/>
    <s v="DKK"/>
    <n v="1420092000"/>
    <n v="1420264800"/>
    <d v="2015-01-01T06:00:00"/>
    <d v="2015-01-03T06:00:00"/>
    <b v="0"/>
    <b v="0"/>
    <s v="technology/web"/>
    <x v="1"/>
    <x v="1"/>
  </r>
  <r>
    <n v="499"/>
    <s v="Hunt Group"/>
    <s v="Reverse-engineered executive emulation"/>
    <n v="163800"/>
    <n v="78743"/>
    <n v="48.072649572649574"/>
    <x v="2"/>
    <n v="2072"/>
    <n v="38.003378378378379"/>
    <x v="0"/>
    <s v="USD"/>
    <n v="1458018000"/>
    <n v="1458450000"/>
    <d v="2016-03-15T05:00:00"/>
    <d v="2016-03-20T05:00:00"/>
    <b v="0"/>
    <b v="1"/>
    <s v="film &amp; video/documentary"/>
    <x v="3"/>
    <x v="7"/>
  </r>
  <r>
    <n v="500"/>
    <s v="Valdez Ltd"/>
    <s v="Team-oriented clear-thinking matrix"/>
    <n v="100"/>
    <n v="0"/>
    <n v="0"/>
    <x v="2"/>
    <n v="0"/>
    <n v="0"/>
    <x v="0"/>
    <s v="USD"/>
    <n v="1367384400"/>
    <n v="1369803600"/>
    <d v="2013-05-01T05:00:00"/>
    <d v="2013-05-29T05:00:00"/>
    <b v="0"/>
    <b v="1"/>
    <s v="theater/plays"/>
    <x v="2"/>
    <x v="2"/>
  </r>
  <r>
    <n v="501"/>
    <s v="Mccann-Le"/>
    <s v="Focused coherent methodology"/>
    <n v="153600"/>
    <n v="107743"/>
    <n v="70.145182291666657"/>
    <x v="2"/>
    <n v="1796"/>
    <n v="59.990534521158132"/>
    <x v="0"/>
    <s v="USD"/>
    <n v="1363064400"/>
    <n v="1363237200"/>
    <d v="2013-03-12T05:00:00"/>
    <d v="2013-03-14T05:00:00"/>
    <b v="0"/>
    <b v="0"/>
    <s v="film &amp; video/documentary"/>
    <x v="3"/>
    <x v="7"/>
  </r>
  <r>
    <n v="504"/>
    <s v="Smith-Miller"/>
    <s v="De-engineered cohesive moderator"/>
    <n v="7500"/>
    <n v="6924"/>
    <n v="92.320000000000007"/>
    <x v="2"/>
    <n v="62"/>
    <n v="111.6774193548387"/>
    <x v="5"/>
    <s v="EUR"/>
    <n v="1431925200"/>
    <n v="1432011600"/>
    <d v="2015-05-18T05:00:00"/>
    <d v="2015-05-19T05:00:00"/>
    <b v="0"/>
    <b v="0"/>
    <s v="music/rock"/>
    <x v="0"/>
    <x v="0"/>
  </r>
  <r>
    <n v="505"/>
    <s v="Jensen-Vargas"/>
    <s v="Ameliorated explicit parallelism"/>
    <n v="89900"/>
    <n v="12497"/>
    <n v="13.901001112347053"/>
    <x v="2"/>
    <n v="347"/>
    <n v="36.014409221902014"/>
    <x v="0"/>
    <s v="USD"/>
    <n v="1362722400"/>
    <n v="1366347600"/>
    <d v="2013-03-08T06:00:00"/>
    <d v="2013-04-19T05:00:00"/>
    <b v="0"/>
    <b v="1"/>
    <s v="publishing/radio &amp; podcasts"/>
    <x v="4"/>
    <x v="14"/>
  </r>
  <r>
    <n v="507"/>
    <s v="Turner, Miller and Francis"/>
    <s v="Compatible well-modulated budgetary management"/>
    <n v="2100"/>
    <n v="837"/>
    <n v="39.857142857142861"/>
    <x v="2"/>
    <n v="19"/>
    <n v="44.05263157894737"/>
    <x v="0"/>
    <s v="USD"/>
    <n v="1365483600"/>
    <n v="1369717200"/>
    <d v="2013-04-09T05:00:00"/>
    <d v="2013-05-28T05:00:00"/>
    <b v="0"/>
    <b v="1"/>
    <s v="technology/web"/>
    <x v="1"/>
    <x v="1"/>
  </r>
  <r>
    <n v="509"/>
    <s v="White LLC"/>
    <s v="Robust zero-defect project"/>
    <n v="168500"/>
    <n v="119510"/>
    <n v="70.925816023738875"/>
    <x v="2"/>
    <n v="1258"/>
    <n v="95"/>
    <x v="0"/>
    <s v="USD"/>
    <n v="1336194000"/>
    <n v="1337058000"/>
    <d v="2012-05-05T05:00:00"/>
    <d v="2012-05-15T05:00:00"/>
    <b v="0"/>
    <b v="0"/>
    <s v="theater/plays"/>
    <x v="2"/>
    <x v="2"/>
  </r>
  <r>
    <n v="511"/>
    <s v="Smith-Mullins"/>
    <s v="User-centric intangible neural-net"/>
    <n v="147800"/>
    <n v="35498"/>
    <n v="24.017591339648174"/>
    <x v="2"/>
    <n v="362"/>
    <n v="98.060773480662988"/>
    <x v="0"/>
    <s v="USD"/>
    <n v="1564030800"/>
    <n v="1564894800"/>
    <d v="2019-07-25T05:00:00"/>
    <d v="2019-08-04T05:00:00"/>
    <b v="0"/>
    <b v="0"/>
    <s v="theater/plays"/>
    <x v="2"/>
    <x v="2"/>
  </r>
  <r>
    <n v="515"/>
    <s v="Cox LLC"/>
    <s v="Phased 24hour flexibility"/>
    <n v="8600"/>
    <n v="4797"/>
    <n v="55.779069767441861"/>
    <x v="2"/>
    <n v="133"/>
    <n v="36.067669172932334"/>
    <x v="6"/>
    <s v="CAD"/>
    <n v="1324620000"/>
    <n v="1324792800"/>
    <d v="2011-12-23T06:00:00"/>
    <d v="2011-12-25T06:00:00"/>
    <b v="0"/>
    <b v="1"/>
    <s v="theater/plays"/>
    <x v="2"/>
    <x v="2"/>
  </r>
  <r>
    <n v="516"/>
    <s v="Morales-Odonnell"/>
    <s v="Exclusive 5thgeneration structure"/>
    <n v="125400"/>
    <n v="53324"/>
    <n v="42.523125996810208"/>
    <x v="2"/>
    <n v="846"/>
    <n v="63.030732860520096"/>
    <x v="0"/>
    <s v="USD"/>
    <n v="1281070800"/>
    <n v="1284354000"/>
    <d v="2010-08-06T05:00:00"/>
    <d v="2010-09-13T05:00:00"/>
    <b v="0"/>
    <b v="0"/>
    <s v="publishing/nonfiction"/>
    <x v="4"/>
    <x v="5"/>
  </r>
  <r>
    <n v="518"/>
    <s v="Ramirez Group"/>
    <s v="Open-architected uniform instruction set"/>
    <n v="8800"/>
    <n v="622"/>
    <n v="7.0681818181818183"/>
    <x v="2"/>
    <n v="10"/>
    <n v="62.2"/>
    <x v="0"/>
    <s v="USD"/>
    <n v="1519365600"/>
    <n v="1519538400"/>
    <d v="2018-02-23T06:00:00"/>
    <d v="2018-02-25T06:00:00"/>
    <b v="0"/>
    <b v="1"/>
    <s v="film &amp; video/animation"/>
    <x v="3"/>
    <x v="6"/>
  </r>
  <r>
    <n v="522"/>
    <s v="Cline, Peterson and Lowery"/>
    <s v="Innovative static budgetary management"/>
    <n v="50500"/>
    <n v="16389"/>
    <n v="32.453465346534657"/>
    <x v="2"/>
    <n v="191"/>
    <n v="85.806282722513089"/>
    <x v="0"/>
    <s v="USD"/>
    <n v="1341291600"/>
    <n v="1342328400"/>
    <d v="2012-07-03T05:00:00"/>
    <d v="2012-07-15T05:00:00"/>
    <b v="0"/>
    <b v="0"/>
    <s v="film &amp; video/shorts"/>
    <x v="3"/>
    <x v="10"/>
  </r>
  <r>
    <n v="524"/>
    <s v="Johnson-Contreras"/>
    <s v="Diverse scalable superstructure"/>
    <n v="96700"/>
    <n v="81136"/>
    <n v="83.904860392967933"/>
    <x v="2"/>
    <n v="1979"/>
    <n v="40.998484082870135"/>
    <x v="0"/>
    <s v="USD"/>
    <n v="1272258000"/>
    <n v="1273381200"/>
    <d v="2010-04-26T05:00:00"/>
    <d v="2010-05-09T05:00:00"/>
    <b v="0"/>
    <b v="0"/>
    <s v="theater/plays"/>
    <x v="2"/>
    <x v="2"/>
  </r>
  <r>
    <n v="525"/>
    <s v="Greene, Lloyd and Sims"/>
    <s v="Balanced leadingedge data-warehouse"/>
    <n v="2100"/>
    <n v="1768"/>
    <n v="84.19047619047619"/>
    <x v="2"/>
    <n v="63"/>
    <n v="28.063492063492063"/>
    <x v="0"/>
    <s v="USD"/>
    <n v="1290492000"/>
    <n v="1290837600"/>
    <d v="2010-11-23T06:00:00"/>
    <d v="2010-11-27T06:00:00"/>
    <b v="0"/>
    <b v="0"/>
    <s v="technology/wearables"/>
    <x v="1"/>
    <x v="8"/>
  </r>
  <r>
    <n v="527"/>
    <s v="Rosario-Smith"/>
    <s v="Enterprise-wide intermediate portal"/>
    <n v="189200"/>
    <n v="188480"/>
    <n v="99.619450317124731"/>
    <x v="2"/>
    <n v="6080"/>
    <n v="31"/>
    <x v="6"/>
    <s v="CAD"/>
    <n v="1454652000"/>
    <n v="1457762400"/>
    <d v="2016-02-05T06:00:00"/>
    <d v="2016-03-12T06:00:00"/>
    <b v="0"/>
    <b v="0"/>
    <s v="film &amp; video/animation"/>
    <x v="3"/>
    <x v="6"/>
  </r>
  <r>
    <n v="528"/>
    <s v="Avila, Ford and Welch"/>
    <s v="Focused leadingedge matrix"/>
    <n v="9000"/>
    <n v="7227"/>
    <n v="80.300000000000011"/>
    <x v="2"/>
    <n v="80"/>
    <n v="90.337500000000006"/>
    <x v="3"/>
    <s v="GBP"/>
    <n v="1385186400"/>
    <n v="1389074400"/>
    <d v="2013-11-23T06:00:00"/>
    <d v="2014-01-07T06:00:00"/>
    <b v="0"/>
    <b v="0"/>
    <s v="music/indie rock"/>
    <x v="0"/>
    <x v="4"/>
  </r>
  <r>
    <n v="529"/>
    <s v="Gallegos Inc"/>
    <s v="Seamless logistical encryption"/>
    <n v="5100"/>
    <n v="574"/>
    <n v="11.254901960784313"/>
    <x v="2"/>
    <n v="9"/>
    <n v="63.777777777777779"/>
    <x v="0"/>
    <s v="USD"/>
    <n v="1399698000"/>
    <n v="1402117200"/>
    <d v="2014-05-10T05:00:00"/>
    <d v="2014-06-07T05:00:00"/>
    <b v="0"/>
    <b v="0"/>
    <s v="games/video games"/>
    <x v="5"/>
    <x v="9"/>
  </r>
  <r>
    <n v="530"/>
    <s v="Morrow, Santiago and Soto"/>
    <s v="Stand-alone human-resource workforce"/>
    <n v="105000"/>
    <n v="96328"/>
    <n v="91.740952380952379"/>
    <x v="2"/>
    <n v="1784"/>
    <n v="53.995515695067262"/>
    <x v="0"/>
    <s v="USD"/>
    <n v="1283230800"/>
    <n v="1284440400"/>
    <d v="2010-08-31T05:00:00"/>
    <d v="2010-09-14T05:00:00"/>
    <b v="0"/>
    <b v="1"/>
    <s v="publishing/fiction"/>
    <x v="4"/>
    <x v="11"/>
  </r>
  <r>
    <n v="534"/>
    <s v="Clark, Mccormick and Mendoza"/>
    <s v="Self-enabling didactic orchestration"/>
    <n v="89100"/>
    <n v="13385"/>
    <n v="15.022446689113355"/>
    <x v="2"/>
    <n v="243"/>
    <n v="55.08230452674897"/>
    <x v="0"/>
    <s v="USD"/>
    <n v="1534482000"/>
    <n v="1534568400"/>
    <d v="2018-08-17T05:00:00"/>
    <d v="2018-08-18T05:00:00"/>
    <b v="0"/>
    <b v="1"/>
    <s v="film &amp; video/drama"/>
    <x v="3"/>
    <x v="3"/>
  </r>
  <r>
    <n v="538"/>
    <s v="Young, Gilbert and Escobar"/>
    <s v="Networked didactic time-frame"/>
    <n v="151300"/>
    <n v="57034"/>
    <n v="37.695968274950431"/>
    <x v="2"/>
    <n v="1296"/>
    <n v="44.007716049382715"/>
    <x v="0"/>
    <s v="USD"/>
    <n v="1379826000"/>
    <n v="1381208400"/>
    <d v="2013-09-22T05:00:00"/>
    <d v="2013-10-08T05:00:00"/>
    <b v="0"/>
    <b v="0"/>
    <s v="games/mobile games"/>
    <x v="5"/>
    <x v="20"/>
  </r>
  <r>
    <n v="539"/>
    <s v="Thomas, Welch and Santana"/>
    <s v="Assimilated exuding toolset"/>
    <n v="9800"/>
    <n v="7120"/>
    <n v="72.653061224489804"/>
    <x v="2"/>
    <n v="77"/>
    <n v="92.467532467532465"/>
    <x v="0"/>
    <s v="USD"/>
    <n v="1561957200"/>
    <n v="1562475600"/>
    <d v="2019-07-01T05:00:00"/>
    <d v="2019-07-07T05:00:00"/>
    <b v="0"/>
    <b v="1"/>
    <s v="food/food trucks"/>
    <x v="7"/>
    <x v="13"/>
  </r>
  <r>
    <n v="541"/>
    <s v="Holder, Caldwell and Vance"/>
    <s v="Polarized systemic Internet solution"/>
    <n v="178000"/>
    <n v="43086"/>
    <n v="24.205617977528089"/>
    <x v="2"/>
    <n v="395"/>
    <n v="109.07848101265823"/>
    <x v="5"/>
    <s v="EUR"/>
    <n v="1433912400"/>
    <n v="1436158800"/>
    <d v="2015-06-10T05:00:00"/>
    <d v="2015-07-06T05:00:00"/>
    <b v="0"/>
    <b v="0"/>
    <s v="games/mobile games"/>
    <x v="5"/>
    <x v="20"/>
  </r>
  <r>
    <n v="542"/>
    <s v="Harrison-Bridges"/>
    <s v="Profit-focused exuding moderator"/>
    <n v="77000"/>
    <n v="1930"/>
    <n v="2.5064935064935066"/>
    <x v="2"/>
    <n v="49"/>
    <n v="39.387755102040813"/>
    <x v="3"/>
    <s v="GBP"/>
    <n v="1453442400"/>
    <n v="1456034400"/>
    <d v="2016-01-22T06:00:00"/>
    <d v="2016-02-21T06:00:00"/>
    <b v="0"/>
    <b v="0"/>
    <s v="music/indie rock"/>
    <x v="0"/>
    <x v="4"/>
  </r>
  <r>
    <n v="543"/>
    <s v="Johnson, Murphy and Peterson"/>
    <s v="Cross-group high-level moderator"/>
    <n v="84900"/>
    <n v="13864"/>
    <n v="16.329799764428738"/>
    <x v="2"/>
    <n v="180"/>
    <n v="77.022222222222226"/>
    <x v="0"/>
    <s v="USD"/>
    <n v="1378875600"/>
    <n v="1380171600"/>
    <d v="2013-09-11T05:00:00"/>
    <d v="2013-09-26T05:00:00"/>
    <b v="0"/>
    <b v="0"/>
    <s v="games/video games"/>
    <x v="5"/>
    <x v="9"/>
  </r>
  <r>
    <n v="545"/>
    <s v="Deleon and Sons"/>
    <s v="Organized value-added access"/>
    <n v="184800"/>
    <n v="164109"/>
    <n v="88.803571428571431"/>
    <x v="2"/>
    <n v="2690"/>
    <n v="61.007063197026021"/>
    <x v="0"/>
    <s v="USD"/>
    <n v="1577253600"/>
    <n v="1578981600"/>
    <d v="2019-12-25T06:00:00"/>
    <d v="2020-01-14T06:00:00"/>
    <b v="0"/>
    <b v="0"/>
    <s v="theater/plays"/>
    <x v="2"/>
    <x v="2"/>
  </r>
  <r>
    <n v="551"/>
    <s v="Martin-James"/>
    <s v="Streamlined upward-trending analyzer"/>
    <n v="180100"/>
    <n v="105598"/>
    <n v="58.6329816768462"/>
    <x v="2"/>
    <n v="2779"/>
    <n v="37.99856063332134"/>
    <x v="1"/>
    <s v="AUD"/>
    <n v="1419055200"/>
    <n v="1422511200"/>
    <d v="2014-12-20T06:00:00"/>
    <d v="2015-01-29T06:00:00"/>
    <b v="0"/>
    <b v="1"/>
    <s v="technology/web"/>
    <x v="1"/>
    <x v="1"/>
  </r>
  <r>
    <n v="552"/>
    <s v="Mercer, Solomon and Singleton"/>
    <s v="Distributed human-resource policy"/>
    <n v="9000"/>
    <n v="8866"/>
    <n v="98.51111111111112"/>
    <x v="2"/>
    <n v="92"/>
    <n v="96.369565217391298"/>
    <x v="0"/>
    <s v="USD"/>
    <n v="1480140000"/>
    <n v="1480312800"/>
    <d v="2016-11-26T06:00:00"/>
    <d v="2016-11-28T06:00:00"/>
    <b v="0"/>
    <b v="0"/>
    <s v="theater/plays"/>
    <x v="2"/>
    <x v="2"/>
  </r>
  <r>
    <n v="553"/>
    <s v="Dougherty, Austin and Mills"/>
    <s v="De-engineered 5thgeneration contingency"/>
    <n v="170600"/>
    <n v="75022"/>
    <n v="43.975381008206334"/>
    <x v="2"/>
    <n v="1028"/>
    <n v="72.978599221789878"/>
    <x v="0"/>
    <s v="USD"/>
    <n v="1293948000"/>
    <n v="1294034400"/>
    <d v="2011-01-02T06:00:00"/>
    <d v="2011-01-03T06:00:00"/>
    <b v="0"/>
    <b v="0"/>
    <s v="music/rock"/>
    <x v="0"/>
    <x v="0"/>
  </r>
  <r>
    <n v="562"/>
    <s v="Blair Inc"/>
    <s v="Configurable bandwidth-monitored throughput"/>
    <n v="9900"/>
    <n v="1269"/>
    <n v="12.818181818181817"/>
    <x v="2"/>
    <n v="26"/>
    <n v="48.807692307692307"/>
    <x v="4"/>
    <s v="CHF"/>
    <n v="1552366800"/>
    <n v="1552539600"/>
    <d v="2019-03-12T05:00:00"/>
    <d v="2019-03-14T05:00:00"/>
    <b v="0"/>
    <b v="0"/>
    <s v="music/rock"/>
    <x v="0"/>
    <x v="0"/>
  </r>
  <r>
    <n v="564"/>
    <s v="Hernandez-Macdonald"/>
    <s v="Organic high-level implementation"/>
    <n v="168700"/>
    <n v="141393"/>
    <n v="83.813278008298752"/>
    <x v="2"/>
    <n v="1790"/>
    <n v="78.990502793296088"/>
    <x v="0"/>
    <s v="USD"/>
    <n v="1426395600"/>
    <n v="1427086800"/>
    <d v="2015-03-15T05:00:00"/>
    <d v="2015-03-23T05:00:00"/>
    <b v="0"/>
    <b v="0"/>
    <s v="theater/plays"/>
    <x v="2"/>
    <x v="2"/>
  </r>
  <r>
    <n v="566"/>
    <s v="Webb-Smith"/>
    <s v="Advanced content-based installation"/>
    <n v="9300"/>
    <n v="4124"/>
    <n v="44.344086021505376"/>
    <x v="2"/>
    <n v="37"/>
    <n v="111.45945945945945"/>
    <x v="0"/>
    <s v="USD"/>
    <n v="1456293600"/>
    <n v="1458277200"/>
    <d v="2016-02-24T06:00:00"/>
    <d v="2016-03-18T05:00:00"/>
    <b v="0"/>
    <b v="1"/>
    <s v="music/electric music"/>
    <x v="0"/>
    <x v="18"/>
  </r>
  <r>
    <n v="571"/>
    <s v="Wilson and Sons"/>
    <s v="Monitored grid-enabled model"/>
    <n v="3500"/>
    <n v="3295"/>
    <n v="94.142857142857139"/>
    <x v="2"/>
    <n v="35"/>
    <n v="94.142857142857139"/>
    <x v="5"/>
    <s v="EUR"/>
    <n v="1434690000"/>
    <n v="1438750800"/>
    <d v="2015-06-19T05:00:00"/>
    <d v="2015-08-05T05:00:00"/>
    <b v="0"/>
    <b v="0"/>
    <s v="film &amp; video/shorts"/>
    <x v="3"/>
    <x v="10"/>
  </r>
  <r>
    <n v="575"/>
    <s v="Fuentes LLC"/>
    <s v="Universal zero-defect concept"/>
    <n v="83300"/>
    <n v="52421"/>
    <n v="62.930372148859547"/>
    <x v="2"/>
    <n v="558"/>
    <n v="93.944444444444443"/>
    <x v="0"/>
    <s v="USD"/>
    <n v="1400562000"/>
    <n v="1400821200"/>
    <d v="2014-05-20T05:00:00"/>
    <d v="2014-05-23T05:00:00"/>
    <b v="0"/>
    <b v="1"/>
    <s v="theater/plays"/>
    <x v="2"/>
    <x v="2"/>
  </r>
  <r>
    <n v="576"/>
    <s v="Moran and Sons"/>
    <s v="Object-based bottom-line superstructure"/>
    <n v="9700"/>
    <n v="6298"/>
    <n v="64.927835051546396"/>
    <x v="2"/>
    <n v="64"/>
    <n v="98.40625"/>
    <x v="0"/>
    <s v="USD"/>
    <n v="1509512400"/>
    <n v="1510984800"/>
    <d v="2017-11-01T05:00:00"/>
    <d v="2017-11-18T06:00:00"/>
    <b v="0"/>
    <b v="0"/>
    <s v="theater/plays"/>
    <x v="2"/>
    <x v="2"/>
  </r>
  <r>
    <n v="578"/>
    <s v="Martinez-Johnson"/>
    <s v="Sharable radical toolset"/>
    <n v="96500"/>
    <n v="16168"/>
    <n v="16.754404145077721"/>
    <x v="2"/>
    <n v="245"/>
    <n v="65.991836734693877"/>
    <x v="0"/>
    <s v="USD"/>
    <n v="1322719200"/>
    <n v="1322978400"/>
    <d v="2011-12-01T06:00:00"/>
    <d v="2011-12-04T06:00:00"/>
    <b v="0"/>
    <b v="0"/>
    <s v="film &amp; video/science fiction"/>
    <x v="3"/>
    <x v="22"/>
  </r>
  <r>
    <n v="581"/>
    <s v="Sanchez, Cross and Savage"/>
    <s v="Sharable mobile knowledgebase"/>
    <n v="6000"/>
    <n v="3841"/>
    <n v="64.016666666666666"/>
    <x v="2"/>
    <n v="71"/>
    <n v="54.098591549295776"/>
    <x v="0"/>
    <s v="USD"/>
    <n v="1304053200"/>
    <n v="1305349200"/>
    <d v="2011-04-29T05:00:00"/>
    <d v="2011-05-14T05:00:00"/>
    <b v="0"/>
    <b v="0"/>
    <s v="technology/web"/>
    <x v="1"/>
    <x v="1"/>
  </r>
  <r>
    <n v="582"/>
    <s v="Pineda Ltd"/>
    <s v="Cross-group global system engine"/>
    <n v="8700"/>
    <n v="4531"/>
    <n v="52.080459770114942"/>
    <x v="2"/>
    <n v="42"/>
    <n v="107.88095238095238"/>
    <x v="0"/>
    <s v="USD"/>
    <n v="1433912400"/>
    <n v="1434344400"/>
    <d v="2015-06-10T05:00:00"/>
    <d v="2015-06-15T05:00:00"/>
    <b v="0"/>
    <b v="1"/>
    <s v="games/video games"/>
    <x v="5"/>
    <x v="9"/>
  </r>
  <r>
    <n v="587"/>
    <s v="Williams-Santos"/>
    <s v="Open-source analyzing monitoring"/>
    <n v="9400"/>
    <n v="6852"/>
    <n v="72.893617021276597"/>
    <x v="2"/>
    <n v="156"/>
    <n v="43.92307692307692"/>
    <x v="6"/>
    <s v="CAD"/>
    <n v="1547877600"/>
    <n v="1552366800"/>
    <d v="2019-01-19T06:00:00"/>
    <d v="2019-03-12T05:00:00"/>
    <b v="0"/>
    <b v="1"/>
    <s v="food/food trucks"/>
    <x v="7"/>
    <x v="13"/>
  </r>
  <r>
    <n v="588"/>
    <s v="Weber Inc"/>
    <s v="Up-sized discrete firmware"/>
    <n v="157600"/>
    <n v="124517"/>
    <n v="79.008248730964468"/>
    <x v="2"/>
    <n v="1368"/>
    <n v="91.021198830409361"/>
    <x v="3"/>
    <s v="GBP"/>
    <n v="1269493200"/>
    <n v="1272171600"/>
    <d v="2010-03-25T05:00:00"/>
    <d v="2010-04-25T05:00:00"/>
    <b v="0"/>
    <b v="0"/>
    <s v="theater/plays"/>
    <x v="2"/>
    <x v="2"/>
  </r>
  <r>
    <n v="589"/>
    <s v="Avery, Brown and Parker"/>
    <s v="Exclusive intangible extranet"/>
    <n v="7900"/>
    <n v="5113"/>
    <n v="64.721518987341781"/>
    <x v="2"/>
    <n v="102"/>
    <n v="50.127450980392155"/>
    <x v="0"/>
    <s v="USD"/>
    <n v="1436072400"/>
    <n v="1436677200"/>
    <d v="2015-07-05T05:00:00"/>
    <d v="2015-07-12T05:00:00"/>
    <b v="0"/>
    <b v="0"/>
    <s v="film &amp; video/documentary"/>
    <x v="3"/>
    <x v="7"/>
  </r>
  <r>
    <n v="590"/>
    <s v="Cox Group"/>
    <s v="Synergized analyzing process improvement"/>
    <n v="7100"/>
    <n v="5824"/>
    <n v="82.028169014084511"/>
    <x v="2"/>
    <n v="86"/>
    <n v="67.720930232558146"/>
    <x v="1"/>
    <s v="AUD"/>
    <n v="1419141600"/>
    <n v="1420092000"/>
    <d v="2014-12-21T06:00:00"/>
    <d v="2015-01-01T06:00:00"/>
    <b v="0"/>
    <b v="0"/>
    <s v="publishing/radio &amp; podcasts"/>
    <x v="4"/>
    <x v="14"/>
  </r>
  <r>
    <n v="592"/>
    <s v="Brown Inc"/>
    <s v="Object-based bandwidth-monitored concept"/>
    <n v="156800"/>
    <n v="20243"/>
    <n v="12.910076530612244"/>
    <x v="2"/>
    <n v="253"/>
    <n v="80.011857707509876"/>
    <x v="0"/>
    <s v="USD"/>
    <n v="1401426000"/>
    <n v="1402203600"/>
    <d v="2014-05-30T05:00:00"/>
    <d v="2014-06-08T05:00:00"/>
    <b v="0"/>
    <b v="0"/>
    <s v="theater/plays"/>
    <x v="2"/>
    <x v="2"/>
  </r>
  <r>
    <n v="594"/>
    <s v="Mcbride PLC"/>
    <s v="Upgradable leadingedge Local Area Network"/>
    <n v="157300"/>
    <n v="11167"/>
    <n v="7.0991735537190088"/>
    <x v="2"/>
    <n v="157"/>
    <n v="71.127388535031841"/>
    <x v="0"/>
    <s v="USD"/>
    <n v="1467003600"/>
    <n v="1467262800"/>
    <d v="2016-06-27T05:00:00"/>
    <d v="2016-06-30T05:00:00"/>
    <b v="0"/>
    <b v="1"/>
    <s v="theater/plays"/>
    <x v="2"/>
    <x v="2"/>
  </r>
  <r>
    <n v="596"/>
    <s v="Becker-Scott"/>
    <s v="Managed optimizing archive"/>
    <n v="7900"/>
    <n v="7875"/>
    <n v="99.683544303797461"/>
    <x v="2"/>
    <n v="183"/>
    <n v="43.032786885245905"/>
    <x v="0"/>
    <s v="USD"/>
    <n v="1457157600"/>
    <n v="1457762400"/>
    <d v="2016-03-05T06:00:00"/>
    <d v="2016-03-12T06:00:00"/>
    <b v="0"/>
    <b v="1"/>
    <s v="film &amp; video/drama"/>
    <x v="3"/>
    <x v="3"/>
  </r>
  <r>
    <n v="599"/>
    <s v="Smith-Ramos"/>
    <s v="Persevering optimizing Graphical User Interface"/>
    <n v="140300"/>
    <n v="5112"/>
    <n v="3.6436208125445471"/>
    <x v="2"/>
    <n v="82"/>
    <n v="62.341463414634148"/>
    <x v="2"/>
    <s v="DKK"/>
    <n v="1423720800"/>
    <n v="1424412000"/>
    <d v="2015-02-12T06:00:00"/>
    <d v="2015-02-20T06:00:00"/>
    <b v="0"/>
    <b v="0"/>
    <s v="film &amp; video/documentary"/>
    <x v="3"/>
    <x v="7"/>
  </r>
  <r>
    <n v="600"/>
    <s v="Brown-George"/>
    <s v="Cross-platform tertiary array"/>
    <n v="100"/>
    <n v="5"/>
    <n v="5"/>
    <x v="2"/>
    <n v="1"/>
    <n v="5"/>
    <x v="3"/>
    <s v="GBP"/>
    <n v="1375160400"/>
    <n v="1376197200"/>
    <d v="2013-07-30T05:00:00"/>
    <d v="2013-08-11T05:00:00"/>
    <b v="0"/>
    <b v="0"/>
    <s v="food/food trucks"/>
    <x v="7"/>
    <x v="13"/>
  </r>
  <r>
    <n v="618"/>
    <s v="Miller Ltd"/>
    <s v="Open-architected mobile emulation"/>
    <n v="198600"/>
    <n v="97037"/>
    <n v="48.860523665659613"/>
    <x v="2"/>
    <n v="1198"/>
    <n v="80.999165275459092"/>
    <x v="0"/>
    <s v="USD"/>
    <n v="1367470800"/>
    <n v="1369285200"/>
    <d v="2013-05-02T05:00:00"/>
    <d v="2013-05-23T05:00:00"/>
    <b v="0"/>
    <b v="0"/>
    <s v="publishing/nonfiction"/>
    <x v="4"/>
    <x v="5"/>
  </r>
  <r>
    <n v="619"/>
    <s v="Case LLC"/>
    <s v="Ameliorated foreground methodology"/>
    <n v="195900"/>
    <n v="55757"/>
    <n v="28.461970393057683"/>
    <x v="2"/>
    <n v="648"/>
    <n v="86.044753086419746"/>
    <x v="0"/>
    <s v="USD"/>
    <n v="1304658000"/>
    <n v="1304744400"/>
    <d v="2011-05-06T05:00:00"/>
    <d v="2011-05-07T05:00:00"/>
    <b v="1"/>
    <b v="1"/>
    <s v="theater/plays"/>
    <x v="2"/>
    <x v="2"/>
  </r>
  <r>
    <n v="622"/>
    <s v="Smith-Smith"/>
    <s v="Total leadingedge neural-net"/>
    <n v="189000"/>
    <n v="5916"/>
    <n v="3.1301587301587301"/>
    <x v="2"/>
    <n v="64"/>
    <n v="92.4375"/>
    <x v="0"/>
    <s v="USD"/>
    <n v="1523768400"/>
    <n v="1526014800"/>
    <d v="2018-04-15T05:00:00"/>
    <d v="2018-05-11T05:00:00"/>
    <b v="0"/>
    <b v="0"/>
    <s v="music/indie rock"/>
    <x v="0"/>
    <x v="4"/>
  </r>
  <r>
    <n v="625"/>
    <s v="Martinez Inc"/>
    <s v="Organic upward-trending Graphical User Interface"/>
    <n v="7500"/>
    <n v="5803"/>
    <n v="77.373333333333335"/>
    <x v="2"/>
    <n v="62"/>
    <n v="93.596774193548384"/>
    <x v="0"/>
    <s v="USD"/>
    <n v="1580104800"/>
    <n v="1581314400"/>
    <d v="2020-01-27T06:00:00"/>
    <d v="2020-02-10T06:00:00"/>
    <b v="0"/>
    <b v="0"/>
    <s v="theater/plays"/>
    <x v="2"/>
    <x v="2"/>
  </r>
  <r>
    <n v="629"/>
    <s v="Jackson, Martinez and Ray"/>
    <s v="Multi-tiered executive toolset"/>
    <n v="85900"/>
    <n v="55476"/>
    <n v="64.58207217694995"/>
    <x v="2"/>
    <n v="750"/>
    <n v="73.968000000000004"/>
    <x v="0"/>
    <s v="USD"/>
    <n v="1467781200"/>
    <n v="1467954000"/>
    <d v="2016-07-06T05:00:00"/>
    <d v="2016-07-08T05:00:00"/>
    <b v="0"/>
    <b v="1"/>
    <s v="theater/plays"/>
    <x v="2"/>
    <x v="2"/>
  </r>
  <r>
    <n v="633"/>
    <s v="Yu and Sons"/>
    <s v="Adaptive context-sensitive architecture"/>
    <n v="6700"/>
    <n v="5569"/>
    <n v="83.119402985074629"/>
    <x v="2"/>
    <n v="105"/>
    <n v="53.038095238095238"/>
    <x v="0"/>
    <s v="USD"/>
    <n v="1446876000"/>
    <n v="1447221600"/>
    <d v="2015-11-07T06:00:00"/>
    <d v="2015-11-11T06:00:00"/>
    <b v="0"/>
    <b v="0"/>
    <s v="film &amp; video/animation"/>
    <x v="3"/>
    <x v="6"/>
  </r>
  <r>
    <n v="636"/>
    <s v="Lamb-Sanders"/>
    <s v="Stand-alone reciprocal frame"/>
    <n v="197700"/>
    <n v="127591"/>
    <n v="64.537683358624179"/>
    <x v="2"/>
    <n v="2604"/>
    <n v="48.998079877112133"/>
    <x v="2"/>
    <s v="DKK"/>
    <n v="1326866400"/>
    <n v="1330754400"/>
    <d v="2012-01-18T06:00:00"/>
    <d v="2012-03-03T06:00:00"/>
    <b v="0"/>
    <b v="1"/>
    <s v="film &amp; video/animation"/>
    <x v="3"/>
    <x v="6"/>
  </r>
  <r>
    <n v="637"/>
    <s v="Williams-Ramirez"/>
    <s v="Open-architected 24/7 throughput"/>
    <n v="8500"/>
    <n v="6750"/>
    <n v="79.411764705882348"/>
    <x v="2"/>
    <n v="65"/>
    <n v="103.84615384615384"/>
    <x v="0"/>
    <s v="USD"/>
    <n v="1479103200"/>
    <n v="1479794400"/>
    <d v="2016-11-14T06:00:00"/>
    <d v="2016-11-22T06:00:00"/>
    <b v="0"/>
    <b v="0"/>
    <s v="theater/plays"/>
    <x v="2"/>
    <x v="2"/>
  </r>
  <r>
    <n v="638"/>
    <s v="Weaver Ltd"/>
    <s v="Monitored 24/7 approach"/>
    <n v="81600"/>
    <n v="9318"/>
    <n v="11.419117647058824"/>
    <x v="2"/>
    <n v="94"/>
    <n v="99.127659574468083"/>
    <x v="0"/>
    <s v="USD"/>
    <n v="1280206800"/>
    <n v="1281243600"/>
    <d v="2010-07-27T05:00:00"/>
    <d v="2010-08-08T05:00:00"/>
    <b v="0"/>
    <b v="1"/>
    <s v="theater/plays"/>
    <x v="2"/>
    <x v="2"/>
  </r>
  <r>
    <n v="640"/>
    <s v="Richardson, Woodward and Hansen"/>
    <s v="Pre-emptive context-sensitive support"/>
    <n v="119800"/>
    <n v="19769"/>
    <n v="16.501669449081803"/>
    <x v="2"/>
    <n v="257"/>
    <n v="76.922178988326849"/>
    <x v="0"/>
    <s v="USD"/>
    <n v="1453096800"/>
    <n v="1453356000"/>
    <d v="2016-01-18T06:00:00"/>
    <d v="2016-01-21T06:00:00"/>
    <b v="0"/>
    <b v="0"/>
    <s v="theater/plays"/>
    <x v="2"/>
    <x v="2"/>
  </r>
  <r>
    <n v="644"/>
    <s v="Peters-Nelson"/>
    <s v="Distributed real-time algorithm"/>
    <n v="169400"/>
    <n v="81984"/>
    <n v="48.396694214876035"/>
    <x v="2"/>
    <n v="2928"/>
    <n v="28"/>
    <x v="6"/>
    <s v="CAD"/>
    <n v="1545112800"/>
    <n v="1546495200"/>
    <d v="2018-12-18T06:00:00"/>
    <d v="2019-01-03T06:00:00"/>
    <b v="0"/>
    <b v="0"/>
    <s v="theater/plays"/>
    <x v="2"/>
    <x v="2"/>
  </r>
  <r>
    <n v="645"/>
    <s v="Ferguson, Murphy and Bright"/>
    <s v="Multi-lateral heuristic throughput"/>
    <n v="192100"/>
    <n v="178483"/>
    <n v="92.911504424778755"/>
    <x v="2"/>
    <n v="4697"/>
    <n v="37.999361294443261"/>
    <x v="0"/>
    <s v="USD"/>
    <n v="1537938000"/>
    <n v="1539752400"/>
    <d v="2018-09-26T05:00:00"/>
    <d v="2018-10-17T05:00:00"/>
    <b v="0"/>
    <b v="1"/>
    <s v="music/rock"/>
    <x v="0"/>
    <x v="0"/>
  </r>
  <r>
    <n v="646"/>
    <s v="Robinson Group"/>
    <s v="Switchable reciprocal middleware"/>
    <n v="98700"/>
    <n v="87448"/>
    <n v="88.599797365754824"/>
    <x v="2"/>
    <n v="2915"/>
    <n v="29.999313893653515"/>
    <x v="0"/>
    <s v="USD"/>
    <n v="1363150800"/>
    <n v="1364101200"/>
    <d v="2013-03-13T05:00:00"/>
    <d v="2013-03-24T05:00:00"/>
    <b v="0"/>
    <b v="0"/>
    <s v="games/video games"/>
    <x v="5"/>
    <x v="9"/>
  </r>
  <r>
    <n v="647"/>
    <s v="Jordan-Wolfe"/>
    <s v="Inverse multimedia Graphic Interface"/>
    <n v="4500"/>
    <n v="1863"/>
    <n v="41.4"/>
    <x v="2"/>
    <n v="18"/>
    <n v="103.5"/>
    <x v="0"/>
    <s v="USD"/>
    <n v="1523250000"/>
    <n v="1525323600"/>
    <d v="2018-04-09T05:00:00"/>
    <d v="2018-05-03T05:00:00"/>
    <b v="0"/>
    <b v="0"/>
    <s v="publishing/translations"/>
    <x v="4"/>
    <x v="17"/>
  </r>
  <r>
    <n v="649"/>
    <s v="Yang and Sons"/>
    <s v="Reactive 6thgeneration hub"/>
    <n v="121700"/>
    <n v="59003"/>
    <n v="48.482333607230892"/>
    <x v="2"/>
    <n v="602"/>
    <n v="98.011627906976742"/>
    <x v="4"/>
    <s v="CHF"/>
    <n v="1287550800"/>
    <n v="1288501200"/>
    <d v="2010-10-20T05:00:00"/>
    <d v="2010-10-31T05:00:00"/>
    <b v="1"/>
    <b v="1"/>
    <s v="theater/plays"/>
    <x v="2"/>
    <x v="2"/>
  </r>
  <r>
    <n v="650"/>
    <s v="Wilson, Wilson and Mathis"/>
    <s v="Optional asymmetric success"/>
    <n v="100"/>
    <n v="2"/>
    <n v="2"/>
    <x v="2"/>
    <n v="1"/>
    <n v="2"/>
    <x v="0"/>
    <s v="USD"/>
    <n v="1404795600"/>
    <n v="1407128400"/>
    <d v="2014-07-08T05:00:00"/>
    <d v="2014-08-04T05:00:00"/>
    <b v="0"/>
    <b v="0"/>
    <s v="music/jazz"/>
    <x v="0"/>
    <x v="15"/>
  </r>
  <r>
    <n v="651"/>
    <s v="Wang, Koch and Weaver"/>
    <s v="Digitized analyzing capacity"/>
    <n v="196700"/>
    <n v="174039"/>
    <n v="88.47941026944585"/>
    <x v="2"/>
    <n v="3868"/>
    <n v="44.994570837642193"/>
    <x v="5"/>
    <s v="EUR"/>
    <n v="1393048800"/>
    <n v="1394344800"/>
    <d v="2014-02-22T06:00:00"/>
    <d v="2014-03-09T06:00:00"/>
    <b v="0"/>
    <b v="0"/>
    <s v="film &amp; video/shorts"/>
    <x v="3"/>
    <x v="10"/>
  </r>
  <r>
    <n v="656"/>
    <s v="Hobbs, Brown and Lee"/>
    <s v="Vision-oriented systematic Graphical User Interface"/>
    <n v="118400"/>
    <n v="49879"/>
    <n v="42.127533783783782"/>
    <x v="2"/>
    <n v="504"/>
    <n v="98.966269841269835"/>
    <x v="1"/>
    <s v="AUD"/>
    <n v="1514440800"/>
    <n v="1514872800"/>
    <d v="2017-12-28T06:00:00"/>
    <d v="2018-01-02T06:00:00"/>
    <b v="0"/>
    <b v="0"/>
    <s v="food/food trucks"/>
    <x v="7"/>
    <x v="13"/>
  </r>
  <r>
    <n v="657"/>
    <s v="Russo, Kim and Mccoy"/>
    <s v="Balanced optimal hardware"/>
    <n v="10000"/>
    <n v="824"/>
    <n v="8.24"/>
    <x v="2"/>
    <n v="14"/>
    <n v="58.857142857142854"/>
    <x v="0"/>
    <s v="USD"/>
    <n v="1514354400"/>
    <n v="1515736800"/>
    <d v="2017-12-27T06:00:00"/>
    <d v="2018-01-12T06:00:00"/>
    <b v="0"/>
    <b v="0"/>
    <s v="film &amp; video/science fiction"/>
    <x v="3"/>
    <x v="22"/>
  </r>
  <r>
    <n v="659"/>
    <s v="Bailey and Sons"/>
    <s v="Grass-roots dynamic emulation"/>
    <n v="120700"/>
    <n v="57010"/>
    <n v="47.232808616404313"/>
    <x v="2"/>
    <n v="750"/>
    <n v="76.013333333333335"/>
    <x v="3"/>
    <s v="GBP"/>
    <n v="1296108000"/>
    <n v="1296194400"/>
    <d v="2011-01-27T06:00:00"/>
    <d v="2011-01-28T06:00:00"/>
    <b v="0"/>
    <b v="0"/>
    <s v="film &amp; video/documentary"/>
    <x v="3"/>
    <x v="7"/>
  </r>
  <r>
    <n v="660"/>
    <s v="Jensen-Brown"/>
    <s v="Fundamental disintermediate matrix"/>
    <n v="9100"/>
    <n v="7438"/>
    <n v="81.736263736263737"/>
    <x v="2"/>
    <n v="77"/>
    <n v="96.597402597402592"/>
    <x v="0"/>
    <s v="USD"/>
    <n v="1440133200"/>
    <n v="1440910800"/>
    <d v="2015-08-21T05:00:00"/>
    <d v="2015-08-30T05:00:00"/>
    <b v="1"/>
    <b v="0"/>
    <s v="theater/plays"/>
    <x v="2"/>
    <x v="2"/>
  </r>
  <r>
    <n v="661"/>
    <s v="Smith Group"/>
    <s v="Right-sized secondary challenge"/>
    <n v="106800"/>
    <n v="57872"/>
    <n v="54.187265917603"/>
    <x v="2"/>
    <n v="752"/>
    <n v="76.957446808510639"/>
    <x v="2"/>
    <s v="DKK"/>
    <n v="1332910800"/>
    <n v="1335502800"/>
    <d v="2012-03-28T05:00:00"/>
    <d v="2012-04-27T05:00:00"/>
    <b v="0"/>
    <b v="0"/>
    <s v="music/jazz"/>
    <x v="0"/>
    <x v="15"/>
  </r>
  <r>
    <n v="662"/>
    <s v="Murphy-Farrell"/>
    <s v="Implemented exuding software"/>
    <n v="9100"/>
    <n v="8906"/>
    <n v="97.868131868131869"/>
    <x v="2"/>
    <n v="131"/>
    <n v="67.984732824427482"/>
    <x v="0"/>
    <s v="USD"/>
    <n v="1544335200"/>
    <n v="1544680800"/>
    <d v="2018-12-09T06:00:00"/>
    <d v="2018-12-13T06:00:00"/>
    <b v="0"/>
    <b v="0"/>
    <s v="theater/plays"/>
    <x v="2"/>
    <x v="2"/>
  </r>
  <r>
    <n v="663"/>
    <s v="Everett-Wolfe"/>
    <s v="Total optimizing software"/>
    <n v="10000"/>
    <n v="7724"/>
    <n v="77.239999999999995"/>
    <x v="2"/>
    <n v="87"/>
    <n v="88.781609195402297"/>
    <x v="0"/>
    <s v="USD"/>
    <n v="1286427600"/>
    <n v="1288414800"/>
    <d v="2010-10-07T05:00:00"/>
    <d v="2010-10-30T05:00:00"/>
    <b v="0"/>
    <b v="0"/>
    <s v="theater/plays"/>
    <x v="2"/>
    <x v="2"/>
  </r>
  <r>
    <n v="664"/>
    <s v="Young PLC"/>
    <s v="Optional maximized attitude"/>
    <n v="79400"/>
    <n v="26571"/>
    <n v="33.464735516372798"/>
    <x v="2"/>
    <n v="1063"/>
    <n v="24.99623706491063"/>
    <x v="0"/>
    <s v="USD"/>
    <n v="1329717600"/>
    <n v="1330581600"/>
    <d v="2012-02-20T06:00:00"/>
    <d v="2012-03-01T06:00:00"/>
    <b v="0"/>
    <b v="0"/>
    <s v="music/jazz"/>
    <x v="0"/>
    <x v="15"/>
  </r>
  <r>
    <n v="668"/>
    <s v="Brown and Sons"/>
    <s v="Programmable leadingedge budgetary management"/>
    <n v="27500"/>
    <n v="5593"/>
    <n v="20.33818181818182"/>
    <x v="2"/>
    <n v="76"/>
    <n v="73.59210526315789"/>
    <x v="0"/>
    <s v="USD"/>
    <n v="1343797200"/>
    <n v="1344834000"/>
    <d v="2012-08-01T05:00:00"/>
    <d v="2012-08-13T05:00:00"/>
    <b v="0"/>
    <b v="0"/>
    <s v="theater/plays"/>
    <x v="2"/>
    <x v="2"/>
  </r>
  <r>
    <n v="672"/>
    <s v="Kelly-Colon"/>
    <s v="Stand-alone grid-enabled leverage"/>
    <n v="197900"/>
    <n v="110689"/>
    <n v="55.931783729156137"/>
    <x v="2"/>
    <n v="4428"/>
    <n v="24.997515808491418"/>
    <x v="1"/>
    <s v="AUD"/>
    <n v="1521608400"/>
    <n v="1522472400"/>
    <d v="2018-03-21T05:00:00"/>
    <d v="2018-03-31T05:00:00"/>
    <b v="0"/>
    <b v="0"/>
    <s v="theater/plays"/>
    <x v="2"/>
    <x v="2"/>
  </r>
  <r>
    <n v="673"/>
    <s v="Turner, Scott and Gentry"/>
    <s v="Assimilated regional groupware"/>
    <n v="5600"/>
    <n v="2445"/>
    <n v="43.660714285714285"/>
    <x v="2"/>
    <n v="58"/>
    <n v="42.155172413793103"/>
    <x v="5"/>
    <s v="EUR"/>
    <n v="1460696400"/>
    <n v="1462510800"/>
    <d v="2016-04-15T05:00:00"/>
    <d v="2016-05-06T05:00:00"/>
    <b v="0"/>
    <b v="0"/>
    <s v="music/indie rock"/>
    <x v="0"/>
    <x v="4"/>
  </r>
  <r>
    <n v="677"/>
    <s v="Murphy-Fox"/>
    <s v="Organic system-worthy orchestration"/>
    <n v="5300"/>
    <n v="4432"/>
    <n v="83.622641509433961"/>
    <x v="2"/>
    <n v="111"/>
    <n v="39.927927927927925"/>
    <x v="0"/>
    <s v="USD"/>
    <n v="1468126800"/>
    <n v="1472446800"/>
    <d v="2016-07-10T05:00:00"/>
    <d v="2016-08-29T05:00:00"/>
    <b v="0"/>
    <b v="0"/>
    <s v="publishing/fiction"/>
    <x v="4"/>
    <x v="11"/>
  </r>
  <r>
    <n v="680"/>
    <s v="Nelson-Valdez"/>
    <s v="Open-source 4thgeneration open system"/>
    <n v="145600"/>
    <n v="141822"/>
    <n v="97.405219780219781"/>
    <x v="2"/>
    <n v="2955"/>
    <n v="47.993908629441627"/>
    <x v="0"/>
    <s v="USD"/>
    <n v="1576303200"/>
    <n v="1576476000"/>
    <d v="2019-12-14T06:00:00"/>
    <d v="2019-12-16T06:00:00"/>
    <b v="0"/>
    <b v="1"/>
    <s v="games/mobile games"/>
    <x v="5"/>
    <x v="20"/>
  </r>
  <r>
    <n v="681"/>
    <s v="Kelly PLC"/>
    <s v="Decentralized context-sensitive superstructure"/>
    <n v="184100"/>
    <n v="159037"/>
    <n v="86.386203150461711"/>
    <x v="2"/>
    <n v="1657"/>
    <n v="95.978877489438744"/>
    <x v="0"/>
    <s v="USD"/>
    <n v="1324447200"/>
    <n v="1324965600"/>
    <d v="2011-12-21T06:00:00"/>
    <d v="2011-12-27T06:00:00"/>
    <b v="0"/>
    <b v="0"/>
    <s v="theater/plays"/>
    <x v="2"/>
    <x v="2"/>
  </r>
  <r>
    <n v="685"/>
    <s v="Lee-Cobb"/>
    <s v="Customizable homogeneous firmware"/>
    <n v="140000"/>
    <n v="94501"/>
    <n v="67.500714285714281"/>
    <x v="2"/>
    <n v="926"/>
    <n v="102.05291576673866"/>
    <x v="6"/>
    <s v="CAD"/>
    <n v="1440306000"/>
    <n v="1442379600"/>
    <d v="2015-08-23T05:00:00"/>
    <d v="2015-09-16T05:00:00"/>
    <b v="0"/>
    <b v="0"/>
    <s v="theater/plays"/>
    <x v="2"/>
    <x v="2"/>
  </r>
  <r>
    <n v="692"/>
    <s v="Murray Ltd"/>
    <s v="Decentralized 4thgeneration challenge"/>
    <n v="6000"/>
    <n v="5438"/>
    <n v="90.633333333333326"/>
    <x v="2"/>
    <n v="77"/>
    <n v="70.623376623376629"/>
    <x v="3"/>
    <s v="GBP"/>
    <n v="1562648400"/>
    <n v="1564203600"/>
    <d v="2019-07-09T05:00:00"/>
    <d v="2019-07-27T05:00:00"/>
    <b v="0"/>
    <b v="0"/>
    <s v="music/rock"/>
    <x v="0"/>
    <x v="0"/>
  </r>
  <r>
    <n v="693"/>
    <s v="Bradford-Silva"/>
    <s v="Reverse-engineered composite hierarchy"/>
    <n v="180400"/>
    <n v="115396"/>
    <n v="63.966740576496676"/>
    <x v="2"/>
    <n v="1748"/>
    <n v="66.016018306636155"/>
    <x v="0"/>
    <s v="USD"/>
    <n v="1508216400"/>
    <n v="1509685200"/>
    <d v="2017-10-17T05:00:00"/>
    <d v="2017-11-03T05:00:00"/>
    <b v="0"/>
    <b v="0"/>
    <s v="theater/plays"/>
    <x v="2"/>
    <x v="2"/>
  </r>
  <r>
    <n v="694"/>
    <s v="Mora-Bradley"/>
    <s v="Programmable tangible ability"/>
    <n v="9100"/>
    <n v="7656"/>
    <n v="84.131868131868131"/>
    <x v="2"/>
    <n v="79"/>
    <n v="96.911392405063296"/>
    <x v="0"/>
    <s v="USD"/>
    <n v="1511762400"/>
    <n v="1514959200"/>
    <d v="2017-11-27T06:00:00"/>
    <d v="2018-01-03T06:00:00"/>
    <b v="0"/>
    <b v="0"/>
    <s v="theater/plays"/>
    <x v="2"/>
    <x v="2"/>
  </r>
  <r>
    <n v="696"/>
    <s v="Lopez, Reid and Johnson"/>
    <s v="Total real-time hardware"/>
    <n v="164100"/>
    <n v="96888"/>
    <n v="59.042047531992694"/>
    <x v="2"/>
    <n v="889"/>
    <n v="108.98537682789652"/>
    <x v="0"/>
    <s v="USD"/>
    <n v="1429506000"/>
    <n v="1429592400"/>
    <d v="2015-04-20T05:00:00"/>
    <d v="2015-04-21T05:00:00"/>
    <b v="0"/>
    <b v="1"/>
    <s v="theater/plays"/>
    <x v="2"/>
    <x v="2"/>
  </r>
  <r>
    <n v="699"/>
    <s v="King Inc"/>
    <s v="Ergonomic dedicated focus group"/>
    <n v="7400"/>
    <n v="6245"/>
    <n v="84.391891891891888"/>
    <x v="2"/>
    <n v="56"/>
    <n v="111.51785714285714"/>
    <x v="0"/>
    <s v="USD"/>
    <n v="1561438800"/>
    <n v="1561525200"/>
    <d v="2019-06-25T05:00:00"/>
    <d v="2019-06-26T05:00:00"/>
    <b v="0"/>
    <b v="0"/>
    <s v="film &amp; video/drama"/>
    <x v="3"/>
    <x v="3"/>
  </r>
  <r>
    <n v="700"/>
    <s v="Cole, Petty and Cameron"/>
    <s v="Realigned zero administration paradigm"/>
    <n v="100"/>
    <n v="3"/>
    <n v="3"/>
    <x v="2"/>
    <n v="1"/>
    <n v="3"/>
    <x v="0"/>
    <s v="USD"/>
    <n v="1264399200"/>
    <n v="1265695200"/>
    <d v="2010-01-25T06:00:00"/>
    <d v="2010-02-09T06:00:00"/>
    <b v="0"/>
    <b v="0"/>
    <s v="technology/wearables"/>
    <x v="1"/>
    <x v="8"/>
  </r>
  <r>
    <n v="702"/>
    <s v="Sims-Gross"/>
    <s v="Object-based attitude-oriented analyzer"/>
    <n v="8700"/>
    <n v="4710"/>
    <n v="54.137931034482754"/>
    <x v="2"/>
    <n v="83"/>
    <n v="56.746987951807228"/>
    <x v="0"/>
    <s v="USD"/>
    <n v="1374469200"/>
    <n v="1374901200"/>
    <d v="2013-07-22T05:00:00"/>
    <d v="2013-07-27T05:00:00"/>
    <b v="0"/>
    <b v="0"/>
    <s v="technology/wearables"/>
    <x v="1"/>
    <x v="8"/>
  </r>
  <r>
    <n v="705"/>
    <s v="Ford LLC"/>
    <s v="Centralized tangible success"/>
    <n v="169700"/>
    <n v="168048"/>
    <n v="99.026517383618156"/>
    <x v="2"/>
    <n v="2025"/>
    <n v="82.986666666666665"/>
    <x v="3"/>
    <s v="GBP"/>
    <n v="1386741600"/>
    <n v="1387087200"/>
    <d v="2013-12-11T06:00:00"/>
    <d v="2013-12-15T06:00:00"/>
    <b v="0"/>
    <b v="0"/>
    <s v="publishing/nonfiction"/>
    <x v="4"/>
    <x v="5"/>
  </r>
  <r>
    <n v="711"/>
    <s v="Anderson LLC"/>
    <s v="Customizable full-range artificial intelligence"/>
    <n v="6200"/>
    <n v="1260"/>
    <n v="20.322580645161288"/>
    <x v="2"/>
    <n v="14"/>
    <n v="90"/>
    <x v="5"/>
    <s v="EUR"/>
    <n v="1453615200"/>
    <n v="1453788000"/>
    <d v="2016-01-24T06:00:00"/>
    <d v="2016-01-26T06:00:00"/>
    <b v="1"/>
    <b v="1"/>
    <s v="theater/plays"/>
    <x v="2"/>
    <x v="2"/>
  </r>
  <r>
    <n v="715"/>
    <s v="Fischer, Torres and Walker"/>
    <s v="Expanded even-keeled portal"/>
    <n v="118000"/>
    <n v="28870"/>
    <n v="24.466101694915253"/>
    <x v="2"/>
    <n v="656"/>
    <n v="44.009146341463413"/>
    <x v="0"/>
    <s v="USD"/>
    <n v="1281157200"/>
    <n v="1281589200"/>
    <d v="2010-08-07T05:00:00"/>
    <d v="2010-08-12T05:00:00"/>
    <b v="0"/>
    <b v="0"/>
    <s v="games/mobile games"/>
    <x v="5"/>
    <x v="20"/>
  </r>
  <r>
    <n v="725"/>
    <s v="Dawson-Tyler"/>
    <s v="Optional 6thgeneration access"/>
    <n v="193200"/>
    <n v="97369"/>
    <n v="50.398033126293996"/>
    <x v="2"/>
    <n v="1596"/>
    <n v="61.008145363408524"/>
    <x v="0"/>
    <s v="USD"/>
    <n v="1416031200"/>
    <n v="1416204000"/>
    <d v="2014-11-15T06:00:00"/>
    <d v="2014-11-17T06:00:00"/>
    <b v="0"/>
    <b v="0"/>
    <s v="games/mobile games"/>
    <x v="5"/>
    <x v="20"/>
  </r>
  <r>
    <n v="728"/>
    <s v="Stewart Inc"/>
    <s v="Versatile mission-critical knowledgebase"/>
    <n v="4200"/>
    <n v="735"/>
    <n v="17.5"/>
    <x v="2"/>
    <n v="10"/>
    <n v="73.5"/>
    <x v="0"/>
    <s v="USD"/>
    <n v="1464152400"/>
    <n v="1465102800"/>
    <d v="2016-05-25T05:00:00"/>
    <d v="2016-06-05T05:00:00"/>
    <b v="0"/>
    <b v="0"/>
    <s v="theater/plays"/>
    <x v="2"/>
    <x v="2"/>
  </r>
  <r>
    <n v="732"/>
    <s v="Glass, Baker and Jones"/>
    <s v="Business-focused 24hour access"/>
    <n v="117000"/>
    <n v="107622"/>
    <n v="91.984615384615381"/>
    <x v="2"/>
    <n v="1121"/>
    <n v="96.005352363960753"/>
    <x v="0"/>
    <s v="USD"/>
    <n v="1490158800"/>
    <n v="1492146000"/>
    <d v="2017-03-22T05:00:00"/>
    <d v="2017-04-14T05:00:00"/>
    <b v="0"/>
    <b v="1"/>
    <s v="music/rock"/>
    <x v="0"/>
    <x v="0"/>
  </r>
  <r>
    <n v="738"/>
    <s v="Garcia Group"/>
    <s v="Extended zero administration software"/>
    <n v="74700"/>
    <n v="1557"/>
    <n v="2.0843373493975905"/>
    <x v="2"/>
    <n v="15"/>
    <n v="103.8"/>
    <x v="0"/>
    <s v="USD"/>
    <n v="1416117600"/>
    <n v="1418018400"/>
    <d v="2014-11-16T06:00:00"/>
    <d v="2014-12-08T06:00:00"/>
    <b v="0"/>
    <b v="1"/>
    <s v="theater/plays"/>
    <x v="2"/>
    <x v="2"/>
  </r>
  <r>
    <n v="739"/>
    <s v="Meyer-Avila"/>
    <s v="Multi-tiered discrete support"/>
    <n v="10000"/>
    <n v="6100"/>
    <n v="61"/>
    <x v="2"/>
    <n v="191"/>
    <n v="31.937172774869111"/>
    <x v="0"/>
    <s v="USD"/>
    <n v="1340946000"/>
    <n v="1341032400"/>
    <d v="2012-06-29T05:00:00"/>
    <d v="2012-06-30T05:00:00"/>
    <b v="0"/>
    <b v="0"/>
    <s v="music/indie rock"/>
    <x v="0"/>
    <x v="4"/>
  </r>
  <r>
    <n v="740"/>
    <s v="Nelson, Smith and Graham"/>
    <s v="Phased system-worthy conglomeration"/>
    <n v="5300"/>
    <n v="1592"/>
    <n v="30.037735849056602"/>
    <x v="2"/>
    <n v="16"/>
    <n v="99.5"/>
    <x v="0"/>
    <s v="USD"/>
    <n v="1486101600"/>
    <n v="1486360800"/>
    <d v="2017-02-03T06:00:00"/>
    <d v="2017-02-06T06:00:00"/>
    <b v="0"/>
    <b v="0"/>
    <s v="theater/plays"/>
    <x v="2"/>
    <x v="2"/>
  </r>
  <r>
    <n v="743"/>
    <s v="Clark-Conrad"/>
    <s v="Exclusive bandwidth-monitored orchestration"/>
    <n v="3900"/>
    <n v="504"/>
    <n v="12.923076923076923"/>
    <x v="2"/>
    <n v="17"/>
    <n v="29.647058823529413"/>
    <x v="0"/>
    <s v="USD"/>
    <n v="1445403600"/>
    <n v="1445922000"/>
    <d v="2015-10-21T05:00:00"/>
    <d v="2015-10-27T05:00:00"/>
    <b v="0"/>
    <b v="1"/>
    <s v="theater/plays"/>
    <x v="2"/>
    <x v="2"/>
  </r>
  <r>
    <n v="745"/>
    <s v="Hill, Mccann and Moore"/>
    <s v="Streamlined needs-based knowledge user"/>
    <n v="6900"/>
    <n v="2091"/>
    <n v="30.304347826086957"/>
    <x v="2"/>
    <n v="34"/>
    <n v="61.5"/>
    <x v="0"/>
    <s v="USD"/>
    <n v="1275195600"/>
    <n v="1277528400"/>
    <d v="2010-05-30T05:00:00"/>
    <d v="2010-06-26T05:00:00"/>
    <b v="0"/>
    <b v="0"/>
    <s v="technology/wearables"/>
    <x v="1"/>
    <x v="8"/>
  </r>
  <r>
    <n v="750"/>
    <s v="Ramos and Sons"/>
    <s v="Extended responsive Internet solution"/>
    <n v="100"/>
    <n v="1"/>
    <n v="1"/>
    <x v="2"/>
    <n v="1"/>
    <n v="1"/>
    <x v="3"/>
    <s v="GBP"/>
    <n v="1277960400"/>
    <n v="1280120400"/>
    <d v="2010-07-01T05:00:00"/>
    <d v="2010-07-26T05:00:00"/>
    <b v="0"/>
    <b v="0"/>
    <s v="music/electric music"/>
    <x v="0"/>
    <x v="18"/>
  </r>
  <r>
    <n v="759"/>
    <s v="Rodriguez PLC"/>
    <s v="Grass-roots upward-trending installation"/>
    <n v="167500"/>
    <n v="114615"/>
    <n v="68.426865671641792"/>
    <x v="2"/>
    <n v="1274"/>
    <n v="89.964678178963894"/>
    <x v="0"/>
    <s v="USD"/>
    <n v="1517810400"/>
    <n v="1520402400"/>
    <d v="2018-02-05T06:00:00"/>
    <d v="2018-03-07T06:00:00"/>
    <b v="0"/>
    <b v="0"/>
    <s v="music/electric music"/>
    <x v="0"/>
    <x v="18"/>
  </r>
  <r>
    <n v="760"/>
    <s v="Smith-Kennedy"/>
    <s v="Virtual heuristic hub"/>
    <n v="48300"/>
    <n v="16592"/>
    <n v="34.351966873706004"/>
    <x v="2"/>
    <n v="210"/>
    <n v="79.009523809523813"/>
    <x v="5"/>
    <s v="EUR"/>
    <n v="1564635600"/>
    <n v="1567141200"/>
    <d v="2019-08-01T05:00:00"/>
    <d v="2019-08-30T05:00:00"/>
    <b v="0"/>
    <b v="1"/>
    <s v="games/video games"/>
    <x v="5"/>
    <x v="9"/>
  </r>
  <r>
    <n v="766"/>
    <s v="Montgomery-Castro"/>
    <s v="De-engineered disintermediate encryption"/>
    <n v="43800"/>
    <n v="13653"/>
    <n v="31.171232876712331"/>
    <x v="2"/>
    <n v="248"/>
    <n v="55.052419354838712"/>
    <x v="1"/>
    <s v="AUD"/>
    <n v="1537333200"/>
    <n v="1537419600"/>
    <d v="2018-09-19T05:00:00"/>
    <d v="2018-09-20T05:00:00"/>
    <b v="0"/>
    <b v="0"/>
    <s v="film &amp; video/science fiction"/>
    <x v="3"/>
    <x v="22"/>
  </r>
  <r>
    <n v="767"/>
    <s v="Hale, Pearson and Jenkins"/>
    <s v="Upgradable attitude-oriented project"/>
    <n v="97200"/>
    <n v="55372"/>
    <n v="56.967078189300416"/>
    <x v="2"/>
    <n v="513"/>
    <n v="107.93762183235867"/>
    <x v="0"/>
    <s v="USD"/>
    <n v="1444107600"/>
    <n v="1447999200"/>
    <d v="2015-10-06T05:00:00"/>
    <d v="2015-11-20T06:00:00"/>
    <b v="0"/>
    <b v="0"/>
    <s v="publishing/translations"/>
    <x v="4"/>
    <x v="17"/>
  </r>
  <r>
    <n v="769"/>
    <s v="Johnson-Morales"/>
    <s v="Devolved 24hour forecast"/>
    <n v="125600"/>
    <n v="109106"/>
    <n v="86.867834394904463"/>
    <x v="2"/>
    <n v="3410"/>
    <n v="31.995894428152493"/>
    <x v="0"/>
    <s v="USD"/>
    <n v="1376542800"/>
    <n v="1378789200"/>
    <d v="2013-08-15T05:00:00"/>
    <d v="2013-09-10T05:00:00"/>
    <b v="0"/>
    <b v="0"/>
    <s v="games/video games"/>
    <x v="5"/>
    <x v="9"/>
  </r>
  <r>
    <n v="775"/>
    <s v="Murphy LLC"/>
    <s v="Customer-focused non-volatile framework"/>
    <n v="9400"/>
    <n v="968"/>
    <n v="10.297872340425531"/>
    <x v="2"/>
    <n v="10"/>
    <n v="96.8"/>
    <x v="0"/>
    <s v="USD"/>
    <n v="1415253600"/>
    <n v="1416117600"/>
    <d v="2014-11-06T06:00:00"/>
    <d v="2014-11-16T06:00:00"/>
    <b v="0"/>
    <b v="0"/>
    <s v="music/rock"/>
    <x v="0"/>
    <x v="0"/>
  </r>
  <r>
    <n v="776"/>
    <s v="Taylor-Rowe"/>
    <s v="Synchronized multimedia frame"/>
    <n v="110800"/>
    <n v="72623"/>
    <n v="65.544223826714799"/>
    <x v="2"/>
    <n v="2201"/>
    <n v="32.995456610631528"/>
    <x v="0"/>
    <s v="USD"/>
    <n v="1562216400"/>
    <n v="1563771600"/>
    <d v="2019-07-04T05:00:00"/>
    <d v="2019-07-22T05:00:00"/>
    <b v="0"/>
    <b v="0"/>
    <s v="theater/plays"/>
    <x v="2"/>
    <x v="2"/>
  </r>
  <r>
    <n v="777"/>
    <s v="Henderson Ltd"/>
    <s v="Open-architected stable algorithm"/>
    <n v="93800"/>
    <n v="45987"/>
    <n v="49.026652452025587"/>
    <x v="2"/>
    <n v="676"/>
    <n v="68.028106508875737"/>
    <x v="0"/>
    <s v="USD"/>
    <n v="1316754000"/>
    <n v="1319259600"/>
    <d v="2011-09-23T05:00:00"/>
    <d v="2011-10-22T05:00:00"/>
    <b v="0"/>
    <b v="0"/>
    <s v="theater/plays"/>
    <x v="2"/>
    <x v="2"/>
  </r>
  <r>
    <n v="779"/>
    <s v="Webb Group"/>
    <s v="Public-key actuating projection"/>
    <n v="108700"/>
    <n v="87293"/>
    <n v="80.306347746090154"/>
    <x v="2"/>
    <n v="831"/>
    <n v="105.04572803850782"/>
    <x v="0"/>
    <s v="USD"/>
    <n v="1439528400"/>
    <n v="1440306000"/>
    <d v="2015-08-14T05:00:00"/>
    <d v="2015-08-23T05:00:00"/>
    <b v="0"/>
    <b v="1"/>
    <s v="theater/plays"/>
    <x v="2"/>
    <x v="2"/>
  </r>
  <r>
    <n v="787"/>
    <s v="Vance-Glover"/>
    <s v="Progressive coherent secured line"/>
    <n v="61200"/>
    <n v="60994"/>
    <n v="99.66339869281046"/>
    <x v="2"/>
    <n v="859"/>
    <n v="71.005820721769496"/>
    <x v="6"/>
    <s v="CAD"/>
    <n v="1305954000"/>
    <n v="1306731600"/>
    <d v="2011-05-21T05:00:00"/>
    <d v="2011-05-30T05:00:00"/>
    <b v="0"/>
    <b v="0"/>
    <s v="music/rock"/>
    <x v="0"/>
    <x v="0"/>
  </r>
  <r>
    <n v="789"/>
    <s v="Kennedy-Miller"/>
    <s v="Cross-platform composite migration"/>
    <n v="9000"/>
    <n v="3351"/>
    <n v="37.233333333333334"/>
    <x v="2"/>
    <n v="45"/>
    <n v="74.466666666666669"/>
    <x v="0"/>
    <s v="USD"/>
    <n v="1401166800"/>
    <n v="1404363600"/>
    <d v="2014-05-27T05:00:00"/>
    <d v="2014-07-03T05:00:00"/>
    <b v="0"/>
    <b v="0"/>
    <s v="theater/plays"/>
    <x v="2"/>
    <x v="2"/>
  </r>
  <r>
    <n v="791"/>
    <s v="Stafford, Hess and Raymond"/>
    <s v="Optional web-enabled extranet"/>
    <n v="2100"/>
    <n v="540"/>
    <n v="25.714285714285712"/>
    <x v="2"/>
    <n v="6"/>
    <n v="90"/>
    <x v="0"/>
    <s v="USD"/>
    <n v="1481436000"/>
    <n v="1482818400"/>
    <d v="2016-12-11T06:00:00"/>
    <d v="2016-12-27T06:00:00"/>
    <b v="0"/>
    <b v="0"/>
    <s v="food/food trucks"/>
    <x v="7"/>
    <x v="13"/>
  </r>
  <r>
    <n v="792"/>
    <s v="Jordan, Schneider and Hall"/>
    <s v="Reduced 6thgeneration intranet"/>
    <n v="2000"/>
    <n v="680"/>
    <n v="34"/>
    <x v="2"/>
    <n v="7"/>
    <n v="97.142857142857139"/>
    <x v="0"/>
    <s v="USD"/>
    <n v="1372222800"/>
    <n v="1374642000"/>
    <d v="2013-06-26T05:00:00"/>
    <d v="2013-07-24T05:00:00"/>
    <b v="0"/>
    <b v="1"/>
    <s v="theater/plays"/>
    <x v="2"/>
    <x v="2"/>
  </r>
  <r>
    <n v="795"/>
    <s v="Vasquez Inc"/>
    <s v="Stand-alone asynchronous functionalities"/>
    <n v="7100"/>
    <n v="1022"/>
    <n v="14.394366197183098"/>
    <x v="2"/>
    <n v="31"/>
    <n v="32.967741935483872"/>
    <x v="0"/>
    <s v="USD"/>
    <n v="1477976400"/>
    <n v="1478235600"/>
    <d v="2016-11-01T05:00:00"/>
    <d v="2016-11-04T05:00:00"/>
    <b v="0"/>
    <b v="0"/>
    <s v="film &amp; video/drama"/>
    <x v="3"/>
    <x v="3"/>
  </r>
  <r>
    <n v="796"/>
    <s v="Freeman-Ferguson"/>
    <s v="Profound full-range open system"/>
    <n v="7800"/>
    <n v="4275"/>
    <n v="54.807692307692314"/>
    <x v="2"/>
    <n v="78"/>
    <n v="54.807692307692307"/>
    <x v="0"/>
    <s v="USD"/>
    <n v="1407474000"/>
    <n v="1408078800"/>
    <d v="2014-08-08T05:00:00"/>
    <d v="2014-08-15T05:00:00"/>
    <b v="0"/>
    <b v="1"/>
    <s v="games/mobile games"/>
    <x v="5"/>
    <x v="20"/>
  </r>
  <r>
    <n v="799"/>
    <s v="Reid-Day"/>
    <s v="Devolved tertiary time-frame"/>
    <n v="84500"/>
    <n v="73522"/>
    <n v="87.008284023668637"/>
    <x v="2"/>
    <n v="1225"/>
    <n v="60.017959183673469"/>
    <x v="3"/>
    <s v="GBP"/>
    <n v="1454133600"/>
    <n v="1454479200"/>
    <d v="2016-01-30T06:00:00"/>
    <d v="2016-02-03T06:00:00"/>
    <b v="0"/>
    <b v="0"/>
    <s v="theater/plays"/>
    <x v="2"/>
    <x v="2"/>
  </r>
  <r>
    <n v="800"/>
    <s v="Wallace LLC"/>
    <s v="Centralized regional function"/>
    <n v="100"/>
    <n v="1"/>
    <n v="1"/>
    <x v="2"/>
    <n v="1"/>
    <n v="1"/>
    <x v="4"/>
    <s v="CHF"/>
    <n v="1434085200"/>
    <n v="1434430800"/>
    <d v="2015-06-12T05:00:00"/>
    <d v="2015-06-16T05:00:00"/>
    <b v="0"/>
    <b v="0"/>
    <s v="music/rock"/>
    <x v="0"/>
    <x v="0"/>
  </r>
  <r>
    <n v="805"/>
    <s v="Smith-Nguyen"/>
    <s v="Advanced intermediate Graphic Interface"/>
    <n v="9700"/>
    <n v="4932"/>
    <n v="50.845360824742272"/>
    <x v="2"/>
    <n v="67"/>
    <n v="73.611940298507463"/>
    <x v="1"/>
    <s v="AUD"/>
    <n v="1416031200"/>
    <n v="1420437600"/>
    <d v="2014-11-15T06:00:00"/>
    <d v="2015-01-05T06:00:00"/>
    <b v="0"/>
    <b v="0"/>
    <s v="film &amp; video/documentary"/>
    <x v="3"/>
    <x v="7"/>
  </r>
  <r>
    <n v="808"/>
    <s v="Harris, Medina and Mitchell"/>
    <s v="Enhanced regional flexibility"/>
    <n v="5200"/>
    <n v="1583"/>
    <n v="30.44230769230769"/>
    <x v="2"/>
    <n v="19"/>
    <n v="83.315789473684205"/>
    <x v="0"/>
    <s v="USD"/>
    <n v="1463461200"/>
    <n v="1464930000"/>
    <d v="2016-05-17T05:00:00"/>
    <d v="2016-06-03T05:00:00"/>
    <b v="0"/>
    <b v="0"/>
    <s v="food/food trucks"/>
    <x v="7"/>
    <x v="13"/>
  </r>
  <r>
    <n v="809"/>
    <s v="Williams and Sons"/>
    <s v="Public-key bottom-line algorithm"/>
    <n v="140800"/>
    <n v="88536"/>
    <n v="62.880681818181813"/>
    <x v="2"/>
    <n v="2108"/>
    <n v="42"/>
    <x v="4"/>
    <s v="CHF"/>
    <n v="1344920400"/>
    <n v="1345006800"/>
    <d v="2012-08-14T05:00:00"/>
    <d v="2012-08-15T05:00:00"/>
    <b v="0"/>
    <b v="0"/>
    <s v="film &amp; video/documentary"/>
    <x v="3"/>
    <x v="7"/>
  </r>
  <r>
    <n v="811"/>
    <s v="Page, Holt and Mack"/>
    <s v="Fundamental methodical emulation"/>
    <n v="92500"/>
    <n v="71320"/>
    <n v="77.102702702702715"/>
    <x v="2"/>
    <n v="679"/>
    <n v="105.03681885125184"/>
    <x v="0"/>
    <s v="USD"/>
    <n v="1452319200"/>
    <n v="1452492000"/>
    <d v="2016-01-09T06:00:00"/>
    <d v="2016-01-11T06:00:00"/>
    <b v="0"/>
    <b v="1"/>
    <s v="games/video games"/>
    <x v="5"/>
    <x v="9"/>
  </r>
  <r>
    <n v="814"/>
    <s v="Vincent PLC"/>
    <s v="Visionary 24hour analyzer"/>
    <n v="3200"/>
    <n v="2950"/>
    <n v="92.1875"/>
    <x v="2"/>
    <n v="36"/>
    <n v="81.944444444444443"/>
    <x v="2"/>
    <s v="DKK"/>
    <n v="1464325200"/>
    <n v="1464498000"/>
    <d v="2016-05-27T05:00:00"/>
    <d v="2016-05-29T05:00:00"/>
    <b v="0"/>
    <b v="1"/>
    <s v="music/rock"/>
    <x v="0"/>
    <x v="0"/>
  </r>
  <r>
    <n v="819"/>
    <s v="Buck-Khan"/>
    <s v="Integrated bandwidth-monitored alliance"/>
    <n v="8900"/>
    <n v="4509"/>
    <n v="50.662921348314605"/>
    <x v="2"/>
    <n v="47"/>
    <n v="95.936170212765958"/>
    <x v="0"/>
    <s v="USD"/>
    <n v="1353736800"/>
    <n v="1355032800"/>
    <d v="2012-11-24T06:00:00"/>
    <d v="2012-12-09T06:00:00"/>
    <b v="1"/>
    <b v="0"/>
    <s v="games/video games"/>
    <x v="5"/>
    <x v="9"/>
  </r>
  <r>
    <n v="828"/>
    <s v="Munoz, Cherry and Bell"/>
    <s v="Cross-platform reciprocal budgetary management"/>
    <n v="7100"/>
    <n v="4899"/>
    <n v="69"/>
    <x v="2"/>
    <n v="70"/>
    <n v="69.98571428571428"/>
    <x v="0"/>
    <s v="USD"/>
    <n v="1535432400"/>
    <n v="1537592400"/>
    <d v="2018-08-28T05:00:00"/>
    <d v="2018-09-22T05:00:00"/>
    <b v="0"/>
    <b v="0"/>
    <s v="theater/plays"/>
    <x v="2"/>
    <x v="2"/>
  </r>
  <r>
    <n v="829"/>
    <s v="Baker-Higgins"/>
    <s v="Vision-oriented scalable portal"/>
    <n v="9600"/>
    <n v="4929"/>
    <n v="51.34375"/>
    <x v="2"/>
    <n v="154"/>
    <n v="32.006493506493506"/>
    <x v="0"/>
    <s v="USD"/>
    <n v="1433826000"/>
    <n v="1435122000"/>
    <d v="2015-06-09T05:00:00"/>
    <d v="2015-06-24T05:00:00"/>
    <b v="0"/>
    <b v="0"/>
    <s v="theater/plays"/>
    <x v="2"/>
    <x v="2"/>
  </r>
  <r>
    <n v="830"/>
    <s v="Johnson, Turner and Carroll"/>
    <s v="Persevering zero administration knowledge user"/>
    <n v="121600"/>
    <n v="1424"/>
    <n v="1.1710526315789473"/>
    <x v="2"/>
    <n v="22"/>
    <n v="64.727272727272734"/>
    <x v="0"/>
    <s v="USD"/>
    <n v="1514959200"/>
    <n v="1520056800"/>
    <d v="2018-01-03T06:00:00"/>
    <d v="2018-03-03T06:00:00"/>
    <b v="0"/>
    <b v="0"/>
    <s v="theater/plays"/>
    <x v="2"/>
    <x v="2"/>
  </r>
  <r>
    <n v="835"/>
    <s v="Hodges, Smith and Kelly"/>
    <s v="Future-proofed 24hour model"/>
    <n v="86200"/>
    <n v="77355"/>
    <n v="89.738979118329468"/>
    <x v="2"/>
    <n v="1758"/>
    <n v="44.001706484641637"/>
    <x v="0"/>
    <s v="USD"/>
    <n v="1425103200"/>
    <n v="1425621600"/>
    <d v="2015-02-28T06:00:00"/>
    <d v="2015-03-06T06:00:00"/>
    <b v="0"/>
    <b v="0"/>
    <s v="technology/web"/>
    <x v="1"/>
    <x v="1"/>
  </r>
  <r>
    <n v="836"/>
    <s v="Macias Inc"/>
    <s v="Optimized didactic intranet"/>
    <n v="8100"/>
    <n v="6086"/>
    <n v="75.135802469135797"/>
    <x v="2"/>
    <n v="94"/>
    <n v="64.744680851063833"/>
    <x v="0"/>
    <s v="USD"/>
    <n v="1265349600"/>
    <n v="1266300000"/>
    <d v="2010-02-05T06:00:00"/>
    <d v="2010-02-16T06:00:00"/>
    <b v="0"/>
    <b v="0"/>
    <s v="music/indie rock"/>
    <x v="0"/>
    <x v="4"/>
  </r>
  <r>
    <n v="843"/>
    <s v="Porter-Hicks"/>
    <s v="De-engineered next generation parallelism"/>
    <n v="8800"/>
    <n v="2703"/>
    <n v="30.715909090909086"/>
    <x v="2"/>
    <n v="33"/>
    <n v="81.909090909090907"/>
    <x v="0"/>
    <s v="USD"/>
    <n v="1535259600"/>
    <n v="1535778000"/>
    <d v="2018-08-26T05:00:00"/>
    <d v="2018-09-01T05:00:00"/>
    <b v="0"/>
    <b v="0"/>
    <s v="photography/photography books"/>
    <x v="6"/>
    <x v="12"/>
  </r>
  <r>
    <n v="850"/>
    <s v="Hood, Perez and Meadows"/>
    <s v="Cross-group upward-trending hierarchy"/>
    <n v="100"/>
    <n v="1"/>
    <n v="1"/>
    <x v="2"/>
    <n v="1"/>
    <n v="1"/>
    <x v="0"/>
    <s v="USD"/>
    <n v="1321682400"/>
    <n v="1322978400"/>
    <d v="2011-11-19T06:00:00"/>
    <d v="2011-12-04T06:00:00"/>
    <b v="1"/>
    <b v="0"/>
    <s v="music/rock"/>
    <x v="0"/>
    <x v="0"/>
  </r>
  <r>
    <n v="852"/>
    <s v="Brady Ltd"/>
    <s v="Open-source reciprocal standardization"/>
    <n v="4900"/>
    <n v="2505"/>
    <n v="51.122448979591837"/>
    <x v="2"/>
    <n v="31"/>
    <n v="80.806451612903231"/>
    <x v="0"/>
    <s v="USD"/>
    <n v="1310792400"/>
    <n v="1311656400"/>
    <d v="2011-07-16T05:00:00"/>
    <d v="2011-07-26T05:00:00"/>
    <b v="0"/>
    <b v="1"/>
    <s v="games/video games"/>
    <x v="5"/>
    <x v="9"/>
  </r>
  <r>
    <n v="858"/>
    <s v="Ayala, Crawford and Taylor"/>
    <s v="Realigned 5thgeneration knowledge user"/>
    <n v="4000"/>
    <n v="2778"/>
    <n v="69.45"/>
    <x v="2"/>
    <n v="35"/>
    <n v="79.371428571428567"/>
    <x v="0"/>
    <s v="USD"/>
    <n v="1524286800"/>
    <n v="1524891600"/>
    <d v="2018-04-21T05:00:00"/>
    <d v="2018-04-28T05:00:00"/>
    <b v="1"/>
    <b v="0"/>
    <s v="food/food trucks"/>
    <x v="7"/>
    <x v="13"/>
  </r>
  <r>
    <n v="859"/>
    <s v="Martinez Ltd"/>
    <s v="Multi-layered upward-trending groupware"/>
    <n v="7300"/>
    <n v="2594"/>
    <n v="35.534246575342465"/>
    <x v="2"/>
    <n v="63"/>
    <n v="41.174603174603178"/>
    <x v="0"/>
    <s v="USD"/>
    <n v="1362117600"/>
    <n v="1363669200"/>
    <d v="2013-03-01T06:00:00"/>
    <d v="2013-03-19T05:00:00"/>
    <b v="0"/>
    <b v="1"/>
    <s v="theater/plays"/>
    <x v="2"/>
    <x v="2"/>
  </r>
  <r>
    <n v="869"/>
    <s v="Brown-Williams"/>
    <s v="Multi-channeled responsive product"/>
    <n v="161900"/>
    <n v="38376"/>
    <n v="23.703520691785052"/>
    <x v="2"/>
    <n v="526"/>
    <n v="72.958174904942965"/>
    <x v="0"/>
    <s v="USD"/>
    <n v="1277096400"/>
    <n v="1278306000"/>
    <d v="2010-06-21T05:00:00"/>
    <d v="2010-07-05T05:00:00"/>
    <b v="0"/>
    <b v="0"/>
    <s v="film &amp; video/drama"/>
    <x v="3"/>
    <x v="3"/>
  </r>
  <r>
    <n v="870"/>
    <s v="Hansen-Austin"/>
    <s v="Adaptive demand-driven encryption"/>
    <n v="7700"/>
    <n v="6920"/>
    <n v="89.870129870129873"/>
    <x v="2"/>
    <n v="121"/>
    <n v="57.190082644628099"/>
    <x v="0"/>
    <s v="USD"/>
    <n v="1440392400"/>
    <n v="1442552400"/>
    <d v="2015-08-24T05:00:00"/>
    <d v="2015-09-18T05:00:00"/>
    <b v="0"/>
    <b v="0"/>
    <s v="theater/plays"/>
    <x v="2"/>
    <x v="2"/>
  </r>
  <r>
    <n v="875"/>
    <s v="Mueller-Harmon"/>
    <s v="Implemented tangible approach"/>
    <n v="7900"/>
    <n v="5465"/>
    <n v="69.177215189873422"/>
    <x v="2"/>
    <n v="67"/>
    <n v="81.567164179104481"/>
    <x v="0"/>
    <s v="USD"/>
    <n v="1294898400"/>
    <n v="1294984800"/>
    <d v="2011-01-13T06:00:00"/>
    <d v="2011-01-14T06:00:00"/>
    <b v="0"/>
    <b v="0"/>
    <s v="music/rock"/>
    <x v="0"/>
    <x v="0"/>
  </r>
  <r>
    <n v="876"/>
    <s v="Dixon, Perez and Banks"/>
    <s v="Re-engineered encompassing definition"/>
    <n v="8300"/>
    <n v="2111"/>
    <n v="25.433734939759034"/>
    <x v="2"/>
    <n v="57"/>
    <n v="37.035087719298247"/>
    <x v="6"/>
    <s v="CAD"/>
    <n v="1559970000"/>
    <n v="1562043600"/>
    <d v="2019-06-08T05:00:00"/>
    <d v="2019-07-02T05:00:00"/>
    <b v="0"/>
    <b v="0"/>
    <s v="photography/photography books"/>
    <x v="6"/>
    <x v="12"/>
  </r>
  <r>
    <n v="877"/>
    <s v="Estrada Group"/>
    <s v="Multi-lateral uniform collaboration"/>
    <n v="163600"/>
    <n v="126628"/>
    <n v="77.400977995110026"/>
    <x v="2"/>
    <n v="1229"/>
    <n v="103.033360455655"/>
    <x v="0"/>
    <s v="USD"/>
    <n v="1469509200"/>
    <n v="1469595600"/>
    <d v="2016-07-26T05:00:00"/>
    <d v="2016-07-27T05:00:00"/>
    <b v="0"/>
    <b v="0"/>
    <s v="food/food trucks"/>
    <x v="7"/>
    <x v="13"/>
  </r>
  <r>
    <n v="878"/>
    <s v="Lutz Group"/>
    <s v="Enterprise-wide foreground paradigm"/>
    <n v="2700"/>
    <n v="1012"/>
    <n v="37.481481481481481"/>
    <x v="2"/>
    <n v="12"/>
    <n v="84.333333333333329"/>
    <x v="5"/>
    <s v="EUR"/>
    <n v="1579068000"/>
    <n v="1581141600"/>
    <d v="2020-01-15T06:00:00"/>
    <d v="2020-02-08T06:00:00"/>
    <b v="0"/>
    <b v="0"/>
    <s v="music/metal"/>
    <x v="0"/>
    <x v="16"/>
  </r>
  <r>
    <n v="881"/>
    <s v="Charles Inc"/>
    <s v="Implemented object-oriented synergy"/>
    <n v="81300"/>
    <n v="31665"/>
    <n v="38.948339483394832"/>
    <x v="2"/>
    <n v="452"/>
    <n v="70.055309734513273"/>
    <x v="0"/>
    <s v="USD"/>
    <n v="1436418000"/>
    <n v="1438923600"/>
    <d v="2015-07-09T05:00:00"/>
    <d v="2015-08-07T05:00:00"/>
    <b v="0"/>
    <b v="1"/>
    <s v="theater/plays"/>
    <x v="2"/>
    <x v="2"/>
  </r>
  <r>
    <n v="884"/>
    <s v="Strickland Group"/>
    <s v="Horizontal secondary interface"/>
    <n v="170800"/>
    <n v="109374"/>
    <n v="64.036299765807954"/>
    <x v="2"/>
    <n v="1886"/>
    <n v="57.992576882290564"/>
    <x v="0"/>
    <s v="USD"/>
    <n v="1399179600"/>
    <n v="1399352400"/>
    <d v="2014-05-04T05:00:00"/>
    <d v="2014-05-06T05:00:00"/>
    <b v="0"/>
    <b v="1"/>
    <s v="theater/plays"/>
    <x v="2"/>
    <x v="2"/>
  </r>
  <r>
    <n v="886"/>
    <s v="Sanders LLC"/>
    <s v="Multi-tiered explicit focus group"/>
    <n v="150600"/>
    <n v="127745"/>
    <n v="84.824037184594957"/>
    <x v="2"/>
    <n v="1825"/>
    <n v="69.9972602739726"/>
    <x v="0"/>
    <s v="USD"/>
    <n v="1282798800"/>
    <n v="1284354000"/>
    <d v="2010-08-26T05:00:00"/>
    <d v="2010-09-13T05:00:00"/>
    <b v="0"/>
    <b v="0"/>
    <s v="music/indie rock"/>
    <x v="0"/>
    <x v="4"/>
  </r>
  <r>
    <n v="887"/>
    <s v="Cooper LLC"/>
    <s v="Multi-layered systematic knowledgebase"/>
    <n v="7800"/>
    <n v="2289"/>
    <n v="29.346153846153843"/>
    <x v="2"/>
    <n v="31"/>
    <n v="73.838709677419359"/>
    <x v="0"/>
    <s v="USD"/>
    <n v="1437109200"/>
    <n v="1441170000"/>
    <d v="2015-07-17T05:00:00"/>
    <d v="2015-09-02T05:00:00"/>
    <b v="0"/>
    <b v="1"/>
    <s v="theater/plays"/>
    <x v="2"/>
    <x v="2"/>
  </r>
  <r>
    <n v="895"/>
    <s v="Adams-Rollins"/>
    <s v="Integrated demand-driven info-mediaries"/>
    <n v="159800"/>
    <n v="11108"/>
    <n v="6.9511889862327907"/>
    <x v="2"/>
    <n v="107"/>
    <n v="103.81308411214954"/>
    <x v="0"/>
    <s v="USD"/>
    <n v="1517637600"/>
    <n v="1518415200"/>
    <d v="2018-02-03T06:00:00"/>
    <d v="2018-02-12T06:00:00"/>
    <b v="0"/>
    <b v="0"/>
    <s v="theater/plays"/>
    <x v="2"/>
    <x v="2"/>
  </r>
  <r>
    <n v="897"/>
    <s v="Berry-Cannon"/>
    <s v="Organized discrete encoding"/>
    <n v="8800"/>
    <n v="2437"/>
    <n v="27.693181818181817"/>
    <x v="2"/>
    <n v="27"/>
    <n v="90.259259259259252"/>
    <x v="0"/>
    <s v="USD"/>
    <n v="1556427600"/>
    <n v="1556600400"/>
    <d v="2019-04-28T05:00:00"/>
    <d v="2019-04-30T05:00:00"/>
    <b v="0"/>
    <b v="0"/>
    <s v="theater/plays"/>
    <x v="2"/>
    <x v="2"/>
  </r>
  <r>
    <n v="898"/>
    <s v="Davis-Gonzalez"/>
    <s v="Balanced regional flexibility"/>
    <n v="179100"/>
    <n v="93991"/>
    <n v="52.479620323841424"/>
    <x v="2"/>
    <n v="1221"/>
    <n v="76.978705978705975"/>
    <x v="0"/>
    <s v="USD"/>
    <n v="1576476000"/>
    <n v="1576994400"/>
    <d v="2019-12-16T06:00:00"/>
    <d v="2019-12-22T06:00:00"/>
    <b v="0"/>
    <b v="0"/>
    <s v="film &amp; video/documentary"/>
    <x v="3"/>
    <x v="7"/>
  </r>
  <r>
    <n v="900"/>
    <s v="Powers, Smith and Deleon"/>
    <s v="Enhanced uniform service-desk"/>
    <n v="100"/>
    <n v="2"/>
    <n v="2"/>
    <x v="2"/>
    <n v="1"/>
    <n v="2"/>
    <x v="0"/>
    <s v="USD"/>
    <n v="1411102800"/>
    <n v="1411189200"/>
    <d v="2014-09-19T05:00:00"/>
    <d v="2014-09-20T05:00:00"/>
    <b v="0"/>
    <b v="1"/>
    <s v="technology/web"/>
    <x v="1"/>
    <x v="1"/>
  </r>
  <r>
    <n v="904"/>
    <s v="Rodriguez, Johnson and Jackson"/>
    <s v="Digitized foreground array"/>
    <n v="6500"/>
    <n v="795"/>
    <n v="12.230769230769232"/>
    <x v="2"/>
    <n v="16"/>
    <n v="49.6875"/>
    <x v="0"/>
    <s v="USD"/>
    <n v="1349326800"/>
    <n v="1349672400"/>
    <d v="2012-10-04T05:00:00"/>
    <d v="2012-10-08T05:00:00"/>
    <b v="0"/>
    <b v="0"/>
    <s v="publishing/radio &amp; podcasts"/>
    <x v="4"/>
    <x v="14"/>
  </r>
  <r>
    <n v="907"/>
    <s v="White, Pena and Calhoun"/>
    <s v="Quality-focused asymmetric adapter"/>
    <n v="9100"/>
    <n v="1843"/>
    <n v="20.252747252747252"/>
    <x v="2"/>
    <n v="41"/>
    <n v="44.951219512195124"/>
    <x v="0"/>
    <s v="USD"/>
    <n v="1303880400"/>
    <n v="1304485200"/>
    <d v="2011-04-27T05:00:00"/>
    <d v="2011-05-04T05:00:00"/>
    <b v="0"/>
    <b v="0"/>
    <s v="theater/plays"/>
    <x v="2"/>
    <x v="2"/>
  </r>
  <r>
    <n v="913"/>
    <s v="Rivera-Pearson"/>
    <s v="Re-engineered asymmetric challenge"/>
    <n v="70200"/>
    <n v="35536"/>
    <n v="50.621082621082621"/>
    <x v="2"/>
    <n v="523"/>
    <n v="67.946462715105156"/>
    <x v="1"/>
    <s v="AUD"/>
    <n v="1557637200"/>
    <n v="1558760400"/>
    <d v="2019-05-12T05:00:00"/>
    <d v="2019-05-25T05:00:00"/>
    <b v="0"/>
    <b v="0"/>
    <s v="film &amp; video/drama"/>
    <x v="3"/>
    <x v="3"/>
  </r>
  <r>
    <n v="914"/>
    <s v="Ramirez, Padilla and Barrera"/>
    <s v="Diverse client-driven conglomeration"/>
    <n v="6400"/>
    <n v="3676"/>
    <n v="57.4375"/>
    <x v="2"/>
    <n v="141"/>
    <n v="26.070921985815602"/>
    <x v="3"/>
    <s v="GBP"/>
    <n v="1375592400"/>
    <n v="1376629200"/>
    <d v="2013-08-04T05:00:00"/>
    <d v="2013-08-16T05:00:00"/>
    <b v="0"/>
    <b v="0"/>
    <s v="theater/plays"/>
    <x v="2"/>
    <x v="2"/>
  </r>
  <r>
    <n v="916"/>
    <s v="Clements Ltd"/>
    <s v="Persistent bandwidth-monitored framework"/>
    <n v="3700"/>
    <n v="1343"/>
    <n v="36.297297297297298"/>
    <x v="2"/>
    <n v="52"/>
    <n v="25.826923076923077"/>
    <x v="0"/>
    <s v="USD"/>
    <n v="1418882400"/>
    <n v="1419660000"/>
    <d v="2014-12-18T06:00:00"/>
    <d v="2014-12-27T06:00:00"/>
    <b v="0"/>
    <b v="0"/>
    <s v="photography/photography books"/>
    <x v="6"/>
    <x v="12"/>
  </r>
  <r>
    <n v="919"/>
    <s v="Fox Ltd"/>
    <s v="Extended multimedia firmware"/>
    <n v="35600"/>
    <n v="20915"/>
    <n v="58.75"/>
    <x v="2"/>
    <n v="225"/>
    <n v="92.955555555555549"/>
    <x v="1"/>
    <s v="AUD"/>
    <n v="1507957200"/>
    <n v="1510725600"/>
    <d v="2017-10-14T05:00:00"/>
    <d v="2017-11-15T06:00:00"/>
    <b v="0"/>
    <b v="1"/>
    <s v="theater/plays"/>
    <x v="2"/>
    <x v="2"/>
  </r>
  <r>
    <n v="921"/>
    <s v="Stevenson PLC"/>
    <s v="Profound directional knowledge user"/>
    <n v="160400"/>
    <n v="1210"/>
    <n v="0.75436408977556113"/>
    <x v="2"/>
    <n v="38"/>
    <n v="31.842105263157894"/>
    <x v="0"/>
    <s v="USD"/>
    <n v="1329026400"/>
    <n v="1330236000"/>
    <d v="2012-02-12T06:00:00"/>
    <d v="2012-02-26T06:00:00"/>
    <b v="0"/>
    <b v="0"/>
    <s v="technology/web"/>
    <x v="1"/>
    <x v="1"/>
  </r>
  <r>
    <n v="926"/>
    <s v="Brown-Oliver"/>
    <s v="Synchronized cohesive encoding"/>
    <n v="8700"/>
    <n v="1577"/>
    <n v="18.126436781609197"/>
    <x v="2"/>
    <n v="15"/>
    <n v="105.13333333333334"/>
    <x v="0"/>
    <s v="USD"/>
    <n v="1463029200"/>
    <n v="1463374800"/>
    <d v="2016-05-12T05:00:00"/>
    <d v="2016-05-16T05:00:00"/>
    <b v="0"/>
    <b v="0"/>
    <s v="food/food trucks"/>
    <x v="7"/>
    <x v="13"/>
  </r>
  <r>
    <n v="927"/>
    <s v="Davis-Gardner"/>
    <s v="Synergistic dynamic utilization"/>
    <n v="7200"/>
    <n v="3301"/>
    <n v="45.847222222222221"/>
    <x v="2"/>
    <n v="37"/>
    <n v="89.21621621621621"/>
    <x v="0"/>
    <s v="USD"/>
    <n v="1342069200"/>
    <n v="1344574800"/>
    <d v="2012-07-12T05:00:00"/>
    <d v="2012-08-10T05:00:00"/>
    <b v="0"/>
    <b v="0"/>
    <s v="theater/plays"/>
    <x v="2"/>
    <x v="2"/>
  </r>
  <r>
    <n v="931"/>
    <s v="Lowery, Hayden and Cruz"/>
    <s v="Digitized 24/7 budgetary management"/>
    <n v="7900"/>
    <n v="5729"/>
    <n v="72.51898734177216"/>
    <x v="2"/>
    <n v="112"/>
    <n v="51.151785714285715"/>
    <x v="0"/>
    <s v="USD"/>
    <n v="1403931600"/>
    <n v="1404104400"/>
    <d v="2014-06-28T05:00:00"/>
    <d v="2014-06-30T05:00:00"/>
    <b v="0"/>
    <b v="1"/>
    <s v="theater/plays"/>
    <x v="2"/>
    <x v="2"/>
  </r>
  <r>
    <n v="936"/>
    <s v="Brown Ltd"/>
    <s v="Enhanced composite contingency"/>
    <n v="103200"/>
    <n v="1690"/>
    <n v="1.6375968992248062"/>
    <x v="2"/>
    <n v="21"/>
    <n v="80.476190476190482"/>
    <x v="0"/>
    <s v="USD"/>
    <n v="1563771600"/>
    <n v="1564030800"/>
    <d v="2019-07-22T05:00:00"/>
    <d v="2019-07-25T05:00:00"/>
    <b v="1"/>
    <b v="0"/>
    <s v="theater/plays"/>
    <x v="2"/>
    <x v="2"/>
  </r>
  <r>
    <n v="939"/>
    <s v="Williams, Johnson and Campbell"/>
    <s v="Streamlined human-resource Graphic Interface"/>
    <n v="7800"/>
    <n v="3839"/>
    <n v="49.217948717948715"/>
    <x v="2"/>
    <n v="67"/>
    <n v="57.298507462686565"/>
    <x v="0"/>
    <s v="USD"/>
    <n v="1304744400"/>
    <n v="1306213200"/>
    <d v="2011-05-07T05:00:00"/>
    <d v="2011-05-24T05:00:00"/>
    <b v="0"/>
    <b v="1"/>
    <s v="games/video games"/>
    <x v="5"/>
    <x v="9"/>
  </r>
  <r>
    <n v="941"/>
    <s v="Luna-Horne"/>
    <s v="Profound exuding pricing structure"/>
    <n v="43000"/>
    <n v="5615"/>
    <n v="13.05813953488372"/>
    <x v="2"/>
    <n v="78"/>
    <n v="71.987179487179489"/>
    <x v="0"/>
    <s v="USD"/>
    <n v="1294552800"/>
    <n v="1297576800"/>
    <d v="2011-01-09T06:00:00"/>
    <d v="2011-02-13T06:00:00"/>
    <b v="1"/>
    <b v="0"/>
    <s v="theater/plays"/>
    <x v="2"/>
    <x v="2"/>
  </r>
  <r>
    <n v="942"/>
    <s v="Allen Inc"/>
    <s v="Horizontal optimizing model"/>
    <n v="9600"/>
    <n v="6205"/>
    <n v="64.635416666666671"/>
    <x v="2"/>
    <n v="67"/>
    <n v="92.611940298507463"/>
    <x v="1"/>
    <s v="AUD"/>
    <n v="1295935200"/>
    <n v="1296194400"/>
    <d v="2011-01-25T06:00:00"/>
    <d v="2011-01-28T06:00:00"/>
    <b v="0"/>
    <b v="0"/>
    <s v="theater/plays"/>
    <x v="2"/>
    <x v="2"/>
  </r>
  <r>
    <n v="944"/>
    <s v="Walter Inc"/>
    <s v="Streamlined 5thgeneration intranet"/>
    <n v="10000"/>
    <n v="8142"/>
    <n v="81.42"/>
    <x v="2"/>
    <n v="263"/>
    <n v="30.958174904942965"/>
    <x v="1"/>
    <s v="AUD"/>
    <n v="1486706400"/>
    <n v="1488348000"/>
    <d v="2017-02-10T06:00:00"/>
    <d v="2017-03-01T06:00:00"/>
    <b v="0"/>
    <b v="0"/>
    <s v="photography/photography books"/>
    <x v="6"/>
    <x v="12"/>
  </r>
  <r>
    <n v="945"/>
    <s v="Sanders, Farley and Huffman"/>
    <s v="Cross-group clear-thinking task-force"/>
    <n v="172000"/>
    <n v="55805"/>
    <n v="32.444767441860463"/>
    <x v="2"/>
    <n v="1691"/>
    <n v="33.001182732111175"/>
    <x v="0"/>
    <s v="USD"/>
    <n v="1333602000"/>
    <n v="1334898000"/>
    <d v="2012-04-05T05:00:00"/>
    <d v="2012-04-20T05:00:00"/>
    <b v="1"/>
    <b v="0"/>
    <s v="photography/photography books"/>
    <x v="6"/>
    <x v="12"/>
  </r>
  <r>
    <n v="946"/>
    <s v="Hall, Holmes and Walker"/>
    <s v="Public-key bandwidth-monitored intranet"/>
    <n v="153700"/>
    <n v="15238"/>
    <n v="9.9141184124918666"/>
    <x v="2"/>
    <n v="181"/>
    <n v="84.187845303867405"/>
    <x v="0"/>
    <s v="USD"/>
    <n v="1308200400"/>
    <n v="1308373200"/>
    <d v="2011-06-16T05:00:00"/>
    <d v="2011-06-18T05:00:00"/>
    <b v="0"/>
    <b v="0"/>
    <s v="theater/plays"/>
    <x v="2"/>
    <x v="2"/>
  </r>
  <r>
    <n v="947"/>
    <s v="Smith-Powell"/>
    <s v="Upgradable clear-thinking hardware"/>
    <n v="3600"/>
    <n v="961"/>
    <n v="26.694444444444443"/>
    <x v="2"/>
    <n v="13"/>
    <n v="73.92307692307692"/>
    <x v="0"/>
    <s v="USD"/>
    <n v="1411707600"/>
    <n v="1412312400"/>
    <d v="2014-09-26T05:00:00"/>
    <d v="2014-10-03T05:00:00"/>
    <b v="0"/>
    <b v="0"/>
    <s v="theater/plays"/>
    <x v="2"/>
    <x v="2"/>
  </r>
  <r>
    <n v="950"/>
    <s v="Williams, Orozco and Gomez"/>
    <s v="Persistent content-based methodology"/>
    <n v="100"/>
    <n v="5"/>
    <n v="5"/>
    <x v="2"/>
    <n v="1"/>
    <n v="5"/>
    <x v="0"/>
    <s v="USD"/>
    <n v="1555390800"/>
    <n v="1555822800"/>
    <d v="2019-04-16T05:00:00"/>
    <d v="2019-04-21T05:00:00"/>
    <b v="0"/>
    <b v="1"/>
    <s v="theater/plays"/>
    <x v="2"/>
    <x v="2"/>
  </r>
  <r>
    <n v="953"/>
    <s v="Boyle Ltd"/>
    <s v="Streamlined fault-tolerant conglomeration"/>
    <n v="3300"/>
    <n v="1980"/>
    <n v="60"/>
    <x v="2"/>
    <n v="21"/>
    <n v="94.285714285714292"/>
    <x v="0"/>
    <s v="USD"/>
    <n v="1450591200"/>
    <n v="1453701600"/>
    <d v="2015-12-20T06:00:00"/>
    <d v="2016-01-25T06:00:00"/>
    <b v="0"/>
    <b v="1"/>
    <s v="film &amp; video/science fiction"/>
    <x v="3"/>
    <x v="22"/>
  </r>
  <r>
    <n v="956"/>
    <s v="Wood Inc"/>
    <s v="Re-engineered composite focus group"/>
    <n v="187600"/>
    <n v="35698"/>
    <n v="19.028784648187631"/>
    <x v="2"/>
    <n v="830"/>
    <n v="43.00963855421687"/>
    <x v="0"/>
    <s v="USD"/>
    <n v="1450764000"/>
    <n v="1451109600"/>
    <d v="2015-12-22T06:00:00"/>
    <d v="2015-12-26T06:00:00"/>
    <b v="0"/>
    <b v="0"/>
    <s v="film &amp; video/science fiction"/>
    <x v="3"/>
    <x v="22"/>
  </r>
  <r>
    <n v="959"/>
    <s v="Black-Graham"/>
    <s v="Operative hybrid utilization"/>
    <n v="145000"/>
    <n v="6631"/>
    <n v="4.5731034482758623"/>
    <x v="2"/>
    <n v="130"/>
    <n v="51.007692307692309"/>
    <x v="0"/>
    <s v="USD"/>
    <n v="1277701200"/>
    <n v="1280120400"/>
    <d v="2010-06-28T05:00:00"/>
    <d v="2010-07-26T05:00:00"/>
    <b v="0"/>
    <b v="0"/>
    <s v="publishing/translations"/>
    <x v="4"/>
    <x v="17"/>
  </r>
  <r>
    <n v="960"/>
    <s v="Robbins Group"/>
    <s v="Function-based interactive matrix"/>
    <n v="5500"/>
    <n v="4678"/>
    <n v="85.054545454545448"/>
    <x v="2"/>
    <n v="55"/>
    <n v="85.054545454545448"/>
    <x v="0"/>
    <s v="USD"/>
    <n v="1454911200"/>
    <n v="1458104400"/>
    <d v="2016-02-08T06:00:00"/>
    <d v="2016-03-16T05:00:00"/>
    <b v="0"/>
    <b v="0"/>
    <s v="technology/web"/>
    <x v="1"/>
    <x v="1"/>
  </r>
  <r>
    <n v="963"/>
    <s v="Rodriguez-Robinson"/>
    <s v="Ergonomic methodical hub"/>
    <n v="5900"/>
    <n v="4997"/>
    <n v="84.694915254237287"/>
    <x v="2"/>
    <n v="114"/>
    <n v="43.833333333333336"/>
    <x v="5"/>
    <s v="EUR"/>
    <n v="1299304800"/>
    <n v="1299823200"/>
    <d v="2011-03-05T06:00:00"/>
    <d v="2011-03-11T06:00:00"/>
    <b v="0"/>
    <b v="1"/>
    <s v="photography/photography books"/>
    <x v="6"/>
    <x v="12"/>
  </r>
  <r>
    <n v="970"/>
    <s v="Glover-Nelson"/>
    <s v="Inverse context-sensitive info-mediaries"/>
    <n v="94900"/>
    <n v="57659"/>
    <n v="60.757639620653315"/>
    <x v="2"/>
    <n v="594"/>
    <n v="97.069023569023571"/>
    <x v="0"/>
    <s v="USD"/>
    <n v="1304917200"/>
    <n v="1305003600"/>
    <d v="2011-05-09T05:00:00"/>
    <d v="2011-05-10T05:00:00"/>
    <b v="0"/>
    <b v="0"/>
    <s v="theater/plays"/>
    <x v="2"/>
    <x v="2"/>
  </r>
  <r>
    <n v="971"/>
    <s v="Garner and Sons"/>
    <s v="Versatile neutral workforce"/>
    <n v="5100"/>
    <n v="1414"/>
    <n v="27.725490196078432"/>
    <x v="2"/>
    <n v="24"/>
    <n v="58.916666666666664"/>
    <x v="0"/>
    <s v="USD"/>
    <n v="1381208400"/>
    <n v="1381726800"/>
    <d v="2013-10-08T05:00:00"/>
    <d v="2013-10-14T05:00:00"/>
    <b v="0"/>
    <b v="0"/>
    <s v="film &amp; video/television"/>
    <x v="3"/>
    <x v="19"/>
  </r>
  <r>
    <n v="973"/>
    <s v="Herrera, Bennett and Silva"/>
    <s v="Programmable multi-state algorithm"/>
    <n v="121100"/>
    <n v="26176"/>
    <n v="21.615194054500414"/>
    <x v="2"/>
    <n v="252"/>
    <n v="103.87301587301587"/>
    <x v="0"/>
    <s v="USD"/>
    <n v="1291960800"/>
    <n v="1292133600"/>
    <d v="2010-12-10T06:00:00"/>
    <d v="2010-12-12T06:00:00"/>
    <b v="0"/>
    <b v="1"/>
    <s v="theater/plays"/>
    <x v="2"/>
    <x v="2"/>
  </r>
  <r>
    <n v="977"/>
    <s v="Johnson Group"/>
    <s v="Vision-oriented interactive solution"/>
    <n v="7000"/>
    <n v="5177"/>
    <n v="73.957142857142856"/>
    <x v="2"/>
    <n v="67"/>
    <n v="77.268656716417908"/>
    <x v="0"/>
    <s v="USD"/>
    <n v="1517983200"/>
    <n v="1520748000"/>
    <d v="2018-02-07T06:00:00"/>
    <d v="2018-03-11T06:00:00"/>
    <b v="0"/>
    <b v="0"/>
    <s v="food/food trucks"/>
    <x v="7"/>
    <x v="13"/>
  </r>
  <r>
    <n v="980"/>
    <s v="Huff-Johnson"/>
    <s v="Universal fault-tolerant orchestration"/>
    <n v="195200"/>
    <n v="78630"/>
    <n v="40.281762295081968"/>
    <x v="2"/>
    <n v="742"/>
    <n v="105.97035040431267"/>
    <x v="0"/>
    <s v="USD"/>
    <n v="1446181200"/>
    <n v="1446616800"/>
    <d v="2015-10-30T05:00:00"/>
    <d v="2015-11-04T06:00:00"/>
    <b v="1"/>
    <b v="0"/>
    <s v="publishing/nonfiction"/>
    <x v="4"/>
    <x v="5"/>
  </r>
  <r>
    <n v="982"/>
    <s v="Freeman-French"/>
    <s v="Multi-layered optimal application"/>
    <n v="7200"/>
    <n v="6115"/>
    <n v="84.930555555555557"/>
    <x v="2"/>
    <n v="75"/>
    <n v="81.533333333333331"/>
    <x v="0"/>
    <s v="USD"/>
    <n v="1311051600"/>
    <n v="1311224400"/>
    <d v="2011-07-19T05:00:00"/>
    <d v="2011-07-21T05:00:00"/>
    <b v="0"/>
    <b v="1"/>
    <s v="film &amp; video/documentary"/>
    <x v="3"/>
    <x v="7"/>
  </r>
  <r>
    <n v="985"/>
    <s v="Logan-Curtis"/>
    <s v="Enhanced optimal ability"/>
    <n v="170600"/>
    <n v="114523"/>
    <n v="67.129542790152414"/>
    <x v="2"/>
    <n v="4405"/>
    <n v="25.998410896708286"/>
    <x v="0"/>
    <s v="USD"/>
    <n v="1386309600"/>
    <n v="1388556000"/>
    <d v="2013-12-06T06:00:00"/>
    <d v="2014-01-01T06:00:00"/>
    <b v="0"/>
    <b v="1"/>
    <s v="music/rock"/>
    <x v="0"/>
    <x v="0"/>
  </r>
  <r>
    <n v="986"/>
    <s v="Chan, Washington and Callahan"/>
    <s v="Optional zero administration neural-net"/>
    <n v="7800"/>
    <n v="3144"/>
    <n v="40.307692307692307"/>
    <x v="2"/>
    <n v="92"/>
    <n v="34.173913043478258"/>
    <x v="0"/>
    <s v="USD"/>
    <n v="1301979600"/>
    <n v="1303189200"/>
    <d v="2011-04-05T05:00:00"/>
    <d v="2011-04-19T05:00:00"/>
    <b v="0"/>
    <b v="0"/>
    <s v="music/rock"/>
    <x v="0"/>
    <x v="0"/>
  </r>
  <r>
    <n v="988"/>
    <s v="Gardner, Ryan and Gutierrez"/>
    <s v="Triple-buffered multi-tasking matrices"/>
    <n v="9400"/>
    <n v="4899"/>
    <n v="52.117021276595743"/>
    <x v="2"/>
    <n v="64"/>
    <n v="76.546875"/>
    <x v="0"/>
    <s v="USD"/>
    <n v="1478930400"/>
    <n v="1480744800"/>
    <d v="2016-11-12T06:00:00"/>
    <d v="2016-12-03T06:00:00"/>
    <b v="0"/>
    <b v="0"/>
    <s v="publishing/radio &amp; podcasts"/>
    <x v="4"/>
    <x v="14"/>
  </r>
  <r>
    <n v="990"/>
    <s v="Ortiz-Roberts"/>
    <s v="Devolved foreground customer loyalty"/>
    <n v="7800"/>
    <n v="6839"/>
    <n v="87.679487179487182"/>
    <x v="2"/>
    <n v="64"/>
    <n v="106.859375"/>
    <x v="0"/>
    <s v="USD"/>
    <n v="1456984800"/>
    <n v="1458882000"/>
    <d v="2016-03-03T06:00:00"/>
    <d v="2016-03-25T05:00:00"/>
    <b v="0"/>
    <b v="1"/>
    <s v="film &amp; video/drama"/>
    <x v="3"/>
    <x v="3"/>
  </r>
  <r>
    <n v="994"/>
    <s v="Leach, Rich and Price"/>
    <s v="Implemented bi-directional flexibility"/>
    <n v="141100"/>
    <n v="74073"/>
    <n v="52.496810772501767"/>
    <x v="2"/>
    <n v="842"/>
    <n v="87.972684085510693"/>
    <x v="0"/>
    <s v="USD"/>
    <n v="1413522000"/>
    <n v="1414040400"/>
    <d v="2014-10-17T05:00:00"/>
    <d v="2014-10-23T05:00:00"/>
    <b v="0"/>
    <b v="1"/>
    <s v="publishing/translations"/>
    <x v="4"/>
    <x v="17"/>
  </r>
  <r>
    <n v="996"/>
    <s v="Butler LLC"/>
    <s v="Future-proofed upward-trending migration"/>
    <n v="6600"/>
    <n v="4814"/>
    <n v="72.939393939393938"/>
    <x v="2"/>
    <n v="112"/>
    <n v="42.982142857142854"/>
    <x v="0"/>
    <s v="USD"/>
    <n v="1357106400"/>
    <n v="1359698400"/>
    <d v="2013-01-02T06:00:00"/>
    <d v="2013-02-01T06:00:00"/>
    <b v="0"/>
    <b v="0"/>
    <s v="theater/plays"/>
    <x v="2"/>
    <x v="2"/>
  </r>
  <r>
    <n v="998"/>
    <s v="Taylor, Santiago and Flores"/>
    <s v="Polarized composite customer loyalty"/>
    <n v="66600"/>
    <n v="37823"/>
    <n v="56.791291291291287"/>
    <x v="2"/>
    <n v="374"/>
    <n v="101.13101604278074"/>
    <x v="0"/>
    <s v="USD"/>
    <n v="1265868000"/>
    <n v="1267077600"/>
    <d v="2010-02-11T06:00:00"/>
    <d v="2010-02-25T06:00:00"/>
    <b v="0"/>
    <b v="1"/>
    <s v="music/indie rock"/>
    <x v="0"/>
    <x v="4"/>
  </r>
  <r>
    <n v="18"/>
    <s v="Johnson-Gould"/>
    <s v="Exclusive needs-based adapter"/>
    <n v="9100"/>
    <n v="6089"/>
    <n v="66.912087912087912"/>
    <x v="3"/>
    <n v="135"/>
    <n v="45.103703703703701"/>
    <x v="0"/>
    <s v="USD"/>
    <n v="1536382800"/>
    <n v="1537074000"/>
    <d v="2018-09-08T05:00:00"/>
    <d v="2018-09-16T05:00:00"/>
    <b v="0"/>
    <b v="0"/>
    <s v="theater/plays"/>
    <x v="2"/>
    <x v="2"/>
  </r>
  <r>
    <n v="26"/>
    <s v="Spencer-Bates"/>
    <s v="Optional responsive customer loyalty"/>
    <n v="107500"/>
    <n v="51814"/>
    <n v="48.199069767441863"/>
    <x v="3"/>
    <n v="1480"/>
    <n v="35.009459459459457"/>
    <x v="0"/>
    <s v="USD"/>
    <n v="1533013200"/>
    <n v="1535346000"/>
    <d v="2018-07-31T05:00:00"/>
    <d v="2018-08-27T05:00:00"/>
    <b v="0"/>
    <b v="0"/>
    <s v="theater/plays"/>
    <x v="2"/>
    <x v="2"/>
  </r>
  <r>
    <n v="69"/>
    <s v="Jones-Watson"/>
    <s v="Switchable disintermediate moderator"/>
    <n v="7900"/>
    <n v="1901"/>
    <n v="24.063291139240505"/>
    <x v="3"/>
    <n v="17"/>
    <n v="111.82352941176471"/>
    <x v="0"/>
    <s v="USD"/>
    <n v="1292738400"/>
    <n v="1295676000"/>
    <d v="2010-12-19T06:00:00"/>
    <d v="2011-01-22T06:00:00"/>
    <b v="0"/>
    <b v="0"/>
    <s v="theater/plays"/>
    <x v="2"/>
    <x v="2"/>
  </r>
  <r>
    <n v="93"/>
    <s v="Hall and Sons"/>
    <s v="Pre-emptive radical architecture"/>
    <n v="108800"/>
    <n v="65877"/>
    <n v="60.548713235294116"/>
    <x v="3"/>
    <n v="610"/>
    <n v="107.99508196721311"/>
    <x v="0"/>
    <s v="USD"/>
    <n v="1350709200"/>
    <n v="1351054800"/>
    <d v="2012-10-20T05:00:00"/>
    <d v="2012-10-24T05:00:00"/>
    <b v="0"/>
    <b v="1"/>
    <s v="theater/plays"/>
    <x v="2"/>
    <x v="2"/>
  </r>
  <r>
    <n v="128"/>
    <s v="Allen-Curtis"/>
    <s v="Phased human-resource core"/>
    <n v="70600"/>
    <n v="42596"/>
    <n v="60.334277620396605"/>
    <x v="3"/>
    <n v="532"/>
    <n v="80.067669172932327"/>
    <x v="0"/>
    <s v="USD"/>
    <n v="1282885200"/>
    <n v="1284008400"/>
    <d v="2010-08-27T05:00:00"/>
    <d v="2010-09-09T05:00:00"/>
    <b v="0"/>
    <b v="0"/>
    <s v="music/rock"/>
    <x v="0"/>
    <x v="0"/>
  </r>
  <r>
    <n v="129"/>
    <s v="Morgan-Martinez"/>
    <s v="Mandatory tertiary implementation"/>
    <n v="148500"/>
    <n v="4756"/>
    <n v="3.202693602693603"/>
    <x v="3"/>
    <n v="55"/>
    <n v="86.472727272727269"/>
    <x v="1"/>
    <s v="AUD"/>
    <n v="1422943200"/>
    <n v="1425103200"/>
    <d v="2015-02-03T06:00:00"/>
    <d v="2015-02-28T06:00:00"/>
    <b v="0"/>
    <b v="0"/>
    <s v="food/food trucks"/>
    <x v="7"/>
    <x v="13"/>
  </r>
  <r>
    <n v="136"/>
    <s v="Briggs PLC"/>
    <s v="Distributed context-sensitive flexibility"/>
    <n v="82800"/>
    <n v="2721"/>
    <n v="3.2862318840579712"/>
    <x v="3"/>
    <n v="58"/>
    <n v="46.913793103448278"/>
    <x v="0"/>
    <s v="USD"/>
    <n v="1402117200"/>
    <n v="1403154000"/>
    <d v="2014-06-07T05:00:00"/>
    <d v="2014-06-19T05:00:00"/>
    <b v="0"/>
    <b v="1"/>
    <s v="film &amp; video/drama"/>
    <x v="3"/>
    <x v="3"/>
  </r>
  <r>
    <n v="146"/>
    <s v="Harris-Golden"/>
    <s v="Optional bandwidth-monitored middleware"/>
    <n v="8800"/>
    <n v="1518"/>
    <n v="17.25"/>
    <x v="3"/>
    <n v="51"/>
    <n v="29.764705882352942"/>
    <x v="0"/>
    <s v="USD"/>
    <n v="1320732000"/>
    <n v="1322460000"/>
    <d v="2011-11-08T06:00:00"/>
    <d v="2011-11-28T06:00:00"/>
    <b v="0"/>
    <b v="0"/>
    <s v="theater/plays"/>
    <x v="2"/>
    <x v="2"/>
  </r>
  <r>
    <n v="156"/>
    <s v="Meza-Rogers"/>
    <s v="Streamlined encompassing encryption"/>
    <n v="36400"/>
    <n v="26914"/>
    <n v="73.939560439560438"/>
    <x v="3"/>
    <n v="379"/>
    <n v="71.013192612137203"/>
    <x v="1"/>
    <s v="AUD"/>
    <n v="1570251600"/>
    <n v="1572325200"/>
    <d v="2019-10-05T05:00:00"/>
    <d v="2019-10-29T05:00:00"/>
    <b v="0"/>
    <b v="0"/>
    <s v="music/rock"/>
    <x v="0"/>
    <x v="0"/>
  </r>
  <r>
    <n v="189"/>
    <s v="Anthony-Shaw"/>
    <s v="Switchable contextually-based access"/>
    <n v="191300"/>
    <n v="45004"/>
    <n v="23.525352848928385"/>
    <x v="3"/>
    <n v="441"/>
    <n v="102.0498866213152"/>
    <x v="0"/>
    <s v="USD"/>
    <n v="1457071200"/>
    <n v="1457071200"/>
    <d v="2016-03-04T06:00:00"/>
    <d v="2016-03-04T06:00:00"/>
    <b v="0"/>
    <b v="0"/>
    <s v="theater/plays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0"/>
    <s v="USD"/>
    <n v="1317531600"/>
    <n v="1317877200"/>
    <d v="2011-10-02T05:00:00"/>
    <d v="2011-10-06T05:00:00"/>
    <b v="0"/>
    <b v="0"/>
    <s v="food/food trucks"/>
    <x v="7"/>
    <x v="13"/>
  </r>
  <r>
    <n v="206"/>
    <s v="Austin, Baker and Kelley"/>
    <s v="Fundamental grid-enabled strategy"/>
    <n v="9000"/>
    <n v="3496"/>
    <n v="38.844444444444441"/>
    <x v="3"/>
    <n v="57"/>
    <n v="61.333333333333336"/>
    <x v="0"/>
    <s v="USD"/>
    <n v="1267250400"/>
    <n v="1268028000"/>
    <d v="2010-02-27T06:00:00"/>
    <d v="2010-03-08T06:00:00"/>
    <b v="0"/>
    <b v="0"/>
    <s v="publishing/fiction"/>
    <x v="4"/>
    <x v="11"/>
  </r>
  <r>
    <n v="231"/>
    <s v="Williams, Carter and Gonzalez"/>
    <s v="Cross-platform uniform hardware"/>
    <n v="7200"/>
    <n v="5523"/>
    <n v="76.708333333333329"/>
    <x v="3"/>
    <n v="67"/>
    <n v="82.432835820895519"/>
    <x v="0"/>
    <s v="USD"/>
    <n v="1369112400"/>
    <n v="1374123600"/>
    <d v="2013-05-21T05:00:00"/>
    <d v="2013-07-18T05:00:00"/>
    <b v="0"/>
    <b v="0"/>
    <s v="theater/plays"/>
    <x v="2"/>
    <x v="2"/>
  </r>
  <r>
    <n v="270"/>
    <s v="Sawyer, Horton and Williams"/>
    <s v="Triple-buffered 4thgeneration toolset"/>
    <n v="173900"/>
    <n v="47260"/>
    <n v="27.176538240368025"/>
    <x v="3"/>
    <n v="1890"/>
    <n v="25.005291005291006"/>
    <x v="0"/>
    <s v="USD"/>
    <n v="1291269600"/>
    <n v="1291442400"/>
    <d v="2010-12-02T06:00:00"/>
    <d v="2010-12-04T06:00:00"/>
    <b v="0"/>
    <b v="0"/>
    <s v="games/video games"/>
    <x v="5"/>
    <x v="9"/>
  </r>
  <r>
    <n v="286"/>
    <s v="Obrien-Aguirre"/>
    <s v="Devolved uniform complexity"/>
    <n v="112100"/>
    <n v="19557"/>
    <n v="17.446030330062445"/>
    <x v="3"/>
    <n v="184"/>
    <n v="106.28804347826087"/>
    <x v="0"/>
    <s v="USD"/>
    <n v="1479880800"/>
    <n v="1480485600"/>
    <d v="2016-11-23T06:00:00"/>
    <d v="2016-11-30T06:00:00"/>
    <b v="0"/>
    <b v="0"/>
    <s v="theater/plays"/>
    <x v="2"/>
    <x v="2"/>
  </r>
  <r>
    <n v="293"/>
    <s v="Ross Group"/>
    <s v="Organized executive solution"/>
    <n v="6500"/>
    <n v="1065"/>
    <n v="16.384615384615383"/>
    <x v="3"/>
    <n v="32"/>
    <n v="33.28125"/>
    <x v="5"/>
    <s v="EUR"/>
    <n v="1286254800"/>
    <n v="1287032400"/>
    <d v="2010-10-05T05:00:00"/>
    <d v="2010-10-14T05:00:00"/>
    <b v="0"/>
    <b v="0"/>
    <s v="theater/plays"/>
    <x v="2"/>
    <x v="2"/>
  </r>
  <r>
    <n v="309"/>
    <s v="Harris-Perry"/>
    <s v="User-centric 6thgeneration attitude"/>
    <n v="4100"/>
    <n v="3087"/>
    <n v="75.292682926829272"/>
    <x v="3"/>
    <n v="75"/>
    <n v="41.16"/>
    <x v="0"/>
    <s v="USD"/>
    <n v="1316581200"/>
    <n v="1318309200"/>
    <d v="2011-09-21T05:00:00"/>
    <d v="2011-10-11T05:00:00"/>
    <b v="0"/>
    <b v="1"/>
    <s v="music/indie rock"/>
    <x v="0"/>
    <x v="4"/>
  </r>
  <r>
    <n v="319"/>
    <s v="Mills Group"/>
    <s v="Advanced empowering matrix"/>
    <n v="8400"/>
    <n v="3251"/>
    <n v="38.702380952380956"/>
    <x v="3"/>
    <n v="64"/>
    <n v="50.796875"/>
    <x v="0"/>
    <s v="USD"/>
    <n v="1281589200"/>
    <n v="1283662800"/>
    <d v="2010-08-12T05:00:00"/>
    <d v="2010-09-05T05:00:00"/>
    <b v="0"/>
    <b v="0"/>
    <s v="technology/web"/>
    <x v="1"/>
    <x v="1"/>
  </r>
  <r>
    <n v="339"/>
    <s v="Lewis, Taylor and Rivers"/>
    <s v="Front-line transitional algorithm"/>
    <n v="136300"/>
    <n v="108974"/>
    <n v="79.951577402787962"/>
    <x v="3"/>
    <n v="1297"/>
    <n v="84.02004626060139"/>
    <x v="6"/>
    <s v="CAD"/>
    <n v="1501650000"/>
    <n v="1502859600"/>
    <d v="2017-08-02T05:00:00"/>
    <d v="2017-08-16T05:00:00"/>
    <b v="0"/>
    <b v="0"/>
    <s v="theater/plays"/>
    <x v="2"/>
    <x v="2"/>
  </r>
  <r>
    <n v="388"/>
    <s v="Cruz Ltd"/>
    <s v="Exclusive dynamic adapter"/>
    <n v="114800"/>
    <n v="12938"/>
    <n v="11.270034843205574"/>
    <x v="3"/>
    <n v="145"/>
    <n v="89.227586206896547"/>
    <x v="4"/>
    <s v="CHF"/>
    <n v="1325656800"/>
    <n v="1325829600"/>
    <d v="2012-01-04T06:00:00"/>
    <d v="2012-01-06T06:00:00"/>
    <b v="0"/>
    <b v="0"/>
    <s v="music/indie rock"/>
    <x v="0"/>
    <x v="4"/>
  </r>
  <r>
    <n v="429"/>
    <s v="Robles Ltd"/>
    <s v="Right-sized demand-driven adapter"/>
    <n v="191000"/>
    <n v="173191"/>
    <n v="90.675916230366497"/>
    <x v="3"/>
    <n v="2138"/>
    <n v="81.006080449017773"/>
    <x v="0"/>
    <s v="USD"/>
    <n v="1392012000"/>
    <n v="1394427600"/>
    <d v="2014-02-10T06:00:00"/>
    <d v="2014-03-10T05:00:00"/>
    <b v="0"/>
    <b v="1"/>
    <s v="photography/photography books"/>
    <x v="6"/>
    <x v="12"/>
  </r>
  <r>
    <n v="434"/>
    <s v="Floyd-Sims"/>
    <s v="Cloned transitional hierarchy"/>
    <n v="5400"/>
    <n v="903"/>
    <n v="16.722222222222221"/>
    <x v="3"/>
    <n v="10"/>
    <n v="90.3"/>
    <x v="6"/>
    <s v="CAD"/>
    <n v="1480572000"/>
    <n v="1481781600"/>
    <d v="2016-12-01T06:00:00"/>
    <d v="2016-12-15T06:00:00"/>
    <b v="1"/>
    <b v="0"/>
    <s v="theater/plays"/>
    <x v="2"/>
    <x v="2"/>
  </r>
  <r>
    <n v="443"/>
    <s v="Clark-Bowman"/>
    <s v="Stand-alone user-facing service-desk"/>
    <n v="9300"/>
    <n v="3232"/>
    <n v="34.752688172043008"/>
    <x v="3"/>
    <n v="90"/>
    <n v="35.911111111111111"/>
    <x v="0"/>
    <s v="USD"/>
    <n v="1285822800"/>
    <n v="1287464400"/>
    <d v="2010-09-30T05:00:00"/>
    <d v="2010-10-19T05:00:00"/>
    <b v="0"/>
    <b v="0"/>
    <s v="theater/plays"/>
    <x v="2"/>
    <x v="2"/>
  </r>
  <r>
    <n v="447"/>
    <s v="Harrington-Harper"/>
    <s v="Self-enabling next generation algorithm"/>
    <n v="155200"/>
    <n v="37754"/>
    <n v="24.326030927835053"/>
    <x v="3"/>
    <n v="439"/>
    <n v="86"/>
    <x v="3"/>
    <s v="GBP"/>
    <n v="1513663200"/>
    <n v="1515045600"/>
    <d v="2017-12-19T06:00:00"/>
    <d v="2018-01-04T06:00:00"/>
    <b v="0"/>
    <b v="0"/>
    <s v="film &amp; video/television"/>
    <x v="3"/>
    <x v="19"/>
  </r>
  <r>
    <n v="492"/>
    <s v="Garcia Group"/>
    <s v="Persevering interactive matrix"/>
    <n v="191000"/>
    <n v="45831"/>
    <n v="23.995287958115181"/>
    <x v="3"/>
    <n v="595"/>
    <n v="77.026890756302521"/>
    <x v="0"/>
    <s v="USD"/>
    <n v="1275886800"/>
    <n v="1278910800"/>
    <d v="2010-06-07T05:00:00"/>
    <d v="2010-07-12T05:00:00"/>
    <b v="1"/>
    <b v="1"/>
    <s v="film &amp; video/shorts"/>
    <x v="3"/>
    <x v="10"/>
  </r>
  <r>
    <n v="513"/>
    <s v="Harrison, Blackwell and Mendez"/>
    <s v="Synchronized 6thgeneration adapter"/>
    <n v="8300"/>
    <n v="3260"/>
    <n v="39.277108433734945"/>
    <x v="3"/>
    <n v="35"/>
    <n v="93.142857142857139"/>
    <x v="0"/>
    <s v="USD"/>
    <n v="1284008400"/>
    <n v="1284181200"/>
    <d v="2010-09-09T05:00:00"/>
    <d v="2010-09-11T05:00:00"/>
    <b v="0"/>
    <b v="0"/>
    <s v="film &amp; video/television"/>
    <x v="3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4"/>
    <s v="CHF"/>
    <n v="1386309600"/>
    <n v="1386741600"/>
    <d v="2013-12-06T06:00:00"/>
    <d v="2013-12-11T06:00:00"/>
    <b v="0"/>
    <b v="1"/>
    <s v="music/rock"/>
    <x v="0"/>
    <x v="0"/>
  </r>
  <r>
    <n v="550"/>
    <s v="Morrison-Henderson"/>
    <s v="De-engineered disintermediate encoding"/>
    <n v="100"/>
    <n v="4"/>
    <n v="4"/>
    <x v="3"/>
    <n v="1"/>
    <n v="4"/>
    <x v="4"/>
    <s v="CHF"/>
    <n v="1330495200"/>
    <n v="1332306000"/>
    <d v="2012-02-29T06:00:00"/>
    <d v="2012-03-21T05:00:00"/>
    <b v="0"/>
    <b v="0"/>
    <s v="music/indie rock"/>
    <x v="0"/>
    <x v="4"/>
  </r>
  <r>
    <n v="572"/>
    <s v="Clements Group"/>
    <s v="Assimilated actuating policy"/>
    <n v="9000"/>
    <n v="4896"/>
    <n v="54.400000000000006"/>
    <x v="3"/>
    <n v="94"/>
    <n v="52.085106382978722"/>
    <x v="0"/>
    <s v="USD"/>
    <n v="1443416400"/>
    <n v="1444798800"/>
    <d v="2015-09-28T05:00:00"/>
    <d v="2015-10-14T05:00:00"/>
    <b v="0"/>
    <b v="1"/>
    <s v="music/rock"/>
    <x v="0"/>
    <x v="0"/>
  </r>
  <r>
    <n v="577"/>
    <s v="Stevens Inc"/>
    <s v="Adaptive 24hour projection"/>
    <n v="8200"/>
    <n v="1546"/>
    <n v="18.853658536585368"/>
    <x v="3"/>
    <n v="37"/>
    <n v="41.783783783783782"/>
    <x v="0"/>
    <s v="USD"/>
    <n v="1299823200"/>
    <n v="1302066000"/>
    <d v="2011-03-11T06:00:00"/>
    <d v="2011-04-06T05:00:00"/>
    <b v="0"/>
    <b v="0"/>
    <s v="music/jazz"/>
    <x v="0"/>
    <x v="15"/>
  </r>
  <r>
    <n v="611"/>
    <s v="Brady, Cortez and Rodriguez"/>
    <s v="Multi-lateral maximized core"/>
    <n v="8200"/>
    <n v="1136"/>
    <n v="13.853658536585368"/>
    <x v="3"/>
    <n v="15"/>
    <n v="75.733333333333334"/>
    <x v="0"/>
    <s v="USD"/>
    <n v="1374728400"/>
    <n v="1375765200"/>
    <d v="2013-07-25T05:00:00"/>
    <d v="2013-08-06T05:00:00"/>
    <b v="0"/>
    <b v="0"/>
    <s v="theater/plays"/>
    <x v="2"/>
    <x v="2"/>
  </r>
  <r>
    <n v="630"/>
    <s v="Patterson-Johnson"/>
    <s v="Grass-roots directional workforce"/>
    <n v="9500"/>
    <n v="5973"/>
    <n v="62.873684210526314"/>
    <x v="3"/>
    <n v="87"/>
    <n v="68.65517241379311"/>
    <x v="0"/>
    <s v="USD"/>
    <n v="1556686800"/>
    <n v="1557637200"/>
    <d v="2019-05-01T05:00:00"/>
    <d v="2019-05-12T05:00:00"/>
    <b v="0"/>
    <b v="1"/>
    <s v="theater/plays"/>
    <x v="2"/>
    <x v="2"/>
  </r>
  <r>
    <n v="634"/>
    <s v="Taylor, Johnson and Hernandez"/>
    <s v="Polarized incremental portal"/>
    <n v="118200"/>
    <n v="92824"/>
    <n v="78.531302876480552"/>
    <x v="3"/>
    <n v="1658"/>
    <n v="55.985524728588658"/>
    <x v="0"/>
    <s v="USD"/>
    <n v="1490418000"/>
    <n v="1491627600"/>
    <d v="2017-03-25T05:00:00"/>
    <d v="2017-04-08T05:00:00"/>
    <b v="0"/>
    <b v="0"/>
    <s v="film &amp; video/television"/>
    <x v="3"/>
    <x v="19"/>
  </r>
  <r>
    <n v="648"/>
    <s v="Vargas-Cox"/>
    <s v="Vision-oriented local contingency"/>
    <n v="98600"/>
    <n v="62174"/>
    <n v="63.056795131845846"/>
    <x v="3"/>
    <n v="723"/>
    <n v="85.994467496542185"/>
    <x v="0"/>
    <s v="USD"/>
    <n v="1499317200"/>
    <n v="1500872400"/>
    <d v="2017-07-06T05:00:00"/>
    <d v="2017-07-24T05:00:00"/>
    <b v="1"/>
    <b v="0"/>
    <s v="food/food trucks"/>
    <x v="7"/>
    <x v="13"/>
  </r>
  <r>
    <n v="658"/>
    <s v="Howell, Myers and Olson"/>
    <s v="Self-enabling mission-critical success"/>
    <n v="52600"/>
    <n v="31594"/>
    <n v="60.064638783269963"/>
    <x v="3"/>
    <n v="390"/>
    <n v="81.010256410256417"/>
    <x v="0"/>
    <s v="USD"/>
    <n v="1440910800"/>
    <n v="1442898000"/>
    <d v="2015-08-30T05:00:00"/>
    <d v="2015-09-22T05:00:00"/>
    <b v="0"/>
    <b v="0"/>
    <s v="music/rock"/>
    <x v="0"/>
    <x v="0"/>
  </r>
  <r>
    <n v="666"/>
    <s v="York, Barr and Grant"/>
    <s v="Cloned bottom-line success"/>
    <n v="3100"/>
    <n v="1985"/>
    <n v="64.032258064516128"/>
    <x v="3"/>
    <n v="25"/>
    <n v="79.400000000000006"/>
    <x v="0"/>
    <s v="USD"/>
    <n v="1377838800"/>
    <n v="1378357200"/>
    <d v="2013-08-30T05:00:00"/>
    <d v="2013-09-05T05:00:00"/>
    <b v="0"/>
    <b v="1"/>
    <s v="theater/plays"/>
    <x v="2"/>
    <x v="2"/>
  </r>
  <r>
    <n v="674"/>
    <s v="Sanchez Ltd"/>
    <s v="Up-sized 24hour instruction set"/>
    <n v="170700"/>
    <n v="57250"/>
    <n v="33.53837141183363"/>
    <x v="3"/>
    <n v="1218"/>
    <n v="47.003284072249592"/>
    <x v="0"/>
    <s v="USD"/>
    <n v="1313730000"/>
    <n v="1317790800"/>
    <d v="2011-08-19T05:00:00"/>
    <d v="2011-10-05T05:00:00"/>
    <b v="0"/>
    <b v="0"/>
    <s v="photography/photography books"/>
    <x v="6"/>
    <x v="12"/>
  </r>
  <r>
    <n v="678"/>
    <s v="Rodriguez-Patterson"/>
    <s v="Inverse static standardization"/>
    <n v="99500"/>
    <n v="17879"/>
    <n v="17.968844221105527"/>
    <x v="3"/>
    <n v="215"/>
    <n v="83.158139534883716"/>
    <x v="0"/>
    <s v="USD"/>
    <n v="1547877600"/>
    <n v="1548050400"/>
    <d v="2019-01-19T06:00:00"/>
    <d v="2019-01-21T06:00:00"/>
    <b v="0"/>
    <b v="0"/>
    <s v="film &amp; video/drama"/>
    <x v="3"/>
    <x v="3"/>
  </r>
  <r>
    <n v="720"/>
    <s v="Valenzuela, Davidson and Castro"/>
    <s v="Multi-layered upward-trending conglomeration"/>
    <n v="8700"/>
    <n v="3227"/>
    <n v="37.091954022988503"/>
    <x v="3"/>
    <n v="38"/>
    <n v="84.921052631578945"/>
    <x v="2"/>
    <s v="DKK"/>
    <n v="1519192800"/>
    <n v="1520402400"/>
    <d v="2018-02-21T06:00:00"/>
    <d v="2018-03-07T06:00:00"/>
    <b v="0"/>
    <b v="1"/>
    <s v="theater/plays"/>
    <x v="2"/>
    <x v="2"/>
  </r>
  <r>
    <n v="721"/>
    <s v="Dominguez-Owens"/>
    <s v="Open-architected systematic intranet"/>
    <n v="123600"/>
    <n v="5429"/>
    <n v="4.392394822006473"/>
    <x v="3"/>
    <n v="60"/>
    <n v="90.483333333333334"/>
    <x v="0"/>
    <s v="USD"/>
    <n v="1522818000"/>
    <n v="1523336400"/>
    <d v="2018-04-04T05:00:00"/>
    <d v="2018-04-10T05:00:00"/>
    <b v="0"/>
    <b v="0"/>
    <s v="music/rock"/>
    <x v="0"/>
    <x v="0"/>
  </r>
  <r>
    <n v="726"/>
    <s v="Johns-Thomas"/>
    <s v="Realigned web-enabled functionalities"/>
    <n v="54300"/>
    <n v="48227"/>
    <n v="88.815837937384899"/>
    <x v="3"/>
    <n v="524"/>
    <n v="92.036259541984734"/>
    <x v="0"/>
    <s v="USD"/>
    <n v="1287982800"/>
    <n v="1288501200"/>
    <d v="2010-10-25T05:00:00"/>
    <d v="2010-10-31T05:00:00"/>
    <b v="0"/>
    <b v="1"/>
    <s v="theater/plays"/>
    <x v="2"/>
    <x v="2"/>
  </r>
  <r>
    <n v="731"/>
    <s v="Cruz, Hall and Mason"/>
    <s v="Synergized content-based hierarchy"/>
    <n v="8000"/>
    <n v="7220"/>
    <n v="90.25"/>
    <x v="3"/>
    <n v="219"/>
    <n v="32.968036529680369"/>
    <x v="0"/>
    <s v="USD"/>
    <n v="1500786000"/>
    <n v="1500872400"/>
    <d v="2017-07-23T05:00:00"/>
    <d v="2017-07-24T05:00:00"/>
    <b v="0"/>
    <b v="0"/>
    <s v="technology/web"/>
    <x v="1"/>
    <x v="1"/>
  </r>
  <r>
    <n v="736"/>
    <s v="Silva-Hawkins"/>
    <s v="Proactive heuristic orchestration"/>
    <n v="7700"/>
    <n v="2533"/>
    <n v="32.896103896103895"/>
    <x v="3"/>
    <n v="29"/>
    <n v="87.34482758620689"/>
    <x v="0"/>
    <s v="USD"/>
    <n v="1424412000"/>
    <n v="1424757600"/>
    <d v="2015-02-20T06:00:00"/>
    <d v="2015-02-24T06:00:00"/>
    <b v="0"/>
    <b v="0"/>
    <s v="publishing/nonfiction"/>
    <x v="4"/>
    <x v="5"/>
  </r>
  <r>
    <n v="748"/>
    <s v="Martinez PLC"/>
    <s v="Cloned actuating architecture"/>
    <n v="194900"/>
    <n v="68137"/>
    <n v="34.959979476654695"/>
    <x v="3"/>
    <n v="614"/>
    <n v="110.97231270358306"/>
    <x v="0"/>
    <s v="USD"/>
    <n v="1267423200"/>
    <n v="1269579600"/>
    <d v="2010-03-01T06:00:00"/>
    <d v="2010-03-26T05:00:00"/>
    <b v="0"/>
    <b v="1"/>
    <s v="film &amp; video/animation"/>
    <x v="3"/>
    <x v="6"/>
  </r>
  <r>
    <n v="752"/>
    <s v="Lowery Group"/>
    <s v="Sharable motivating emulation"/>
    <n v="5800"/>
    <n v="5362"/>
    <n v="92.448275862068968"/>
    <x v="3"/>
    <n v="114"/>
    <n v="47.035087719298247"/>
    <x v="0"/>
    <s v="USD"/>
    <n v="1280984400"/>
    <n v="1282539600"/>
    <d v="2010-08-05T05:00:00"/>
    <d v="2010-08-23T05:00:00"/>
    <b v="0"/>
    <b v="1"/>
    <s v="theater/plays"/>
    <x v="2"/>
    <x v="2"/>
  </r>
  <r>
    <n v="771"/>
    <s v="Smith, Mack and Williams"/>
    <s v="Self-enabling 5thgeneration paradigm"/>
    <n v="5600"/>
    <n v="2769"/>
    <n v="49.446428571428569"/>
    <x v="3"/>
    <n v="26"/>
    <n v="106.5"/>
    <x v="0"/>
    <s v="USD"/>
    <n v="1548482400"/>
    <n v="1550815200"/>
    <d v="2019-01-26T06:00:00"/>
    <d v="2019-02-22T06:00:00"/>
    <b v="0"/>
    <b v="0"/>
    <s v="theater/plays"/>
    <x v="2"/>
    <x v="2"/>
  </r>
  <r>
    <n v="781"/>
    <s v="Thomas Ltd"/>
    <s v="Cross-group interactive architecture"/>
    <n v="8700"/>
    <n v="4414"/>
    <n v="50.735632183908038"/>
    <x v="3"/>
    <n v="56"/>
    <n v="78.821428571428569"/>
    <x v="4"/>
    <s v="CHF"/>
    <n v="1288501200"/>
    <n v="1292911200"/>
    <d v="2010-10-31T05:00:00"/>
    <d v="2010-12-21T06:00:00"/>
    <b v="0"/>
    <b v="0"/>
    <s v="theater/plays"/>
    <x v="2"/>
    <x v="2"/>
  </r>
  <r>
    <n v="790"/>
    <s v="White-Obrien"/>
    <s v="Operative local pricing structure"/>
    <n v="185900"/>
    <n v="56774"/>
    <n v="30.540075309306079"/>
    <x v="3"/>
    <n v="1113"/>
    <n v="51.009883198562441"/>
    <x v="0"/>
    <s v="USD"/>
    <n v="1266127200"/>
    <n v="1266645600"/>
    <d v="2010-02-14T06:00:00"/>
    <d v="2010-02-20T06:00:00"/>
    <b v="0"/>
    <b v="0"/>
    <s v="theater/plays"/>
    <x v="2"/>
    <x v="2"/>
  </r>
  <r>
    <n v="844"/>
    <s v="Rodriguez-Hansen"/>
    <s v="Intuitive cohesive groupware"/>
    <n v="8800"/>
    <n v="8747"/>
    <n v="99.39772727272728"/>
    <x v="3"/>
    <n v="94"/>
    <n v="93.053191489361708"/>
    <x v="0"/>
    <s v="USD"/>
    <n v="1327212000"/>
    <n v="1327471200"/>
    <d v="2012-01-22T06:00:00"/>
    <d v="2012-01-25T06:00:00"/>
    <b v="0"/>
    <b v="0"/>
    <s v="film &amp; video/documentary"/>
    <x v="3"/>
    <x v="7"/>
  </r>
  <r>
    <n v="866"/>
    <s v="Jackson-Brown"/>
    <s v="Versatile 5thgeneration matrices"/>
    <n v="182800"/>
    <n v="79045"/>
    <n v="43.241247264770237"/>
    <x v="3"/>
    <n v="898"/>
    <n v="88.023385300668153"/>
    <x v="0"/>
    <s v="USD"/>
    <n v="1304830800"/>
    <n v="1304917200"/>
    <d v="2011-05-08T05:00:00"/>
    <d v="2011-05-09T05:00:00"/>
    <b v="0"/>
    <b v="0"/>
    <s v="photography/photography books"/>
    <x v="6"/>
    <x v="12"/>
  </r>
  <r>
    <n v="910"/>
    <s v="King-Morris"/>
    <s v="Proactive incremental architecture"/>
    <n v="154500"/>
    <n v="30215"/>
    <n v="19.556634304207122"/>
    <x v="3"/>
    <n v="296"/>
    <n v="102.07770270270271"/>
    <x v="0"/>
    <s v="USD"/>
    <n v="1421906400"/>
    <n v="1421992800"/>
    <d v="2015-01-22T06:00:00"/>
    <d v="2015-01-23T06:00:00"/>
    <b v="0"/>
    <b v="0"/>
    <s v="theater/plays"/>
    <x v="2"/>
    <x v="2"/>
  </r>
  <r>
    <n v="937"/>
    <s v="Tapia, Sandoval and Hurley"/>
    <s v="Cloned fresh-thinking model"/>
    <n v="171000"/>
    <n v="84891"/>
    <n v="49.64385964912281"/>
    <x v="3"/>
    <n v="976"/>
    <n v="86.978483606557376"/>
    <x v="0"/>
    <s v="USD"/>
    <n v="1448517600"/>
    <n v="1449295200"/>
    <d v="2015-11-26T06:00:00"/>
    <d v="2015-12-05T06:00:00"/>
    <b v="0"/>
    <b v="0"/>
    <s v="film &amp; video/documentary"/>
    <x v="3"/>
    <x v="7"/>
  </r>
  <r>
    <n v="948"/>
    <s v="Smith-Hill"/>
    <s v="Integrated holistic paradigm"/>
    <n v="9400"/>
    <n v="5918"/>
    <n v="62.957446808510639"/>
    <x v="3"/>
    <n v="160"/>
    <n v="36.987499999999997"/>
    <x v="0"/>
    <s v="USD"/>
    <n v="1418364000"/>
    <n v="1419228000"/>
    <d v="2014-12-12T06:00:00"/>
    <d v="2014-12-22T06:00:00"/>
    <b v="1"/>
    <b v="1"/>
    <s v="film &amp; video/documentary"/>
    <x v="3"/>
    <x v="7"/>
  </r>
  <r>
    <n v="952"/>
    <s v="Cummings-Hayes"/>
    <s v="Virtual multi-tasking core"/>
    <n v="145500"/>
    <n v="101987"/>
    <n v="70.094158075601371"/>
    <x v="3"/>
    <n v="2266"/>
    <n v="45.007502206531335"/>
    <x v="0"/>
    <s v="USD"/>
    <n v="1470718800"/>
    <n v="1471928400"/>
    <d v="2016-08-09T05:00:00"/>
    <d v="2016-08-23T05:00:00"/>
    <b v="0"/>
    <b v="0"/>
    <s v="film &amp; video/documentary"/>
    <x v="3"/>
    <x v="7"/>
  </r>
  <r>
    <n v="993"/>
    <s v="Erickson-Rogers"/>
    <s v="De-engineered even-keeled definition"/>
    <n v="9800"/>
    <n v="7608"/>
    <n v="77.632653061224488"/>
    <x v="3"/>
    <n v="75"/>
    <n v="101.44"/>
    <x v="5"/>
    <s v="EUR"/>
    <n v="1450936800"/>
    <n v="1452405600"/>
    <d v="2015-12-24T06:00:00"/>
    <d v="2016-01-10T06:00:00"/>
    <b v="0"/>
    <b v="1"/>
    <s v="photography/photography books"/>
    <x v="6"/>
    <x v="12"/>
  </r>
  <r>
    <n v="997"/>
    <s v="Ball LLC"/>
    <s v="Right-sized full-range throughput"/>
    <n v="7600"/>
    <n v="4603"/>
    <n v="60.565789473684205"/>
    <x v="3"/>
    <n v="139"/>
    <n v="33.115107913669064"/>
    <x v="5"/>
    <s v="EUR"/>
    <n v="1390197600"/>
    <n v="1390629600"/>
    <d v="2014-01-20T06:00:00"/>
    <d v="2014-01-25T06:00:00"/>
    <b v="0"/>
    <b v="0"/>
    <s v="theater/plays"/>
    <x v="2"/>
    <x v="2"/>
  </r>
  <r>
    <n v="999"/>
    <s v="Hernandez, Norton and Kelley"/>
    <s v="Expanded eco-centric policy"/>
    <n v="111100"/>
    <n v="62819"/>
    <n v="56.542754275427541"/>
    <x v="3"/>
    <n v="1122"/>
    <n v="55.98841354723708"/>
    <x v="0"/>
    <s v="USD"/>
    <n v="1467176400"/>
    <n v="1467781200"/>
    <d v="2016-06-29T05:00:00"/>
    <d v="2016-07-06T05:00:00"/>
    <b v="0"/>
    <b v="0"/>
    <s v="food/food trucks"/>
    <x v="7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s v="Odom Inc"/>
    <s v="Managed bottom-line architecture"/>
    <n v="1400"/>
    <n v="14560"/>
    <n v="1040"/>
    <x v="0"/>
    <n v="158"/>
    <n v="92.151898734177209"/>
    <s v="US"/>
    <s v="USD"/>
    <n v="1408424400"/>
    <n v="1408597200"/>
    <x v="0"/>
    <d v="2014-08-21T05:00:00"/>
    <b v="0"/>
    <b v="1"/>
    <s v="music/rock"/>
    <s v="music"/>
    <s v="rock"/>
  </r>
  <r>
    <n v="2"/>
    <s v="Melton, Robinson and Fritz"/>
    <s v="Function-based leadingedge pricing structure"/>
    <n v="108400"/>
    <n v="142523"/>
    <n v="131.4787822878229"/>
    <x v="0"/>
    <n v="1425"/>
    <n v="100.01614035087719"/>
    <s v="AU"/>
    <s v="AUD"/>
    <n v="1384668000"/>
    <n v="1384840800"/>
    <x v="1"/>
    <d v="2013-11-19T06:00:00"/>
    <b v="0"/>
    <b v="0"/>
    <s v="technology/web"/>
    <s v="technology"/>
    <s v="web"/>
  </r>
  <r>
    <n v="5"/>
    <s v="Harris Group"/>
    <s v="Open-source optimizing database"/>
    <n v="7600"/>
    <n v="13195"/>
    <n v="173.61842105263159"/>
    <x v="0"/>
    <n v="174"/>
    <n v="75.833333333333329"/>
    <s v="DK"/>
    <s v="DKK"/>
    <n v="1346130000"/>
    <n v="1347080400"/>
    <x v="2"/>
    <d v="2012-09-08T05:00:00"/>
    <b v="0"/>
    <b v="0"/>
    <s v="theater/plays"/>
    <s v="theater"/>
    <s v="plays"/>
  </r>
  <r>
    <n v="7"/>
    <s v="Carter-Guzman"/>
    <s v="Centralized cohesive challenge"/>
    <n v="4500"/>
    <n v="14741"/>
    <n v="327.57777777777778"/>
    <x v="0"/>
    <n v="227"/>
    <n v="64.93832599118943"/>
    <s v="DK"/>
    <s v="DKK"/>
    <n v="1439442000"/>
    <n v="1439614800"/>
    <x v="3"/>
    <d v="2015-08-15T05:00:00"/>
    <b v="0"/>
    <b v="0"/>
    <s v="theater/plays"/>
    <s v="theater"/>
    <s v="plays"/>
  </r>
  <r>
    <n v="10"/>
    <s v="Green Ltd"/>
    <s v="Monitored empowering installation"/>
    <n v="5200"/>
    <n v="13838"/>
    <n v="266.11538461538464"/>
    <x v="0"/>
    <n v="220"/>
    <n v="62.9"/>
    <s v="US"/>
    <s v="USD"/>
    <n v="1281762000"/>
    <n v="1285909200"/>
    <x v="4"/>
    <d v="2010-10-01T05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45.11904761904765"/>
    <x v="0"/>
    <n v="98"/>
    <n v="105.05102040816327"/>
    <s v="US"/>
    <s v="USD"/>
    <n v="1465621200"/>
    <n v="1466658000"/>
    <x v="5"/>
    <d v="2016-06-23T05:00:00"/>
    <b v="0"/>
    <b v="0"/>
    <s v="music/indie rock"/>
    <s v="music"/>
    <s v="indie rock"/>
  </r>
  <r>
    <n v="16"/>
    <s v="Hines Inc"/>
    <s v="Cross-platform systemic adapter"/>
    <n v="1700"/>
    <n v="11041"/>
    <n v="649.47058823529414"/>
    <x v="0"/>
    <n v="100"/>
    <n v="110.41"/>
    <s v="US"/>
    <s v="USD"/>
    <n v="1390370400"/>
    <n v="1392271200"/>
    <x v="6"/>
    <d v="2014-02-13T06:00:00"/>
    <b v="0"/>
    <b v="0"/>
    <s v="publishing/nonfiction"/>
    <s v="publishing"/>
    <s v="nonfiction"/>
  </r>
  <r>
    <n v="17"/>
    <s v="Cochran-Nguyen"/>
    <s v="Seamless 4thgeneration methodology"/>
    <n v="84600"/>
    <n v="134845"/>
    <n v="159.39125295508273"/>
    <x v="0"/>
    <n v="1249"/>
    <n v="107.96236989591674"/>
    <s v="US"/>
    <s v="USD"/>
    <n v="1294812000"/>
    <n v="1294898400"/>
    <x v="7"/>
    <d v="2011-01-13T06:00:00"/>
    <b v="0"/>
    <b v="0"/>
    <s v="film &amp; video/animation"/>
    <s v="film &amp; video"/>
    <s v="animation"/>
  </r>
  <r>
    <n v="20"/>
    <s v="Reeves, Thompson and Richardson"/>
    <s v="Proactive composite alliance"/>
    <n v="131800"/>
    <n v="147936"/>
    <n v="112.24279210925646"/>
    <x v="0"/>
    <n v="1396"/>
    <n v="105.97134670487107"/>
    <s v="US"/>
    <s v="USD"/>
    <n v="1406523600"/>
    <n v="1406523600"/>
    <x v="8"/>
    <d v="2014-07-28T05:00:00"/>
    <b v="0"/>
    <b v="0"/>
    <s v="film &amp; video/drama"/>
    <s v="film &amp; video"/>
    <s v="drama"/>
  </r>
  <r>
    <n v="22"/>
    <s v="Collier Inc"/>
    <s v="Enhanced dynamic definition"/>
    <n v="59100"/>
    <n v="75690"/>
    <n v="128.07106598984771"/>
    <x v="0"/>
    <n v="890"/>
    <n v="85.044943820224717"/>
    <s v="US"/>
    <s v="USD"/>
    <n v="1522731600"/>
    <n v="1524027600"/>
    <x v="9"/>
    <d v="2018-04-18T05:00:00"/>
    <b v="0"/>
    <b v="0"/>
    <s v="theater/plays"/>
    <s v="theater"/>
    <s v="plays"/>
  </r>
  <r>
    <n v="23"/>
    <s v="Gray-Jenkins"/>
    <s v="Devolved next generation adapter"/>
    <n v="4500"/>
    <n v="14942"/>
    <n v="332.04444444444448"/>
    <x v="0"/>
    <n v="142"/>
    <n v="105.22535211267606"/>
    <s v="GB"/>
    <s v="GBP"/>
    <n v="1550124000"/>
    <n v="1554699600"/>
    <x v="10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12.83225108225108"/>
    <x v="0"/>
    <n v="2673"/>
    <n v="39.003741114852225"/>
    <s v="US"/>
    <s v="USD"/>
    <n v="1403326800"/>
    <n v="1403499600"/>
    <x v="11"/>
    <d v="2014-06-23T05:00: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16.43636363636364"/>
    <x v="0"/>
    <n v="163"/>
    <n v="73.030674846625772"/>
    <s v="US"/>
    <s v="USD"/>
    <n v="1305694800"/>
    <n v="1307422800"/>
    <x v="12"/>
    <d v="2011-06-07T05:00:00"/>
    <b v="0"/>
    <b v="1"/>
    <s v="games/video games"/>
    <s v="games"/>
    <s v="video games"/>
  </r>
  <r>
    <n v="28"/>
    <s v="Campbell, Brown and Powell"/>
    <s v="Synchronized global task-force"/>
    <n v="130800"/>
    <n v="137635"/>
    <n v="105.22553516819573"/>
    <x v="0"/>
    <n v="2220"/>
    <n v="61.997747747747745"/>
    <s v="US"/>
    <s v="USD"/>
    <n v="1265695200"/>
    <n v="1267682400"/>
    <x v="13"/>
    <d v="2010-03-04T06:00:00"/>
    <b v="0"/>
    <b v="1"/>
    <s v="theater/plays"/>
    <s v="theater"/>
    <s v="plays"/>
  </r>
  <r>
    <n v="29"/>
    <s v="Johnson, Parker and Haynes"/>
    <s v="Focused 6thgeneration forecast"/>
    <n v="45900"/>
    <n v="150965"/>
    <n v="328.89978213507629"/>
    <x v="0"/>
    <n v="1606"/>
    <n v="94.000622665006233"/>
    <s v="CH"/>
    <s v="CHF"/>
    <n v="1532062800"/>
    <n v="1535518800"/>
    <x v="14"/>
    <d v="2018-08-29T05:00:00"/>
    <b v="0"/>
    <b v="0"/>
    <s v="film &amp; video/shorts"/>
    <s v="film &amp; video"/>
    <s v="shorts"/>
  </r>
  <r>
    <n v="30"/>
    <s v="Clark-Cooke"/>
    <s v="Down-sized analyzing challenge"/>
    <n v="9000"/>
    <n v="14455"/>
    <n v="160.61111111111111"/>
    <x v="0"/>
    <n v="129"/>
    <n v="112.05426356589147"/>
    <s v="US"/>
    <s v="USD"/>
    <n v="1558674000"/>
    <n v="1559106000"/>
    <x v="15"/>
    <d v="2019-05-29T05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10"/>
    <x v="0"/>
    <n v="226"/>
    <n v="48.008849557522126"/>
    <s v="GB"/>
    <s v="GBP"/>
    <n v="1451973600"/>
    <n v="1454392800"/>
    <x v="16"/>
    <d v="2016-02-02T06:00:00"/>
    <b v="0"/>
    <b v="0"/>
    <s v="games/video games"/>
    <s v="games"/>
    <s v="video games"/>
  </r>
  <r>
    <n v="33"/>
    <s v="Blair, Collins and Carter"/>
    <s v="Exclusive interactive approach"/>
    <n v="50200"/>
    <n v="189666"/>
    <n v="377.82071713147411"/>
    <x v="0"/>
    <n v="5419"/>
    <n v="35.000184535892231"/>
    <s v="US"/>
    <s v="USD"/>
    <n v="1412485200"/>
    <n v="1415685600"/>
    <x v="17"/>
    <d v="2014-11-11T06:00:00"/>
    <b v="0"/>
    <b v="0"/>
    <s v="theater/plays"/>
    <s v="theater"/>
    <s v="plays"/>
  </r>
  <r>
    <n v="34"/>
    <s v="Maldonado and Sons"/>
    <s v="Reverse-engineered asynchronous archive"/>
    <n v="9300"/>
    <n v="14025"/>
    <n v="150.80645161290323"/>
    <x v="0"/>
    <n v="165"/>
    <n v="85"/>
    <s v="US"/>
    <s v="USD"/>
    <n v="1490245200"/>
    <n v="1490677200"/>
    <x v="18"/>
    <d v="2017-03-28T05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50.30119521912351"/>
    <x v="0"/>
    <n v="1965"/>
    <n v="95.993893129770996"/>
    <s v="DK"/>
    <s v="DKK"/>
    <n v="1547877600"/>
    <n v="1551506400"/>
    <x v="19"/>
    <d v="2019-03-02T06:00:00"/>
    <b v="0"/>
    <b v="1"/>
    <s v="film &amp; video/drama"/>
    <s v="film &amp; video"/>
    <s v="drama"/>
  </r>
  <r>
    <n v="36"/>
    <s v="Jackson-Lewis"/>
    <s v="Monitored multi-state encryption"/>
    <n v="700"/>
    <n v="1101"/>
    <n v="157.28571428571431"/>
    <x v="0"/>
    <n v="16"/>
    <n v="68.8125"/>
    <s v="US"/>
    <s v="USD"/>
    <n v="1298700000"/>
    <n v="1300856400"/>
    <x v="20"/>
    <d v="2011-03-23T05:00:00"/>
    <b v="0"/>
    <b v="0"/>
    <s v="theater/plays"/>
    <s v="theater"/>
    <s v="plays"/>
  </r>
  <r>
    <n v="37"/>
    <s v="Black, Armstrong and Anderson"/>
    <s v="Profound attitude-oriented functionalities"/>
    <n v="8100"/>
    <n v="11339"/>
    <n v="139.98765432098764"/>
    <x v="0"/>
    <n v="107"/>
    <n v="105.97196261682242"/>
    <s v="US"/>
    <s v="USD"/>
    <n v="1570338000"/>
    <n v="1573192800"/>
    <x v="21"/>
    <d v="2019-11-08T06:00:00"/>
    <b v="0"/>
    <b v="1"/>
    <s v="publishing/fiction"/>
    <s v="publishing"/>
    <s v="fiction"/>
  </r>
  <r>
    <n v="38"/>
    <s v="Maldonado-Gonzalez"/>
    <s v="Digitized client-driven database"/>
    <n v="3100"/>
    <n v="10085"/>
    <n v="325.32258064516128"/>
    <x v="0"/>
    <n v="134"/>
    <n v="75.261194029850742"/>
    <s v="US"/>
    <s v="USD"/>
    <n v="1287378000"/>
    <n v="1287810000"/>
    <x v="22"/>
    <d v="2010-10-23T05:00:00"/>
    <b v="0"/>
    <b v="0"/>
    <s v="photography/photography books"/>
    <s v="photography"/>
    <s v="photography books"/>
  </r>
  <r>
    <n v="40"/>
    <s v="Garcia, Garcia and Lopez"/>
    <s v="Reduced stable middleware"/>
    <n v="8800"/>
    <n v="14878"/>
    <n v="169.06818181818181"/>
    <x v="0"/>
    <n v="198"/>
    <n v="75.141414141414145"/>
    <s v="US"/>
    <s v="USD"/>
    <n v="1275714000"/>
    <n v="1277355600"/>
    <x v="23"/>
    <d v="2010-06-24T05:00:00"/>
    <b v="0"/>
    <b v="1"/>
    <s v="technology/wearables"/>
    <s v="technology"/>
    <s v="wearables"/>
  </r>
  <r>
    <n v="41"/>
    <s v="Watts Group"/>
    <s v="Universal 5thgeneration neural-net"/>
    <n v="5600"/>
    <n v="11924"/>
    <n v="212.92857142857144"/>
    <x v="0"/>
    <n v="111"/>
    <n v="107.42342342342343"/>
    <s v="IT"/>
    <s v="EUR"/>
    <n v="1346734800"/>
    <n v="1348981200"/>
    <x v="24"/>
    <d v="2012-09-30T05:00:00"/>
    <b v="0"/>
    <b v="1"/>
    <s v="music/rock"/>
    <s v="music"/>
    <s v="rock"/>
  </r>
  <r>
    <n v="42"/>
    <s v="Werner-Bryant"/>
    <s v="Virtual uniform frame"/>
    <n v="1800"/>
    <n v="7991"/>
    <n v="443.94444444444446"/>
    <x v="0"/>
    <n v="222"/>
    <n v="35.995495495495497"/>
    <s v="US"/>
    <s v="USD"/>
    <n v="1309755600"/>
    <n v="1310533200"/>
    <x v="25"/>
    <d v="2011-07-13T05:00:00"/>
    <b v="0"/>
    <b v="0"/>
    <s v="food/food trucks"/>
    <s v="food"/>
    <s v="food trucks"/>
  </r>
  <r>
    <n v="43"/>
    <s v="Schmitt-Mendoza"/>
    <s v="Profound explicit paradigm"/>
    <n v="90200"/>
    <n v="167717"/>
    <n v="185.9390243902439"/>
    <x v="0"/>
    <n v="6212"/>
    <n v="26.998873148744366"/>
    <s v="US"/>
    <s v="USD"/>
    <n v="1406178000"/>
    <n v="1407560400"/>
    <x v="26"/>
    <d v="2014-08-09T05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58.8125"/>
    <x v="0"/>
    <n v="98"/>
    <n v="107.56122448979592"/>
    <s v="DK"/>
    <s v="DKK"/>
    <n v="1552798800"/>
    <n v="1552885200"/>
    <x v="27"/>
    <d v="2019-03-18T05:00:00"/>
    <b v="0"/>
    <b v="0"/>
    <s v="publishing/fiction"/>
    <s v="publishing"/>
    <s v="fiction"/>
  </r>
  <r>
    <n v="46"/>
    <s v="Vaughn, Hunt and Caldwell"/>
    <s v="Virtual grid-enabled task-force"/>
    <n v="3700"/>
    <n v="4247"/>
    <n v="114.78378378378378"/>
    <x v="0"/>
    <n v="92"/>
    <n v="46.163043478260867"/>
    <s v="US"/>
    <s v="USD"/>
    <n v="1278565200"/>
    <n v="1280552400"/>
    <x v="28"/>
    <d v="2010-07-31T05:00:00"/>
    <b v="0"/>
    <b v="0"/>
    <s v="music/rock"/>
    <s v="music"/>
    <s v="rock"/>
  </r>
  <r>
    <n v="47"/>
    <s v="Bennett and Sons"/>
    <s v="Function-based multi-state software"/>
    <n v="1500"/>
    <n v="7129"/>
    <n v="475.26666666666665"/>
    <x v="0"/>
    <n v="149"/>
    <n v="47.845637583892618"/>
    <s v="US"/>
    <s v="USD"/>
    <n v="1396069200"/>
    <n v="1398661200"/>
    <x v="29"/>
    <d v="2014-04-28T05:00:00"/>
    <b v="0"/>
    <b v="0"/>
    <s v="theater/plays"/>
    <s v="theater"/>
    <s v="plays"/>
  </r>
  <r>
    <n v="48"/>
    <s v="Lamb Inc"/>
    <s v="Optimized leadingedge concept"/>
    <n v="33300"/>
    <n v="128862"/>
    <n v="386.97297297297297"/>
    <x v="0"/>
    <n v="2431"/>
    <n v="53.007815713698065"/>
    <s v="US"/>
    <s v="USD"/>
    <n v="1435208400"/>
    <n v="1436245200"/>
    <x v="30"/>
    <d v="2015-07-07T05:00:00"/>
    <b v="0"/>
    <b v="0"/>
    <s v="theater/plays"/>
    <s v="theater"/>
    <s v="plays"/>
  </r>
  <r>
    <n v="49"/>
    <s v="Casey-Kelly"/>
    <s v="Sharable holistic interface"/>
    <n v="7200"/>
    <n v="13653"/>
    <n v="189.625"/>
    <x v="0"/>
    <n v="303"/>
    <n v="45.059405940594061"/>
    <s v="US"/>
    <s v="USD"/>
    <n v="1571547600"/>
    <n v="1575439200"/>
    <x v="31"/>
    <d v="2019-12-04T06:00:00"/>
    <b v="0"/>
    <b v="0"/>
    <s v="music/rock"/>
    <s v="music"/>
    <s v="rock"/>
  </r>
  <r>
    <n v="53"/>
    <s v="Smith-Jones"/>
    <s v="Reverse-engineered static concept"/>
    <n v="8800"/>
    <n v="12356"/>
    <n v="140.40909090909091"/>
    <x v="0"/>
    <n v="209"/>
    <n v="59.119617224880386"/>
    <s v="US"/>
    <s v="USD"/>
    <n v="1400562000"/>
    <n v="1403931600"/>
    <x v="32"/>
    <d v="2014-06-28T05:00:00"/>
    <b v="0"/>
    <b v="0"/>
    <s v="film &amp; video/drama"/>
    <s v="film &amp; video"/>
    <s v="drama"/>
  </r>
  <r>
    <n v="55"/>
    <s v="Wright, Brooks and Villarreal"/>
    <s v="Reverse-engineered bifurcated strategy"/>
    <n v="6600"/>
    <n v="11746"/>
    <n v="177.96969696969697"/>
    <x v="0"/>
    <n v="131"/>
    <n v="89.664122137404576"/>
    <s v="US"/>
    <s v="USD"/>
    <n v="1532926800"/>
    <n v="1533358800"/>
    <x v="33"/>
    <d v="2018-08-04T05:00:00"/>
    <b v="0"/>
    <b v="0"/>
    <s v="music/jazz"/>
    <s v="music"/>
    <s v="jazz"/>
  </r>
  <r>
    <n v="56"/>
    <s v="Flores, Miller and Johnson"/>
    <s v="Horizontal context-sensitive knowledge user"/>
    <n v="8000"/>
    <n v="11493"/>
    <n v="143.66249999999999"/>
    <x v="0"/>
    <n v="164"/>
    <n v="70.079268292682926"/>
    <s v="US"/>
    <s v="USD"/>
    <n v="1420869600"/>
    <n v="1421474400"/>
    <x v="34"/>
    <d v="2015-01-17T06:00:00"/>
    <b v="0"/>
    <b v="0"/>
    <s v="technology/wearables"/>
    <s v="technology"/>
    <s v="wearables"/>
  </r>
  <r>
    <n v="57"/>
    <s v="Bridges, Freeman and Kim"/>
    <s v="Cross-group multi-state task-force"/>
    <n v="2900"/>
    <n v="6243"/>
    <n v="215.27586206896552"/>
    <x v="0"/>
    <n v="201"/>
    <n v="31.059701492537314"/>
    <s v="US"/>
    <s v="USD"/>
    <n v="1504242000"/>
    <n v="1505278800"/>
    <x v="35"/>
    <d v="2017-09-13T05:00:00"/>
    <b v="0"/>
    <b v="0"/>
    <s v="games/video games"/>
    <s v="games"/>
    <s v="video games"/>
  </r>
  <r>
    <n v="58"/>
    <s v="Anderson-Perez"/>
    <s v="Expanded 3rdgeneration strategy"/>
    <n v="2700"/>
    <n v="6132"/>
    <n v="227.11111111111114"/>
    <x v="0"/>
    <n v="211"/>
    <n v="29.061611374407583"/>
    <s v="US"/>
    <s v="USD"/>
    <n v="1442811600"/>
    <n v="1443934800"/>
    <x v="36"/>
    <d v="2015-10-04T05:00:00"/>
    <b v="0"/>
    <b v="0"/>
    <s v="theater/plays"/>
    <s v="theater"/>
    <s v="plays"/>
  </r>
  <r>
    <n v="59"/>
    <s v="Wright, Fox and Marks"/>
    <s v="Assimilated real-time support"/>
    <n v="1400"/>
    <n v="3851"/>
    <n v="275.07142857142861"/>
    <x v="0"/>
    <n v="128"/>
    <n v="30.0859375"/>
    <s v="US"/>
    <s v="USD"/>
    <n v="1497243600"/>
    <n v="1498539600"/>
    <x v="37"/>
    <d v="2017-06-27T05:00:00"/>
    <b v="0"/>
    <b v="1"/>
    <s v="theater/plays"/>
    <s v="theater"/>
    <s v="plays"/>
  </r>
  <r>
    <n v="60"/>
    <s v="Crawford-Peters"/>
    <s v="User-centric regional database"/>
    <n v="94200"/>
    <n v="135997"/>
    <n v="144.37048832271762"/>
    <x v="0"/>
    <n v="1600"/>
    <n v="84.998125000000002"/>
    <s v="CA"/>
    <s v="CAD"/>
    <n v="1342501200"/>
    <n v="1342760400"/>
    <x v="38"/>
    <d v="2012-07-20T05:00:00"/>
    <b v="0"/>
    <b v="0"/>
    <s v="theater/plays"/>
    <s v="theater"/>
    <s v="plays"/>
  </r>
  <r>
    <n v="62"/>
    <s v="Sparks-West"/>
    <s v="Organized incremental standardization"/>
    <n v="2000"/>
    <n v="14452"/>
    <n v="722.6"/>
    <x v="0"/>
    <n v="249"/>
    <n v="58.040160642570278"/>
    <s v="US"/>
    <s v="USD"/>
    <n v="1433480400"/>
    <n v="1433566800"/>
    <x v="39"/>
    <d v="2015-06-06T05:00:00"/>
    <b v="0"/>
    <b v="0"/>
    <s v="technology/web"/>
    <s v="technology"/>
    <s v="web"/>
  </r>
  <r>
    <n v="65"/>
    <s v="Berry-Boyer"/>
    <s v="Mandatory incremental projection"/>
    <n v="6100"/>
    <n v="14405"/>
    <n v="236.14754098360655"/>
    <x v="0"/>
    <n v="236"/>
    <n v="61.038135593220339"/>
    <s v="US"/>
    <s v="USD"/>
    <n v="1296108000"/>
    <n v="1296712800"/>
    <x v="40"/>
    <d v="2011-02-03T06:00:00"/>
    <b v="0"/>
    <b v="0"/>
    <s v="theater/plays"/>
    <s v="theater"/>
    <s v="plays"/>
  </r>
  <r>
    <n v="67"/>
    <s v="Lopez Inc"/>
    <s v="Team-oriented 6thgeneration middleware"/>
    <n v="72600"/>
    <n v="117892"/>
    <n v="162.38567493112947"/>
    <x v="0"/>
    <n v="4065"/>
    <n v="29.001722017220171"/>
    <s v="GB"/>
    <s v="GBP"/>
    <n v="1264399200"/>
    <n v="1264831200"/>
    <x v="41"/>
    <d v="2010-01-30T06:00:00"/>
    <b v="0"/>
    <b v="1"/>
    <s v="technology/wearables"/>
    <s v="technology"/>
    <s v="wearables"/>
  </r>
  <r>
    <n v="68"/>
    <s v="Moreno-Turner"/>
    <s v="Inverse multi-tasking installation"/>
    <n v="5700"/>
    <n v="14508"/>
    <n v="254.52631578947367"/>
    <x v="0"/>
    <n v="246"/>
    <n v="58.975609756097562"/>
    <s v="IT"/>
    <s v="EUR"/>
    <n v="1501131600"/>
    <n v="1505192400"/>
    <x v="42"/>
    <d v="2017-09-12T05:00:00"/>
    <b v="0"/>
    <b v="1"/>
    <s v="theater/plays"/>
    <s v="theater"/>
    <s v="plays"/>
  </r>
  <r>
    <n v="70"/>
    <s v="Barker Inc"/>
    <s v="Re-engineered 24/7 task-force"/>
    <n v="128000"/>
    <n v="158389"/>
    <n v="123.74140625000001"/>
    <x v="0"/>
    <n v="2475"/>
    <n v="63.995555555555555"/>
    <s v="IT"/>
    <s v="EUR"/>
    <n v="1288674000"/>
    <n v="1292911200"/>
    <x v="43"/>
    <d v="2010-12-21T06:00:00"/>
    <b v="0"/>
    <b v="1"/>
    <s v="theater/plays"/>
    <s v="theater"/>
    <s v="plays"/>
  </r>
  <r>
    <n v="71"/>
    <s v="Tate, Bass and House"/>
    <s v="Organic object-oriented budgetary management"/>
    <n v="6000"/>
    <n v="6484"/>
    <n v="108.06666666666666"/>
    <x v="0"/>
    <n v="76"/>
    <n v="85.315789473684205"/>
    <s v="US"/>
    <s v="USD"/>
    <n v="1575093600"/>
    <n v="1575439200"/>
    <x v="44"/>
    <d v="2019-12-04T06:00:00"/>
    <b v="0"/>
    <b v="0"/>
    <s v="theater/plays"/>
    <s v="theater"/>
    <s v="plays"/>
  </r>
  <r>
    <n v="72"/>
    <s v="Hampton, Lewis and Ray"/>
    <s v="Seamless coherent parallelism"/>
    <n v="600"/>
    <n v="4022"/>
    <n v="670.33333333333326"/>
    <x v="0"/>
    <n v="54"/>
    <n v="74.481481481481481"/>
    <s v="US"/>
    <s v="USD"/>
    <n v="1435726800"/>
    <n v="1438837200"/>
    <x v="45"/>
    <d v="2015-08-06T05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60.92857142857144"/>
    <x v="0"/>
    <n v="88"/>
    <n v="105.14772727272727"/>
    <s v="US"/>
    <s v="USD"/>
    <n v="1480226400"/>
    <n v="1480485600"/>
    <x v="46"/>
    <d v="2016-11-30T06:00:00"/>
    <b v="0"/>
    <b v="0"/>
    <s v="music/jazz"/>
    <s v="music"/>
    <s v="jazz"/>
  </r>
  <r>
    <n v="74"/>
    <s v="Davis-Michael"/>
    <s v="Progressive tertiary framework"/>
    <n v="3900"/>
    <n v="4776"/>
    <n v="122.46153846153847"/>
    <x v="0"/>
    <n v="85"/>
    <n v="56.188235294117646"/>
    <s v="GB"/>
    <s v="GBP"/>
    <n v="1459054800"/>
    <n v="1459141200"/>
    <x v="47"/>
    <d v="2016-03-28T05:00:00"/>
    <b v="0"/>
    <b v="0"/>
    <s v="music/metal"/>
    <s v="music"/>
    <s v="metal"/>
  </r>
  <r>
    <n v="75"/>
    <s v="White, Torres and Bishop"/>
    <s v="Multi-layered dynamic protocol"/>
    <n v="9700"/>
    <n v="14606"/>
    <n v="150.57731958762886"/>
    <x v="0"/>
    <n v="170"/>
    <n v="85.917647058823533"/>
    <s v="US"/>
    <s v="USD"/>
    <n v="1531630800"/>
    <n v="1532322000"/>
    <x v="48"/>
    <d v="2018-07-23T05:00:00"/>
    <b v="0"/>
    <b v="0"/>
    <s v="photography/photography books"/>
    <s v="photography"/>
    <s v="photography books"/>
  </r>
  <r>
    <n v="78"/>
    <s v="Montgomery, Larson and Spencer"/>
    <s v="User-centric bifurcated knowledge user"/>
    <n v="4500"/>
    <n v="13536"/>
    <n v="300.8"/>
    <x v="0"/>
    <n v="330"/>
    <n v="41.018181818181816"/>
    <s v="US"/>
    <s v="USD"/>
    <n v="1523854800"/>
    <n v="1523941200"/>
    <x v="49"/>
    <d v="2018-04-17T05:00:00"/>
    <b v="0"/>
    <b v="0"/>
    <s v="publishing/translations"/>
    <s v="publishing"/>
    <s v="translations"/>
  </r>
  <r>
    <n v="80"/>
    <s v="Sutton, Barrett and Tucker"/>
    <s v="Cross-platform needs-based approach"/>
    <n v="1100"/>
    <n v="7012"/>
    <n v="637.4545454545455"/>
    <x v="0"/>
    <n v="127"/>
    <n v="55.212598425196852"/>
    <s v="US"/>
    <s v="USD"/>
    <n v="1503982800"/>
    <n v="1506574800"/>
    <x v="50"/>
    <d v="2017-09-28T05:00:00"/>
    <b v="0"/>
    <b v="0"/>
    <s v="games/video games"/>
    <s v="games"/>
    <s v="video games"/>
  </r>
  <r>
    <n v="81"/>
    <s v="Gomez, Bailey and Flores"/>
    <s v="User-friendly static contingency"/>
    <n v="16800"/>
    <n v="37857"/>
    <n v="225.33928571428569"/>
    <x v="0"/>
    <n v="411"/>
    <n v="92.109489051094897"/>
    <s v="US"/>
    <s v="USD"/>
    <n v="1511416800"/>
    <n v="1513576800"/>
    <x v="51"/>
    <d v="2017-12-18T06:00:00"/>
    <b v="0"/>
    <b v="0"/>
    <s v="music/rock"/>
    <s v="music"/>
    <s v="rock"/>
  </r>
  <r>
    <n v="82"/>
    <s v="Porter-George"/>
    <s v="Reactive content-based framework"/>
    <n v="1000"/>
    <n v="14973"/>
    <n v="1497.3000000000002"/>
    <x v="0"/>
    <n v="180"/>
    <n v="83.183333333333337"/>
    <s v="GB"/>
    <s v="GBP"/>
    <n v="1547704800"/>
    <n v="1548309600"/>
    <x v="52"/>
    <d v="2019-01-24T06:00:00"/>
    <b v="0"/>
    <b v="1"/>
    <s v="games/video games"/>
    <s v="games"/>
    <s v="video games"/>
  </r>
  <r>
    <n v="84"/>
    <s v="Cisneros-Burton"/>
    <s v="Public-key zero tolerance orchestration"/>
    <n v="31400"/>
    <n v="41564"/>
    <n v="132.36942675159236"/>
    <x v="0"/>
    <n v="374"/>
    <n v="111.1336898395722"/>
    <s v="US"/>
    <s v="USD"/>
    <n v="1343451600"/>
    <n v="1344315600"/>
    <x v="53"/>
    <d v="2012-08-07T05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31.22448979591837"/>
    <x v="0"/>
    <n v="71"/>
    <n v="90.563380281690144"/>
    <s v="AU"/>
    <s v="AUD"/>
    <n v="1315717200"/>
    <n v="1316408400"/>
    <x v="54"/>
    <d v="2011-09-19T05:00:00"/>
    <b v="0"/>
    <b v="0"/>
    <s v="music/indie rock"/>
    <s v="music"/>
    <s v="indie rock"/>
  </r>
  <r>
    <n v="86"/>
    <s v="Davis-Smith"/>
    <s v="Organic motivating firmware"/>
    <n v="7400"/>
    <n v="12405"/>
    <n v="167.63513513513513"/>
    <x v="0"/>
    <n v="203"/>
    <n v="61.108374384236456"/>
    <s v="US"/>
    <s v="USD"/>
    <n v="1430715600"/>
    <n v="1431838800"/>
    <x v="55"/>
    <d v="2015-05-17T05:00:00"/>
    <b v="1"/>
    <b v="0"/>
    <s v="theater/plays"/>
    <s v="theater"/>
    <s v="plays"/>
  </r>
  <r>
    <n v="88"/>
    <s v="Clark Group"/>
    <s v="Grass-roots fault-tolerant policy"/>
    <n v="4800"/>
    <n v="12516"/>
    <n v="260.75"/>
    <x v="0"/>
    <n v="113"/>
    <n v="110.76106194690266"/>
    <s v="US"/>
    <s v="USD"/>
    <n v="1429160400"/>
    <n v="1431061200"/>
    <x v="56"/>
    <d v="2015-05-08T05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52.58823529411765"/>
    <x v="0"/>
    <n v="96"/>
    <n v="89.458333333333329"/>
    <s v="US"/>
    <s v="USD"/>
    <n v="1271307600"/>
    <n v="1271480400"/>
    <x v="57"/>
    <d v="2010-04-17T05:00:00"/>
    <b v="0"/>
    <b v="0"/>
    <s v="theater/plays"/>
    <s v="theater"/>
    <s v="plays"/>
  </r>
  <r>
    <n v="92"/>
    <s v="Santos, Bell and Lloyd"/>
    <s v="Object-based analyzing knowledge user"/>
    <n v="20000"/>
    <n v="51775"/>
    <n v="258.875"/>
    <x v="0"/>
    <n v="498"/>
    <n v="103.96586345381526"/>
    <s v="CH"/>
    <s v="CHF"/>
    <n v="1277269200"/>
    <n v="1277355600"/>
    <x v="58"/>
    <d v="2010-06-24T05:00:00"/>
    <b v="0"/>
    <b v="1"/>
    <s v="games/video games"/>
    <s v="games"/>
    <s v="video games"/>
  </r>
  <r>
    <n v="94"/>
    <s v="Hanson Inc"/>
    <s v="Grass-roots web-enabled contingency"/>
    <n v="2900"/>
    <n v="8807"/>
    <n v="303.68965517241378"/>
    <x v="0"/>
    <n v="180"/>
    <n v="48.927777777777777"/>
    <s v="GB"/>
    <s v="GBP"/>
    <n v="1554613200"/>
    <n v="1555563600"/>
    <x v="59"/>
    <d v="2019-04-18T05:00:00"/>
    <b v="0"/>
    <b v="0"/>
    <s v="technology/web"/>
    <s v="technology"/>
    <s v="web"/>
  </r>
  <r>
    <n v="95"/>
    <s v="Sanchez LLC"/>
    <s v="Stand-alone system-worthy standardization"/>
    <n v="900"/>
    <n v="1017"/>
    <n v="112.99999999999999"/>
    <x v="0"/>
    <n v="27"/>
    <n v="37.666666666666664"/>
    <s v="US"/>
    <s v="USD"/>
    <n v="1571029200"/>
    <n v="1571634000"/>
    <x v="60"/>
    <d v="2019-10-21T05:00:00"/>
    <b v="0"/>
    <b v="0"/>
    <s v="film &amp; video/documentary"/>
    <s v="film &amp; video"/>
    <s v="documentary"/>
  </r>
  <r>
    <n v="96"/>
    <s v="Howard Ltd"/>
    <s v="Down-sized systematic policy"/>
    <n v="69700"/>
    <n v="151513"/>
    <n v="217.37876614060258"/>
    <x v="0"/>
    <n v="2331"/>
    <n v="64.999141999141997"/>
    <s v="US"/>
    <s v="USD"/>
    <n v="1299736800"/>
    <n v="1300856400"/>
    <x v="61"/>
    <d v="2011-03-23T05:00:00"/>
    <b v="0"/>
    <b v="0"/>
    <s v="theater/plays"/>
    <s v="theater"/>
    <s v="plays"/>
  </r>
  <r>
    <n v="97"/>
    <s v="Stewart LLC"/>
    <s v="Cloned bi-directional architecture"/>
    <n v="1300"/>
    <n v="12047"/>
    <n v="926.69230769230762"/>
    <x v="0"/>
    <n v="113"/>
    <n v="106.61061946902655"/>
    <s v="US"/>
    <s v="USD"/>
    <n v="1435208400"/>
    <n v="1439874000"/>
    <x v="30"/>
    <d v="2015-08-18T05:00:00"/>
    <b v="0"/>
    <b v="0"/>
    <s v="food/food trucks"/>
    <s v="food"/>
    <s v="food trucks"/>
  </r>
  <r>
    <n v="99"/>
    <s v="Baker-Morris"/>
    <s v="Fully-configurable motivating approach"/>
    <n v="7600"/>
    <n v="14951"/>
    <n v="196.7236842105263"/>
    <x v="0"/>
    <n v="164"/>
    <n v="91.16463414634147"/>
    <s v="US"/>
    <s v="USD"/>
    <n v="1416895200"/>
    <n v="1419400800"/>
    <x v="62"/>
    <d v="2014-12-24T06:00:00"/>
    <b v="0"/>
    <b v="0"/>
    <s v="theater/plays"/>
    <s v="theater"/>
    <s v="plays"/>
  </r>
  <r>
    <n v="101"/>
    <s v="Douglas LLC"/>
    <s v="Reduced heuristic moratorium"/>
    <n v="900"/>
    <n v="9193"/>
    <n v="1021.4444444444445"/>
    <x v="0"/>
    <n v="164"/>
    <n v="56.054878048780488"/>
    <s v="US"/>
    <s v="USD"/>
    <n v="1424498400"/>
    <n v="1425103200"/>
    <x v="63"/>
    <d v="2015-02-28T06:00:00"/>
    <b v="0"/>
    <b v="1"/>
    <s v="music/electric music"/>
    <s v="music"/>
    <s v="electric music"/>
  </r>
  <r>
    <n v="102"/>
    <s v="Garcia Inc"/>
    <s v="Front-line web-enabled model"/>
    <n v="3700"/>
    <n v="10422"/>
    <n v="281.67567567567568"/>
    <x v="0"/>
    <n v="336"/>
    <n v="31.017857142857142"/>
    <s v="US"/>
    <s v="USD"/>
    <n v="1526274000"/>
    <n v="1526878800"/>
    <x v="64"/>
    <d v="2018-05-21T05:00:00"/>
    <b v="0"/>
    <b v="1"/>
    <s v="technology/wearables"/>
    <s v="technology"/>
    <s v="wearables"/>
  </r>
  <r>
    <n v="104"/>
    <s v="Smith, Wells and Nguyen"/>
    <s v="Self-enabling grid-enabled initiative"/>
    <n v="119200"/>
    <n v="170623"/>
    <n v="143.14010067114094"/>
    <x v="0"/>
    <n v="1917"/>
    <n v="89.005216484089729"/>
    <s v="US"/>
    <s v="USD"/>
    <n v="1495515600"/>
    <n v="1495602000"/>
    <x v="65"/>
    <d v="2017-05-24T05:00:00"/>
    <b v="0"/>
    <b v="0"/>
    <s v="music/indie rock"/>
    <s v="music"/>
    <s v="indie rock"/>
  </r>
  <r>
    <n v="105"/>
    <s v="Charles-Johnson"/>
    <s v="Total fresh-thinking system engine"/>
    <n v="6800"/>
    <n v="9829"/>
    <n v="144.54411764705884"/>
    <x v="0"/>
    <n v="95"/>
    <n v="103.46315789473684"/>
    <s v="US"/>
    <s v="USD"/>
    <n v="1364878800"/>
    <n v="1366434000"/>
    <x v="66"/>
    <d v="2013-04-20T05:00:00"/>
    <b v="0"/>
    <b v="0"/>
    <s v="technology/web"/>
    <s v="technology"/>
    <s v="web"/>
  </r>
  <r>
    <n v="106"/>
    <s v="Brandt, Carter and Wood"/>
    <s v="Ameliorated clear-thinking circuit"/>
    <n v="3900"/>
    <n v="14006"/>
    <n v="359.12820512820514"/>
    <x v="0"/>
    <n v="147"/>
    <n v="95.278911564625844"/>
    <s v="US"/>
    <s v="USD"/>
    <n v="1567918800"/>
    <n v="1568350800"/>
    <x v="67"/>
    <d v="2019-09-13T05:00:00"/>
    <b v="0"/>
    <b v="0"/>
    <s v="theater/plays"/>
    <s v="theater"/>
    <s v="plays"/>
  </r>
  <r>
    <n v="107"/>
    <s v="Tucker, Schmidt and Reid"/>
    <s v="Multi-layered encompassing installation"/>
    <n v="3500"/>
    <n v="6527"/>
    <n v="186.48571428571427"/>
    <x v="0"/>
    <n v="86"/>
    <n v="75.895348837209298"/>
    <s v="US"/>
    <s v="USD"/>
    <n v="1524459600"/>
    <n v="1525928400"/>
    <x v="68"/>
    <d v="2018-05-10T05:00:00"/>
    <b v="0"/>
    <b v="1"/>
    <s v="theater/plays"/>
    <s v="theater"/>
    <s v="plays"/>
  </r>
  <r>
    <n v="108"/>
    <s v="Decker Inc"/>
    <s v="Universal encompassing implementation"/>
    <n v="1500"/>
    <n v="8929"/>
    <n v="595.26666666666665"/>
    <x v="0"/>
    <n v="83"/>
    <n v="107.57831325301204"/>
    <s v="US"/>
    <s v="USD"/>
    <n v="1333688400"/>
    <n v="1336885200"/>
    <x v="69"/>
    <d v="2012-05-13T05:00:00"/>
    <b v="0"/>
    <b v="0"/>
    <s v="film &amp; video/documentary"/>
    <s v="film &amp; video"/>
    <s v="documentary"/>
  </r>
  <r>
    <n v="111"/>
    <s v="Hart-Briggs"/>
    <s v="Re-engineered user-facing approach"/>
    <n v="61400"/>
    <n v="73653"/>
    <n v="119.95602605863192"/>
    <x v="0"/>
    <n v="676"/>
    <n v="108.95414201183432"/>
    <s v="US"/>
    <s v="USD"/>
    <n v="1348290000"/>
    <n v="1348808400"/>
    <x v="70"/>
    <d v="2012-09-28T05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68.82978723404256"/>
    <x v="0"/>
    <n v="361"/>
    <n v="35"/>
    <s v="AU"/>
    <s v="AUD"/>
    <n v="1408856400"/>
    <n v="1410152400"/>
    <x v="71"/>
    <d v="2014-09-08T05:00:00"/>
    <b v="0"/>
    <b v="0"/>
    <s v="technology/web"/>
    <s v="technology"/>
    <s v="web"/>
  </r>
  <r>
    <n v="113"/>
    <s v="Wright, Hartman and Yu"/>
    <s v="User-friendly tertiary array"/>
    <n v="3300"/>
    <n v="12437"/>
    <n v="376.87878787878788"/>
    <x v="0"/>
    <n v="131"/>
    <n v="94.938931297709928"/>
    <s v="US"/>
    <s v="USD"/>
    <n v="1505192400"/>
    <n v="1505797200"/>
    <x v="72"/>
    <d v="2017-09-19T05:00:00"/>
    <b v="0"/>
    <b v="0"/>
    <s v="food/food trucks"/>
    <s v="food"/>
    <s v="food trucks"/>
  </r>
  <r>
    <n v="114"/>
    <s v="Harper-Davis"/>
    <s v="Robust heuristic encoding"/>
    <n v="1900"/>
    <n v="13816"/>
    <n v="727.15789473684208"/>
    <x v="0"/>
    <n v="126"/>
    <n v="109.65079365079364"/>
    <s v="US"/>
    <s v="USD"/>
    <n v="1554786000"/>
    <n v="1554872400"/>
    <x v="73"/>
    <d v="2019-04-10T05:00:00"/>
    <b v="0"/>
    <b v="1"/>
    <s v="technology/wearables"/>
    <s v="technology"/>
    <s v="wearables"/>
  </r>
  <r>
    <n v="117"/>
    <s v="Chaney-Dennis"/>
    <s v="Business-focused 24hour groupware"/>
    <n v="4900"/>
    <n v="8523"/>
    <n v="173.9387755102041"/>
    <x v="0"/>
    <n v="275"/>
    <n v="30.992727272727272"/>
    <s v="US"/>
    <s v="USD"/>
    <n v="1316667600"/>
    <n v="1317186000"/>
    <x v="74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17.61111111111111"/>
    <x v="0"/>
    <n v="67"/>
    <n v="94.791044776119406"/>
    <s v="US"/>
    <s v="USD"/>
    <n v="1390716000"/>
    <n v="1391234400"/>
    <x v="75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14.96"/>
    <x v="0"/>
    <n v="154"/>
    <n v="69.79220779220779"/>
    <s v="US"/>
    <s v="USD"/>
    <n v="1402894800"/>
    <n v="1404363600"/>
    <x v="76"/>
    <d v="2014-07-03T05:00: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49.49667110519306"/>
    <x v="0"/>
    <n v="1782"/>
    <n v="63.003367003367003"/>
    <s v="US"/>
    <s v="USD"/>
    <n v="1429246800"/>
    <n v="1429592400"/>
    <x v="77"/>
    <d v="2015-04-21T05:00:00"/>
    <b v="0"/>
    <b v="1"/>
    <s v="games/mobile games"/>
    <s v="games"/>
    <s v="mobile games"/>
  </r>
  <r>
    <n v="121"/>
    <s v="Brown-Brown"/>
    <s v="Multi-lateral homogeneous success"/>
    <n v="45300"/>
    <n v="99361"/>
    <n v="219.33995584988963"/>
    <x v="0"/>
    <n v="903"/>
    <n v="110.0343300110742"/>
    <s v="US"/>
    <s v="USD"/>
    <n v="1412485200"/>
    <n v="1413608400"/>
    <x v="17"/>
    <d v="2014-10-18T05:00:00"/>
    <b v="0"/>
    <b v="0"/>
    <s v="games/video games"/>
    <s v="games"/>
    <s v="video games"/>
  </r>
  <r>
    <n v="124"/>
    <s v="Stanton, Neal and Rodriguez"/>
    <s v="Polarized uniform software"/>
    <n v="2600"/>
    <n v="9562"/>
    <n v="367.76923076923077"/>
    <x v="0"/>
    <n v="94"/>
    <n v="101.72340425531915"/>
    <s v="IT"/>
    <s v="EUR"/>
    <n v="1557723600"/>
    <n v="1562302800"/>
    <x v="78"/>
    <d v="2019-07-05T05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59.90566037735849"/>
    <x v="0"/>
    <n v="180"/>
    <n v="47.083333333333336"/>
    <s v="US"/>
    <s v="USD"/>
    <n v="1537333200"/>
    <n v="1537678800"/>
    <x v="79"/>
    <d v="2018-09-23T05:00:00"/>
    <b v="0"/>
    <b v="0"/>
    <s v="theater/plays"/>
    <s v="theater"/>
    <s v="plays"/>
  </r>
  <r>
    <n v="130"/>
    <s v="Luna, Anderson and Fox"/>
    <s v="Secured directional encryption"/>
    <n v="9600"/>
    <n v="14925"/>
    <n v="155.46875"/>
    <x v="0"/>
    <n v="533"/>
    <n v="28.001876172607879"/>
    <s v="DK"/>
    <s v="DKK"/>
    <n v="1319605200"/>
    <n v="1320991200"/>
    <x v="80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00.85974499089254"/>
    <x v="0"/>
    <n v="2443"/>
    <n v="67.996725337699544"/>
    <s v="GB"/>
    <s v="GBP"/>
    <n v="1385704800"/>
    <n v="1386828000"/>
    <x v="81"/>
    <d v="2013-12-12T06:00:00"/>
    <b v="0"/>
    <b v="0"/>
    <s v="technology/web"/>
    <s v="technology"/>
    <s v="web"/>
  </r>
  <r>
    <n v="132"/>
    <s v="Flowers and Sons"/>
    <s v="Virtual static core"/>
    <n v="3300"/>
    <n v="3834"/>
    <n v="116.18181818181819"/>
    <x v="0"/>
    <n v="89"/>
    <n v="43.078651685393261"/>
    <s v="US"/>
    <s v="USD"/>
    <n v="1515736800"/>
    <n v="1517119200"/>
    <x v="82"/>
    <d v="2018-01-28T06:00:00"/>
    <b v="0"/>
    <b v="1"/>
    <s v="theater/plays"/>
    <s v="theater"/>
    <s v="plays"/>
  </r>
  <r>
    <n v="133"/>
    <s v="Gates PLC"/>
    <s v="Secured content-based product"/>
    <n v="4500"/>
    <n v="13985"/>
    <n v="310.77777777777777"/>
    <x v="0"/>
    <n v="159"/>
    <n v="87.95597484276729"/>
    <s v="US"/>
    <s v="USD"/>
    <n v="1313125200"/>
    <n v="1315026000"/>
    <x v="83"/>
    <d v="2011-09-03T05:00:00"/>
    <b v="0"/>
    <b v="0"/>
    <s v="music/world music"/>
    <s v="music"/>
    <s v="world music"/>
  </r>
  <r>
    <n v="137"/>
    <s v="Hudson-Nguyen"/>
    <s v="Down-sized disintermediate support"/>
    <n v="1800"/>
    <n v="4712"/>
    <n v="261.77777777777777"/>
    <x v="0"/>
    <n v="50"/>
    <n v="94.24"/>
    <s v="US"/>
    <s v="USD"/>
    <n v="1286341200"/>
    <n v="1286859600"/>
    <x v="84"/>
    <d v="2010-10-12T05:00:00"/>
    <b v="0"/>
    <b v="0"/>
    <s v="publishing/nonfiction"/>
    <s v="publishing"/>
    <s v="nonfiction"/>
  </r>
  <r>
    <n v="140"/>
    <s v="Bautista-Cross"/>
    <s v="Fully-configurable coherent Internet solution"/>
    <n v="5500"/>
    <n v="12274"/>
    <n v="223.16363636363636"/>
    <x v="0"/>
    <n v="186"/>
    <n v="65.989247311827953"/>
    <s v="US"/>
    <s v="USD"/>
    <n v="1519538400"/>
    <n v="1519970400"/>
    <x v="85"/>
    <d v="2018-03-02T06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01.59097978227061"/>
    <x v="0"/>
    <n v="1071"/>
    <n v="60.992530345471522"/>
    <s v="US"/>
    <s v="USD"/>
    <n v="1434085200"/>
    <n v="1434603600"/>
    <x v="86"/>
    <d v="2015-06-18T05:00:00"/>
    <b v="0"/>
    <b v="0"/>
    <s v="technology/web"/>
    <s v="technology"/>
    <s v="web"/>
  </r>
  <r>
    <n v="142"/>
    <s v="Figueroa Ltd"/>
    <s v="Expanded solution-oriented benchmark"/>
    <n v="5000"/>
    <n v="11502"/>
    <n v="230.03999999999996"/>
    <x v="0"/>
    <n v="117"/>
    <n v="98.307692307692307"/>
    <s v="US"/>
    <s v="USD"/>
    <n v="1333688400"/>
    <n v="1337230800"/>
    <x v="69"/>
    <d v="2012-05-17T05:00:00"/>
    <b v="0"/>
    <b v="0"/>
    <s v="technology/web"/>
    <s v="technology"/>
    <s v="web"/>
  </r>
  <r>
    <n v="143"/>
    <s v="Avila-Jones"/>
    <s v="Implemented discrete secured line"/>
    <n v="5400"/>
    <n v="7322"/>
    <n v="135.59259259259261"/>
    <x v="0"/>
    <n v="70"/>
    <n v="104.6"/>
    <s v="US"/>
    <s v="USD"/>
    <n v="1277701200"/>
    <n v="1279429200"/>
    <x v="87"/>
    <d v="2010-07-18T05:00:00"/>
    <b v="0"/>
    <b v="0"/>
    <s v="music/indie rock"/>
    <s v="music"/>
    <s v="indie rock"/>
  </r>
  <r>
    <n v="144"/>
    <s v="Martin, Lopez and Hunter"/>
    <s v="Multi-lateral actuating installation"/>
    <n v="9000"/>
    <n v="11619"/>
    <n v="129.1"/>
    <x v="0"/>
    <n v="135"/>
    <n v="86.066666666666663"/>
    <s v="US"/>
    <s v="USD"/>
    <n v="1560747600"/>
    <n v="1561438800"/>
    <x v="88"/>
    <d v="2019-06-25T05:00:00"/>
    <b v="0"/>
    <b v="0"/>
    <s v="theater/plays"/>
    <s v="theater"/>
    <s v="plays"/>
  </r>
  <r>
    <n v="145"/>
    <s v="Fields-Moore"/>
    <s v="Secured reciprocal array"/>
    <n v="25000"/>
    <n v="59128"/>
    <n v="236.512"/>
    <x v="0"/>
    <n v="768"/>
    <n v="76.989583333333329"/>
    <s v="CH"/>
    <s v="CHF"/>
    <n v="1410066000"/>
    <n v="1410498000"/>
    <x v="89"/>
    <d v="2014-09-12T05:00:00"/>
    <b v="0"/>
    <b v="0"/>
    <s v="technology/wearables"/>
    <s v="technology"/>
    <s v="wearables"/>
  </r>
  <r>
    <n v="147"/>
    <s v="Moss, Norman and Dunlap"/>
    <s v="Upgradable upward-trending workforce"/>
    <n v="8300"/>
    <n v="9337"/>
    <n v="112.49397590361446"/>
    <x v="0"/>
    <n v="199"/>
    <n v="46.91959798994975"/>
    <s v="US"/>
    <s v="USD"/>
    <n v="1465794000"/>
    <n v="1466312400"/>
    <x v="90"/>
    <d v="2016-06-19T05:00:00"/>
    <b v="0"/>
    <b v="1"/>
    <s v="theater/plays"/>
    <s v="theater"/>
    <s v="plays"/>
  </r>
  <r>
    <n v="148"/>
    <s v="White, Larson and Wright"/>
    <s v="Upgradable hybrid capability"/>
    <n v="9300"/>
    <n v="11255"/>
    <n v="121.02150537634408"/>
    <x v="0"/>
    <n v="107"/>
    <n v="105.18691588785046"/>
    <s v="US"/>
    <s v="USD"/>
    <n v="1500958800"/>
    <n v="1501736400"/>
    <x v="91"/>
    <d v="2017-08-03T05:00: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19.87096774193549"/>
    <x v="0"/>
    <n v="195"/>
    <n v="69.907692307692301"/>
    <s v="US"/>
    <s v="USD"/>
    <n v="1357020000"/>
    <n v="1361512800"/>
    <x v="92"/>
    <d v="2013-02-22T06:00:00"/>
    <b v="0"/>
    <b v="0"/>
    <s v="music/indie rock"/>
    <s v="music"/>
    <s v="indie rock"/>
  </r>
  <r>
    <n v="152"/>
    <s v="Bowen, Mcdonald and Hall"/>
    <s v="User-centric fault-tolerant task-force"/>
    <n v="41500"/>
    <n v="175573"/>
    <n v="423.06746987951806"/>
    <x v="0"/>
    <n v="3376"/>
    <n v="52.006220379146917"/>
    <s v="US"/>
    <s v="USD"/>
    <n v="1487311200"/>
    <n v="1487916000"/>
    <x v="93"/>
    <d v="2017-02-24T06:00:00"/>
    <b v="0"/>
    <b v="0"/>
    <s v="music/indie rock"/>
    <s v="music"/>
    <s v="indie rock"/>
  </r>
  <r>
    <n v="158"/>
    <s v="Carlson Inc"/>
    <s v="Ergonomic fresh-thinking installation"/>
    <n v="2100"/>
    <n v="4640"/>
    <n v="220.95238095238096"/>
    <x v="0"/>
    <n v="41"/>
    <n v="113.17073170731707"/>
    <s v="US"/>
    <s v="USD"/>
    <n v="1449554400"/>
    <n v="1449640800"/>
    <x v="94"/>
    <d v="2015-12-09T06:00:00"/>
    <b v="0"/>
    <b v="0"/>
    <s v="music/rock"/>
    <s v="music"/>
    <s v="rock"/>
  </r>
  <r>
    <n v="159"/>
    <s v="Clarke, Anderson and Lee"/>
    <s v="Robust explicit hardware"/>
    <n v="191200"/>
    <n v="191222"/>
    <n v="100.01150627615063"/>
    <x v="0"/>
    <n v="1821"/>
    <n v="105.00933552992861"/>
    <s v="US"/>
    <s v="USD"/>
    <n v="1553662800"/>
    <n v="1555218000"/>
    <x v="95"/>
    <d v="2019-04-14T05:00:00"/>
    <b v="0"/>
    <b v="1"/>
    <s v="theater/plays"/>
    <s v="theater"/>
    <s v="plays"/>
  </r>
  <r>
    <n v="160"/>
    <s v="Evans Group"/>
    <s v="Stand-alone actuating support"/>
    <n v="8000"/>
    <n v="12985"/>
    <n v="162.3125"/>
    <x v="0"/>
    <n v="164"/>
    <n v="79.176829268292678"/>
    <s v="US"/>
    <s v="USD"/>
    <n v="1556341200"/>
    <n v="1557723600"/>
    <x v="96"/>
    <d v="2019-05-13T05:00:00"/>
    <b v="0"/>
    <b v="0"/>
    <s v="technology/wearables"/>
    <s v="technology"/>
    <s v="wearables"/>
  </r>
  <r>
    <n v="162"/>
    <s v="Keith, Alvarez and Potter"/>
    <s v="Extended bottom-line open architecture"/>
    <n v="6100"/>
    <n v="9134"/>
    <n v="149.73770491803279"/>
    <x v="0"/>
    <n v="157"/>
    <n v="58.178343949044589"/>
    <s v="CH"/>
    <s v="CHF"/>
    <n v="1544248800"/>
    <n v="1546840800"/>
    <x v="97"/>
    <d v="2019-01-07T06:00:00"/>
    <b v="0"/>
    <b v="0"/>
    <s v="music/rock"/>
    <s v="music"/>
    <s v="rock"/>
  </r>
  <r>
    <n v="163"/>
    <s v="Burton-Watkins"/>
    <s v="Extended reciprocal circuit"/>
    <n v="3500"/>
    <n v="8864"/>
    <n v="253.25714285714284"/>
    <x v="0"/>
    <n v="246"/>
    <n v="36.032520325203251"/>
    <s v="US"/>
    <s v="USD"/>
    <n v="1508475600"/>
    <n v="1512712800"/>
    <x v="98"/>
    <d v="2017-12-08T06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00.16943521594683"/>
    <x v="0"/>
    <n v="1396"/>
    <n v="107.99068767908309"/>
    <s v="US"/>
    <s v="USD"/>
    <n v="1507438800"/>
    <n v="1507525200"/>
    <x v="99"/>
    <d v="2017-10-09T05:00:00"/>
    <b v="0"/>
    <b v="0"/>
    <s v="theater/plays"/>
    <s v="theater"/>
    <s v="plays"/>
  </r>
  <r>
    <n v="165"/>
    <s v="Cordova Ltd"/>
    <s v="Synergized radical product"/>
    <n v="90400"/>
    <n v="110279"/>
    <n v="121.99004424778761"/>
    <x v="0"/>
    <n v="2506"/>
    <n v="44.005985634477256"/>
    <s v="US"/>
    <s v="USD"/>
    <n v="1501563600"/>
    <n v="1504328400"/>
    <x v="100"/>
    <d v="2017-09-02T05:00:00"/>
    <b v="0"/>
    <b v="0"/>
    <s v="technology/web"/>
    <s v="technology"/>
    <s v="web"/>
  </r>
  <r>
    <n v="166"/>
    <s v="Brown-Vang"/>
    <s v="Robust heuristic artificial intelligence"/>
    <n v="9800"/>
    <n v="13439"/>
    <n v="137.13265306122449"/>
    <x v="0"/>
    <n v="244"/>
    <n v="55.077868852459019"/>
    <s v="US"/>
    <s v="USD"/>
    <n v="1292997600"/>
    <n v="1293343200"/>
    <x v="101"/>
    <d v="2010-12-26T06:00: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15.53846153846149"/>
    <x v="0"/>
    <n v="146"/>
    <n v="74"/>
    <s v="AU"/>
    <s v="AUD"/>
    <n v="1370840400"/>
    <n v="1371704400"/>
    <x v="102"/>
    <d v="2013-06-20T05:00:00"/>
    <b v="0"/>
    <b v="0"/>
    <s v="theater/plays"/>
    <s v="theater"/>
    <s v="plays"/>
  </r>
  <r>
    <n v="169"/>
    <s v="Tran, Steele and Wilson"/>
    <s v="Profit-focused modular product"/>
    <n v="23300"/>
    <n v="98811"/>
    <n v="424.08154506437768"/>
    <x v="0"/>
    <n v="1267"/>
    <n v="77.988161010260455"/>
    <s v="US"/>
    <s v="USD"/>
    <n v="1339909200"/>
    <n v="1342328400"/>
    <x v="103"/>
    <d v="2012-07-15T05:00:00"/>
    <b v="0"/>
    <b v="1"/>
    <s v="film &amp; video/shorts"/>
    <s v="film &amp; video"/>
    <s v="shorts"/>
  </r>
  <r>
    <n v="173"/>
    <s v="White LLC"/>
    <s v="Cross-group 4thgeneration middleware"/>
    <n v="96700"/>
    <n v="157635"/>
    <n v="163.01447776628748"/>
    <x v="0"/>
    <n v="1561"/>
    <n v="100.98334401024984"/>
    <s v="US"/>
    <s v="USD"/>
    <n v="1368853200"/>
    <n v="1369371600"/>
    <x v="104"/>
    <d v="2013-05-24T05:00:00"/>
    <b v="0"/>
    <b v="0"/>
    <s v="theater/plays"/>
    <s v="theater"/>
    <s v="plays"/>
  </r>
  <r>
    <n v="174"/>
    <s v="Santos, Black and Donovan"/>
    <s v="Pre-emptive scalable access"/>
    <n v="600"/>
    <n v="5368"/>
    <n v="894.66666666666674"/>
    <x v="0"/>
    <n v="48"/>
    <n v="111.83333333333333"/>
    <s v="US"/>
    <s v="USD"/>
    <n v="1444021200"/>
    <n v="1444107600"/>
    <x v="105"/>
    <d v="2015-10-06T05:00:00"/>
    <b v="0"/>
    <b v="1"/>
    <s v="technology/wearables"/>
    <s v="technology"/>
    <s v="wearables"/>
  </r>
  <r>
    <n v="177"/>
    <s v="Lee, Gibson and Morgan"/>
    <s v="Digitized solution-oriented product"/>
    <n v="38800"/>
    <n v="161593"/>
    <n v="416.47680412371136"/>
    <x v="0"/>
    <n v="2739"/>
    <n v="58.997079225994888"/>
    <s v="US"/>
    <s v="USD"/>
    <n v="1289800800"/>
    <n v="1291960800"/>
    <x v="106"/>
    <d v="2010-12-10T06:00:00"/>
    <b v="0"/>
    <b v="0"/>
    <s v="theater/plays"/>
    <s v="theater"/>
    <s v="plays"/>
  </r>
  <r>
    <n v="179"/>
    <s v="Marks Ltd"/>
    <s v="Realigned human-resource orchestration"/>
    <n v="44500"/>
    <n v="159185"/>
    <n v="357.71910112359546"/>
    <x v="0"/>
    <n v="3537"/>
    <n v="45.005654509471306"/>
    <s v="CA"/>
    <s v="CAD"/>
    <n v="1363496400"/>
    <n v="1363582800"/>
    <x v="107"/>
    <d v="2013-03-18T05:00:00"/>
    <b v="0"/>
    <b v="1"/>
    <s v="theater/plays"/>
    <s v="theater"/>
    <s v="plays"/>
  </r>
  <r>
    <n v="180"/>
    <s v="Olsen, Edwards and Reid"/>
    <s v="Optional clear-thinking software"/>
    <n v="56000"/>
    <n v="172736"/>
    <n v="308.45714285714286"/>
    <x v="0"/>
    <n v="2107"/>
    <n v="81.98196487897485"/>
    <s v="AU"/>
    <s v="AUD"/>
    <n v="1269234000"/>
    <n v="1269666000"/>
    <x v="108"/>
    <d v="2010-03-27T05:00:00"/>
    <b v="0"/>
    <b v="0"/>
    <s v="technology/wearables"/>
    <s v="technology"/>
    <s v="wearables"/>
  </r>
  <r>
    <n v="182"/>
    <s v="Adams Group"/>
    <s v="Reverse-engineered bandwidth-monitored contingency"/>
    <n v="27100"/>
    <n v="195750"/>
    <n v="722.32472324723244"/>
    <x v="0"/>
    <n v="3318"/>
    <n v="58.996383363471971"/>
    <s v="DK"/>
    <s v="DKK"/>
    <n v="1560574800"/>
    <n v="1561957200"/>
    <x v="109"/>
    <d v="2019-07-01T05:00:00"/>
    <b v="0"/>
    <b v="0"/>
    <s v="theater/plays"/>
    <s v="theater"/>
    <s v="plays"/>
  </r>
  <r>
    <n v="184"/>
    <s v="Howard, Carter and Griffith"/>
    <s v="Adaptive asynchronous emulation"/>
    <n v="3600"/>
    <n v="10550"/>
    <n v="293.05555555555554"/>
    <x v="0"/>
    <n v="340"/>
    <n v="31.029411764705884"/>
    <s v="US"/>
    <s v="USD"/>
    <n v="1556859600"/>
    <n v="1556946000"/>
    <x v="110"/>
    <d v="2019-05-04T05:00:00"/>
    <b v="0"/>
    <b v="0"/>
    <s v="theater/plays"/>
    <s v="theater"/>
    <s v="plays"/>
  </r>
  <r>
    <n v="187"/>
    <s v="Fox Group"/>
    <s v="Horizontal transitional paradigm"/>
    <n v="60200"/>
    <n v="138384"/>
    <n v="229.87375415282392"/>
    <x v="0"/>
    <n v="1442"/>
    <n v="95.966712898751737"/>
    <s v="CA"/>
    <s v="CAD"/>
    <n v="1361599200"/>
    <n v="1364014800"/>
    <x v="111"/>
    <d v="2013-03-23T05:00:00"/>
    <b v="0"/>
    <b v="1"/>
    <s v="film &amp; video/shorts"/>
    <s v="film &amp; video"/>
    <s v="shorts"/>
  </r>
  <r>
    <n v="194"/>
    <s v="Sandoval Group"/>
    <s v="Assimilated multi-tasking archive"/>
    <n v="7100"/>
    <n v="8716"/>
    <n v="122.7605633802817"/>
    <x v="0"/>
    <n v="126"/>
    <n v="69.174603174603178"/>
    <s v="US"/>
    <s v="USD"/>
    <n v="1442206800"/>
    <n v="1443589200"/>
    <x v="112"/>
    <d v="2015-09-30T05:00:00"/>
    <b v="0"/>
    <b v="0"/>
    <s v="music/metal"/>
    <s v="music"/>
    <s v="metal"/>
  </r>
  <r>
    <n v="195"/>
    <s v="Smith and Sons"/>
    <s v="Upgradable high-level solution"/>
    <n v="15800"/>
    <n v="57157"/>
    <n v="361.75316455696202"/>
    <x v="0"/>
    <n v="524"/>
    <n v="109.07824427480917"/>
    <s v="US"/>
    <s v="USD"/>
    <n v="1532840400"/>
    <n v="1533445200"/>
    <x v="113"/>
    <d v="2018-08-05T05:00:00"/>
    <b v="0"/>
    <b v="0"/>
    <s v="music/electric music"/>
    <s v="music"/>
    <s v="electric music"/>
  </r>
  <r>
    <n v="197"/>
    <s v="Perry and Sons"/>
    <s v="Business-focused logistical framework"/>
    <n v="54700"/>
    <n v="163118"/>
    <n v="298.20475319926874"/>
    <x v="0"/>
    <n v="1989"/>
    <n v="82.010055304172951"/>
    <s v="US"/>
    <s v="USD"/>
    <n v="1498194000"/>
    <n v="1499403600"/>
    <x v="114"/>
    <d v="2017-07-07T05:00:00"/>
    <b v="0"/>
    <b v="0"/>
    <s v="film &amp; video/drama"/>
    <s v="film &amp; video"/>
    <s v="drama"/>
  </r>
  <r>
    <n v="201"/>
    <s v="Osborne, Perkins and Knox"/>
    <s v="Cross-platform bi-directional workforce"/>
    <n v="2100"/>
    <n v="14305"/>
    <n v="681.19047619047615"/>
    <x v="0"/>
    <n v="157"/>
    <n v="91.114649681528661"/>
    <s v="US"/>
    <s v="USD"/>
    <n v="1406264400"/>
    <n v="1407819600"/>
    <x v="115"/>
    <d v="2014-08-12T05:00:00"/>
    <b v="0"/>
    <b v="0"/>
    <s v="technology/web"/>
    <s v="technology"/>
    <s v="web"/>
  </r>
  <r>
    <n v="203"/>
    <s v="Hayden, Shannon and Stein"/>
    <s v="Customer-focused client-server service-desk"/>
    <n v="143900"/>
    <n v="193413"/>
    <n v="134.40792216817235"/>
    <x v="0"/>
    <n v="4498"/>
    <n v="42.999777678968428"/>
    <s v="AU"/>
    <s v="AUD"/>
    <n v="1484632800"/>
    <n v="1484805600"/>
    <x v="116"/>
    <d v="2017-01-19T06:00:00"/>
    <b v="0"/>
    <b v="0"/>
    <s v="theater/plays"/>
    <s v="theater"/>
    <s v="plays"/>
  </r>
  <r>
    <n v="205"/>
    <s v="Weaver-Marquez"/>
    <s v="Focused analyzing circuit"/>
    <n v="1300"/>
    <n v="5614"/>
    <n v="431.84615384615387"/>
    <x v="0"/>
    <n v="80"/>
    <n v="70.174999999999997"/>
    <s v="US"/>
    <s v="USD"/>
    <n v="1539752400"/>
    <n v="1540789200"/>
    <x v="117"/>
    <d v="2018-10-29T05:00:00"/>
    <b v="1"/>
    <b v="0"/>
    <s v="theater/plays"/>
    <s v="theater"/>
    <s v="plays"/>
  </r>
  <r>
    <n v="207"/>
    <s v="Carney-Anderson"/>
    <s v="Digitized 5thgeneration knowledgebase"/>
    <n v="1000"/>
    <n v="4257"/>
    <n v="425.7"/>
    <x v="0"/>
    <n v="43"/>
    <n v="99"/>
    <s v="US"/>
    <s v="USD"/>
    <n v="1535432400"/>
    <n v="1537160400"/>
    <x v="118"/>
    <d v="2018-09-17T05:00:00"/>
    <b v="0"/>
    <b v="1"/>
    <s v="music/rock"/>
    <s v="music"/>
    <s v="rock"/>
  </r>
  <r>
    <n v="208"/>
    <s v="Jackson Inc"/>
    <s v="Mandatory multi-tasking encryption"/>
    <n v="196900"/>
    <n v="199110"/>
    <n v="101.12239715591672"/>
    <x v="0"/>
    <n v="2053"/>
    <n v="96.984900146127615"/>
    <s v="US"/>
    <s v="USD"/>
    <n v="1510207200"/>
    <n v="1512280800"/>
    <x v="119"/>
    <d v="2017-12-03T06:00:00"/>
    <b v="0"/>
    <b v="0"/>
    <s v="film &amp; video/documentary"/>
    <s v="film &amp; video"/>
    <s v="documentary"/>
  </r>
  <r>
    <n v="212"/>
    <s v="Johnson Inc"/>
    <s v="Profound next generation infrastructure"/>
    <n v="8100"/>
    <n v="12300"/>
    <n v="151.85185185185185"/>
    <x v="0"/>
    <n v="168"/>
    <n v="73.214285714285708"/>
    <s v="US"/>
    <s v="USD"/>
    <n v="1576389600"/>
    <n v="1580364000"/>
    <x v="120"/>
    <d v="2020-01-30T06:00:00"/>
    <b v="0"/>
    <b v="0"/>
    <s v="theater/plays"/>
    <s v="theater"/>
    <s v="plays"/>
  </r>
  <r>
    <n v="213"/>
    <s v="Morgan-Warren"/>
    <s v="Face-to-face encompassing info-mediaries"/>
    <n v="87900"/>
    <n v="171549"/>
    <n v="195.16382252559728"/>
    <x v="0"/>
    <n v="4289"/>
    <n v="39.997435299603637"/>
    <s v="US"/>
    <s v="USD"/>
    <n v="1289019600"/>
    <n v="1289714400"/>
    <x v="121"/>
    <d v="2010-11-14T06:00:00"/>
    <b v="0"/>
    <b v="1"/>
    <s v="music/indie rock"/>
    <s v="music"/>
    <s v="indie rock"/>
  </r>
  <r>
    <n v="214"/>
    <s v="Sullivan Group"/>
    <s v="Open-source fresh-thinking policy"/>
    <n v="1400"/>
    <n v="14324"/>
    <n v="1023.1428571428571"/>
    <x v="0"/>
    <n v="165"/>
    <n v="86.812121212121212"/>
    <s v="US"/>
    <s v="USD"/>
    <n v="1282194000"/>
    <n v="1282712400"/>
    <x v="122"/>
    <d v="2010-08-25T05:00:00"/>
    <b v="0"/>
    <b v="0"/>
    <s v="music/rock"/>
    <s v="music"/>
    <s v="rock"/>
  </r>
  <r>
    <n v="216"/>
    <s v="Johnson, Dixon and Zimmerman"/>
    <s v="Organic dynamic algorithm"/>
    <n v="121700"/>
    <n v="188721"/>
    <n v="155.07066557107643"/>
    <x v="0"/>
    <n v="1815"/>
    <n v="103.97851239669421"/>
    <s v="US"/>
    <s v="USD"/>
    <n v="1321941600"/>
    <n v="1322114400"/>
    <x v="123"/>
    <d v="2011-11-24T06:00:00"/>
    <b v="0"/>
    <b v="0"/>
    <s v="theater/plays"/>
    <s v="theater"/>
    <s v="plays"/>
  </r>
  <r>
    <n v="218"/>
    <s v="Price-Rodriguez"/>
    <s v="Adaptive logistical initiative"/>
    <n v="5700"/>
    <n v="12309"/>
    <n v="215.94736842105263"/>
    <x v="0"/>
    <n v="397"/>
    <n v="31.005037783375315"/>
    <s v="GB"/>
    <s v="GBP"/>
    <n v="1320991200"/>
    <n v="1323928800"/>
    <x v="124"/>
    <d v="2011-12-15T06:00: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32.12709832134288"/>
    <x v="0"/>
    <n v="1539"/>
    <n v="89.991552956465242"/>
    <s v="US"/>
    <s v="USD"/>
    <n v="1345093200"/>
    <n v="1346130000"/>
    <x v="125"/>
    <d v="2012-08-28T05:00:00"/>
    <b v="0"/>
    <b v="0"/>
    <s v="film &amp; video/animation"/>
    <s v="film &amp; video"/>
    <s v="animation"/>
  </r>
  <r>
    <n v="222"/>
    <s v="Johnson LLC"/>
    <s v="Cross-group cohesive circuit"/>
    <n v="4800"/>
    <n v="6623"/>
    <n v="137.97916666666669"/>
    <x v="0"/>
    <n v="138"/>
    <n v="47.992753623188406"/>
    <s v="US"/>
    <s v="USD"/>
    <n v="1412226000"/>
    <n v="1412312400"/>
    <x v="126"/>
    <d v="2014-10-03T05:00:00"/>
    <b v="0"/>
    <b v="0"/>
    <s v="photography/photography books"/>
    <s v="photography"/>
    <s v="photography books"/>
  </r>
  <r>
    <n v="224"/>
    <s v="Lester-Moore"/>
    <s v="Diverse analyzing definition"/>
    <n v="46300"/>
    <n v="186885"/>
    <n v="403.63930885529157"/>
    <x v="0"/>
    <n v="3594"/>
    <n v="51.999165275459099"/>
    <s v="US"/>
    <s v="USD"/>
    <n v="1411534800"/>
    <n v="1415426400"/>
    <x v="127"/>
    <d v="2014-11-08T06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60.1740412979351"/>
    <x v="0"/>
    <n v="5880"/>
    <n v="29.999659863945578"/>
    <s v="US"/>
    <s v="USD"/>
    <n v="1399093200"/>
    <n v="1399093200"/>
    <x v="128"/>
    <d v="2014-05-03T05:00:00"/>
    <b v="1"/>
    <b v="0"/>
    <s v="music/rock"/>
    <s v="music"/>
    <s v="rock"/>
  </r>
  <r>
    <n v="226"/>
    <s v="Garcia Inc"/>
    <s v="Progressive neutral middleware"/>
    <n v="3000"/>
    <n v="10999"/>
    <n v="366.63333333333333"/>
    <x v="0"/>
    <n v="112"/>
    <n v="98.205357142857139"/>
    <s v="US"/>
    <s v="USD"/>
    <n v="1270702800"/>
    <n v="1273899600"/>
    <x v="129"/>
    <d v="2010-05-15T05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68.72085385878489"/>
    <x v="0"/>
    <n v="943"/>
    <n v="108.96182396606575"/>
    <s v="US"/>
    <s v="USD"/>
    <n v="1431666000"/>
    <n v="1432184400"/>
    <x v="130"/>
    <d v="2015-05-21T05:00:00"/>
    <b v="0"/>
    <b v="0"/>
    <s v="games/mobile games"/>
    <s v="games"/>
    <s v="mobile games"/>
  </r>
  <r>
    <n v="228"/>
    <s v="Pineda Group"/>
    <s v="Exclusive real-time protocol"/>
    <n v="137900"/>
    <n v="165352"/>
    <n v="119.90717911530093"/>
    <x v="0"/>
    <n v="2468"/>
    <n v="66.998379254457049"/>
    <s v="US"/>
    <s v="USD"/>
    <n v="1472619600"/>
    <n v="1474779600"/>
    <x v="131"/>
    <d v="2016-09-25T05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93.68925233644859"/>
    <x v="0"/>
    <n v="2551"/>
    <n v="64.99333594668758"/>
    <s v="US"/>
    <s v="USD"/>
    <n v="1496293200"/>
    <n v="1500440400"/>
    <x v="132"/>
    <d v="2017-07-19T05:00:00"/>
    <b v="0"/>
    <b v="1"/>
    <s v="games/mobile games"/>
    <s v="games"/>
    <s v="mobile games"/>
  </r>
  <r>
    <n v="230"/>
    <s v="Miranda, Hall and Mcgrath"/>
    <s v="Progressive value-added ability"/>
    <n v="2400"/>
    <n v="10084"/>
    <n v="420.16666666666669"/>
    <x v="0"/>
    <n v="101"/>
    <n v="99.841584158415841"/>
    <s v="US"/>
    <s v="USD"/>
    <n v="1575612000"/>
    <n v="1575612000"/>
    <x v="133"/>
    <d v="2019-12-06T06:00:00"/>
    <b v="0"/>
    <b v="0"/>
    <s v="games/video games"/>
    <s v="games"/>
    <s v="video games"/>
  </r>
  <r>
    <n v="232"/>
    <s v="Davis-Rodriguez"/>
    <s v="Progressive secondary portal"/>
    <n v="3400"/>
    <n v="5823"/>
    <n v="171.26470588235293"/>
    <x v="0"/>
    <n v="92"/>
    <n v="63.293478260869563"/>
    <s v="US"/>
    <s v="USD"/>
    <n v="1469422800"/>
    <n v="1469509200"/>
    <x v="134"/>
    <d v="2016-07-26T05:00:00"/>
    <b v="0"/>
    <b v="0"/>
    <s v="theater/plays"/>
    <s v="theater"/>
    <s v="plays"/>
  </r>
  <r>
    <n v="233"/>
    <s v="Reid, Rivera and Perry"/>
    <s v="Multi-lateral national adapter"/>
    <n v="3800"/>
    <n v="6000"/>
    <n v="157.89473684210526"/>
    <x v="0"/>
    <n v="62"/>
    <n v="96.774193548387103"/>
    <s v="US"/>
    <s v="USD"/>
    <n v="1307854800"/>
    <n v="1309237200"/>
    <x v="135"/>
    <d v="2011-06-28T05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09.08"/>
    <x v="0"/>
    <n v="149"/>
    <n v="54.906040268456373"/>
    <s v="IT"/>
    <s v="EUR"/>
    <n v="1503378000"/>
    <n v="1503982800"/>
    <x v="136"/>
    <d v="2017-08-29T05:00:00"/>
    <b v="0"/>
    <b v="1"/>
    <s v="games/video games"/>
    <s v="games"/>
    <s v="video games"/>
  </r>
  <r>
    <n v="237"/>
    <s v="Ellison PLC"/>
    <s v="Re-contextualized tangible open architecture"/>
    <n v="9300"/>
    <n v="14822"/>
    <n v="159.3763440860215"/>
    <x v="0"/>
    <n v="329"/>
    <n v="45.051671732522799"/>
    <s v="US"/>
    <s v="USD"/>
    <n v="1398402000"/>
    <n v="1398574800"/>
    <x v="137"/>
    <d v="2014-04-27T05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22.41666666666669"/>
    <x v="0"/>
    <n v="97"/>
    <n v="104.51546391752578"/>
    <s v="DK"/>
    <s v="DKK"/>
    <n v="1513231200"/>
    <n v="1515391200"/>
    <x v="138"/>
    <d v="2018-01-08T06:00:00"/>
    <b v="0"/>
    <b v="1"/>
    <s v="theater/plays"/>
    <s v="theater"/>
    <s v="plays"/>
  </r>
  <r>
    <n v="240"/>
    <s v="Pitts-Reed"/>
    <s v="Vision-oriented dynamic service-desk"/>
    <n v="29400"/>
    <n v="123124"/>
    <n v="418.78911564625849"/>
    <x v="0"/>
    <n v="1784"/>
    <n v="69.015695067264573"/>
    <s v="US"/>
    <s v="USD"/>
    <n v="1281070800"/>
    <n v="1281157200"/>
    <x v="139"/>
    <d v="2010-08-07T05:00:00"/>
    <b v="0"/>
    <b v="0"/>
    <s v="theater/plays"/>
    <s v="theater"/>
    <s v="plays"/>
  </r>
  <r>
    <n v="241"/>
    <s v="Gonzalez-Martinez"/>
    <s v="Vision-oriented actuating open system"/>
    <n v="168500"/>
    <n v="171729"/>
    <n v="101.91632047477745"/>
    <x v="0"/>
    <n v="1684"/>
    <n v="101.97684085510689"/>
    <s v="AU"/>
    <s v="AUD"/>
    <n v="1397365200"/>
    <n v="1398229200"/>
    <x v="140"/>
    <d v="2014-04-23T05:00:00"/>
    <b v="0"/>
    <b v="1"/>
    <s v="publishing/nonfiction"/>
    <s v="publishing"/>
    <s v="nonfiction"/>
  </r>
  <r>
    <n v="242"/>
    <s v="Hill, Martin and Garcia"/>
    <s v="Sharable scalable core"/>
    <n v="8400"/>
    <n v="10729"/>
    <n v="127.72619047619047"/>
    <x v="0"/>
    <n v="250"/>
    <n v="42.915999999999997"/>
    <s v="US"/>
    <s v="USD"/>
    <n v="1494392400"/>
    <n v="1495256400"/>
    <x v="141"/>
    <d v="2017-05-20T05:00:00"/>
    <b v="0"/>
    <b v="1"/>
    <s v="music/rock"/>
    <s v="music"/>
    <s v="rock"/>
  </r>
  <r>
    <n v="243"/>
    <s v="Garcia PLC"/>
    <s v="Customer-focused attitude-oriented function"/>
    <n v="2300"/>
    <n v="10240"/>
    <n v="445.21739130434781"/>
    <x v="0"/>
    <n v="238"/>
    <n v="43.025210084033617"/>
    <s v="US"/>
    <s v="USD"/>
    <n v="1520143200"/>
    <n v="1520402400"/>
    <x v="142"/>
    <d v="2018-03-07T06:00:00"/>
    <b v="0"/>
    <b v="0"/>
    <s v="theater/plays"/>
    <s v="theater"/>
    <s v="plays"/>
  </r>
  <r>
    <n v="244"/>
    <s v="Herring-Bailey"/>
    <s v="Reverse-engineered system-worthy extranet"/>
    <n v="700"/>
    <n v="3988"/>
    <n v="569.71428571428578"/>
    <x v="0"/>
    <n v="53"/>
    <n v="75.245283018867923"/>
    <s v="US"/>
    <s v="USD"/>
    <n v="1405314000"/>
    <n v="1409806800"/>
    <x v="143"/>
    <d v="2014-09-04T05:00:00"/>
    <b v="0"/>
    <b v="0"/>
    <s v="theater/plays"/>
    <s v="theater"/>
    <s v="plays"/>
  </r>
  <r>
    <n v="245"/>
    <s v="Russell-Gardner"/>
    <s v="Re-engineered systematic monitoring"/>
    <n v="2900"/>
    <n v="14771"/>
    <n v="509.34482758620686"/>
    <x v="0"/>
    <n v="214"/>
    <n v="69.023364485981304"/>
    <s v="US"/>
    <s v="USD"/>
    <n v="1396846800"/>
    <n v="1396933200"/>
    <x v="144"/>
    <d v="2014-04-08T05:00:00"/>
    <b v="0"/>
    <b v="0"/>
    <s v="theater/plays"/>
    <s v="theater"/>
    <s v="plays"/>
  </r>
  <r>
    <n v="246"/>
    <s v="Walters-Carter"/>
    <s v="Seamless value-added standardization"/>
    <n v="4500"/>
    <n v="14649"/>
    <n v="325.5333333333333"/>
    <x v="0"/>
    <n v="222"/>
    <n v="65.986486486486484"/>
    <s v="US"/>
    <s v="USD"/>
    <n v="1375678800"/>
    <n v="1376024400"/>
    <x v="145"/>
    <d v="2013-08-09T05:00:00"/>
    <b v="0"/>
    <b v="0"/>
    <s v="technology/web"/>
    <s v="technology"/>
    <s v="web"/>
  </r>
  <r>
    <n v="247"/>
    <s v="Johnson, Patterson and Montoya"/>
    <s v="Triple-buffered fresh-thinking frame"/>
    <n v="19800"/>
    <n v="184658"/>
    <n v="932.61616161616166"/>
    <x v="0"/>
    <n v="1884"/>
    <n v="98.013800424628457"/>
    <s v="US"/>
    <s v="USD"/>
    <n v="1482386400"/>
    <n v="1483682400"/>
    <x v="146"/>
    <d v="2017-01-06T06:00:00"/>
    <b v="0"/>
    <b v="1"/>
    <s v="publishing/fiction"/>
    <s v="publishing"/>
    <s v="fiction"/>
  </r>
  <r>
    <n v="248"/>
    <s v="Roberts and Sons"/>
    <s v="Streamlined holistic knowledgebase"/>
    <n v="6200"/>
    <n v="13103"/>
    <n v="211.33870967741933"/>
    <x v="0"/>
    <n v="218"/>
    <n v="60.105504587155963"/>
    <s v="AU"/>
    <s v="AUD"/>
    <n v="1420005600"/>
    <n v="1420437600"/>
    <x v="147"/>
    <d v="2015-01-05T06:00:00"/>
    <b v="0"/>
    <b v="0"/>
    <s v="games/mobile games"/>
    <s v="games"/>
    <s v="mobile games"/>
  </r>
  <r>
    <n v="249"/>
    <s v="Avila-Nelson"/>
    <s v="Up-sized intermediate website"/>
    <n v="61500"/>
    <n v="168095"/>
    <n v="273.32520325203251"/>
    <x v="0"/>
    <n v="6465"/>
    <n v="26.000773395204948"/>
    <s v="US"/>
    <s v="USD"/>
    <n v="1420178400"/>
    <n v="1420783200"/>
    <x v="148"/>
    <d v="2015-01-09T06:00:00"/>
    <b v="0"/>
    <b v="0"/>
    <s v="publishing/translations"/>
    <s v="publishing"/>
    <s v="translations"/>
  </r>
  <r>
    <n v="252"/>
    <s v="Perez PLC"/>
    <s v="Operative bandwidth-monitored interface"/>
    <n v="1000"/>
    <n v="6263"/>
    <n v="626.29999999999995"/>
    <x v="0"/>
    <n v="59"/>
    <n v="106.15254237288136"/>
    <s v="US"/>
    <s v="USD"/>
    <n v="1382677200"/>
    <n v="1383109200"/>
    <x v="149"/>
    <d v="2013-10-30T05:00:00"/>
    <b v="0"/>
    <b v="0"/>
    <s v="theater/plays"/>
    <s v="theater"/>
    <s v="plays"/>
  </r>
  <r>
    <n v="254"/>
    <s v="Barry Group"/>
    <s v="De-engineered static Local Area Network"/>
    <n v="4600"/>
    <n v="8505"/>
    <n v="184.89130434782609"/>
    <x v="0"/>
    <n v="88"/>
    <n v="96.647727272727266"/>
    <s v="US"/>
    <s v="USD"/>
    <n v="1487656800"/>
    <n v="1487829600"/>
    <x v="150"/>
    <d v="2017-02-23T06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20.16770186335404"/>
    <x v="0"/>
    <n v="1697"/>
    <n v="57.003535651149086"/>
    <s v="US"/>
    <s v="USD"/>
    <n v="1297836000"/>
    <n v="1298268000"/>
    <x v="151"/>
    <d v="2011-02-21T06:00:00"/>
    <b v="0"/>
    <b v="1"/>
    <s v="music/rock"/>
    <s v="music"/>
    <s v="rock"/>
  </r>
  <r>
    <n v="257"/>
    <s v="Williams Inc"/>
    <s v="Decentralized exuding strategy"/>
    <n v="5700"/>
    <n v="8322"/>
    <n v="146"/>
    <x v="0"/>
    <n v="92"/>
    <n v="90.456521739130437"/>
    <s v="US"/>
    <s v="USD"/>
    <n v="1362463200"/>
    <n v="1363669200"/>
    <x v="152"/>
    <d v="2013-03-19T05:00:00"/>
    <b v="0"/>
    <b v="0"/>
    <s v="theater/plays"/>
    <s v="theater"/>
    <s v="plays"/>
  </r>
  <r>
    <n v="258"/>
    <s v="Duncan, Mcdonald and Miller"/>
    <s v="Assimilated coherent hardware"/>
    <n v="5000"/>
    <n v="13424"/>
    <n v="268.48"/>
    <x v="0"/>
    <n v="186"/>
    <n v="72.172043010752688"/>
    <s v="US"/>
    <s v="USD"/>
    <n v="1481176800"/>
    <n v="1482904800"/>
    <x v="153"/>
    <d v="2016-12-28T06:00:00"/>
    <b v="0"/>
    <b v="1"/>
    <s v="theater/plays"/>
    <s v="theater"/>
    <s v="plays"/>
  </r>
  <r>
    <n v="259"/>
    <s v="Watkins Ltd"/>
    <s v="Multi-channeled responsive implementation"/>
    <n v="1800"/>
    <n v="10755"/>
    <n v="597.5"/>
    <x v="0"/>
    <n v="138"/>
    <n v="77.934782608695656"/>
    <s v="US"/>
    <s v="USD"/>
    <n v="1354946400"/>
    <n v="1356588000"/>
    <x v="154"/>
    <d v="2012-12-27T06:00: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57.69841269841268"/>
    <x v="0"/>
    <n v="261"/>
    <n v="38.065134099616856"/>
    <s v="US"/>
    <s v="USD"/>
    <n v="1348808400"/>
    <n v="1349845200"/>
    <x v="155"/>
    <d v="2012-10-10T05:00:00"/>
    <b v="0"/>
    <b v="0"/>
    <s v="music/rock"/>
    <s v="music"/>
    <s v="rock"/>
  </r>
  <r>
    <n v="262"/>
    <s v="Lloyd, Kennedy and Davis"/>
    <s v="Compatible multimedia hub"/>
    <n v="1700"/>
    <n v="5328"/>
    <n v="313.41176470588238"/>
    <x v="0"/>
    <n v="107"/>
    <n v="49.794392523364486"/>
    <s v="US"/>
    <s v="USD"/>
    <n v="1301979600"/>
    <n v="1304226000"/>
    <x v="156"/>
    <d v="2011-05-01T05:00:00"/>
    <b v="0"/>
    <b v="1"/>
    <s v="music/indie rock"/>
    <s v="music"/>
    <s v="indie rock"/>
  </r>
  <r>
    <n v="263"/>
    <s v="Walker Ltd"/>
    <s v="Organic eco-centric success"/>
    <n v="2900"/>
    <n v="10756"/>
    <n v="370.89655172413791"/>
    <x v="0"/>
    <n v="199"/>
    <n v="54.050251256281406"/>
    <s v="US"/>
    <s v="USD"/>
    <n v="1263016800"/>
    <n v="1263016800"/>
    <x v="157"/>
    <d v="2010-01-09T06:00:00"/>
    <b v="0"/>
    <b v="0"/>
    <s v="photography/photography books"/>
    <s v="photography"/>
    <s v="photography books"/>
  </r>
  <r>
    <n v="264"/>
    <s v="Gordon PLC"/>
    <s v="Virtual reciprocal policy"/>
    <n v="45600"/>
    <n v="165375"/>
    <n v="362.66447368421052"/>
    <x v="0"/>
    <n v="5512"/>
    <n v="30.002721335268504"/>
    <s v="US"/>
    <s v="USD"/>
    <n v="1360648800"/>
    <n v="1362031200"/>
    <x v="158"/>
    <d v="2013-02-28T06:00:00"/>
    <b v="0"/>
    <b v="0"/>
    <s v="theater/plays"/>
    <s v="theater"/>
    <s v="plays"/>
  </r>
  <r>
    <n v="265"/>
    <s v="Lee and Sons"/>
    <s v="Persevering interactive emulation"/>
    <n v="4900"/>
    <n v="6031"/>
    <n v="123.08163265306122"/>
    <x v="0"/>
    <n v="86"/>
    <n v="70.127906976744185"/>
    <s v="US"/>
    <s v="USD"/>
    <n v="1451800800"/>
    <n v="1455602400"/>
    <x v="159"/>
    <d v="2016-02-16T06:00:00"/>
    <b v="0"/>
    <b v="0"/>
    <s v="theater/plays"/>
    <s v="theater"/>
    <s v="plays"/>
  </r>
  <r>
    <n v="267"/>
    <s v="Acosta PLC"/>
    <s v="Extended eco-centric function"/>
    <n v="61600"/>
    <n v="143910"/>
    <n v="233.62012987012989"/>
    <x v="0"/>
    <n v="2768"/>
    <n v="51.990606936416185"/>
    <s v="AU"/>
    <s v="AUD"/>
    <n v="1351054800"/>
    <n v="1352440800"/>
    <x v="160"/>
    <d v="2012-11-09T06:00:00"/>
    <b v="0"/>
    <b v="0"/>
    <s v="theater/plays"/>
    <s v="theater"/>
    <s v="plays"/>
  </r>
  <r>
    <n v="268"/>
    <s v="Brown-Mckee"/>
    <s v="Networked optimal productivity"/>
    <n v="1500"/>
    <n v="2708"/>
    <n v="180.53333333333333"/>
    <x v="0"/>
    <n v="48"/>
    <n v="56.416666666666664"/>
    <s v="US"/>
    <s v="USD"/>
    <n v="1349326800"/>
    <n v="1353304800"/>
    <x v="161"/>
    <d v="2012-11-19T06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52.62857142857143"/>
    <x v="0"/>
    <n v="87"/>
    <n v="101.63218390804597"/>
    <s v="US"/>
    <s v="USD"/>
    <n v="1548914400"/>
    <n v="1550728800"/>
    <x v="162"/>
    <d v="2019-02-21T06:00:00"/>
    <b v="0"/>
    <b v="0"/>
    <s v="film &amp; video/television"/>
    <s v="film &amp; video"/>
    <s v="television"/>
  </r>
  <r>
    <n v="272"/>
    <s v="Horton, Morrison and Clark"/>
    <s v="Networked radical neural-net"/>
    <n v="51100"/>
    <n v="155349"/>
    <n v="304.0097847358121"/>
    <x v="0"/>
    <n v="1894"/>
    <n v="82.021647307286173"/>
    <s v="US"/>
    <s v="USD"/>
    <n v="1562734800"/>
    <n v="1564894800"/>
    <x v="163"/>
    <d v="2019-08-04T05:00:00"/>
    <b v="0"/>
    <b v="1"/>
    <s v="theater/plays"/>
    <s v="theater"/>
    <s v="plays"/>
  </r>
  <r>
    <n v="273"/>
    <s v="Thomas and Sons"/>
    <s v="Re-engineered heuristic forecast"/>
    <n v="7800"/>
    <n v="10704"/>
    <n v="137.23076923076923"/>
    <x v="0"/>
    <n v="282"/>
    <n v="37.957446808510639"/>
    <s v="CA"/>
    <s v="CAD"/>
    <n v="1505624400"/>
    <n v="1505883600"/>
    <x v="164"/>
    <d v="2017-09-20T05:00:00"/>
    <b v="0"/>
    <b v="0"/>
    <s v="theater/plays"/>
    <s v="theater"/>
    <s v="plays"/>
  </r>
  <r>
    <n v="275"/>
    <s v="Ward, Sanchez and Kemp"/>
    <s v="Stand-alone discrete Graphical User Interface"/>
    <n v="3900"/>
    <n v="9419"/>
    <n v="241.51282051282053"/>
    <x v="0"/>
    <n v="116"/>
    <n v="81.198275862068968"/>
    <s v="US"/>
    <s v="USD"/>
    <n v="1554526800"/>
    <n v="1555218000"/>
    <x v="165"/>
    <d v="2019-04-14T05:00:00"/>
    <b v="0"/>
    <b v="0"/>
    <s v="publishing/translations"/>
    <s v="publishing"/>
    <s v="translations"/>
  </r>
  <r>
    <n v="277"/>
    <s v="Ramos-Mitchell"/>
    <s v="Persevering system-worthy info-mediaries"/>
    <n v="700"/>
    <n v="7465"/>
    <n v="1066.4285714285716"/>
    <x v="0"/>
    <n v="83"/>
    <n v="89.939759036144579"/>
    <s v="US"/>
    <s v="USD"/>
    <n v="1279515600"/>
    <n v="1279688400"/>
    <x v="166"/>
    <d v="2010-07-21T05:00:00"/>
    <b v="0"/>
    <b v="0"/>
    <s v="theater/plays"/>
    <s v="theater"/>
    <s v="plays"/>
  </r>
  <r>
    <n v="278"/>
    <s v="Higgins, Davis and Salazar"/>
    <s v="Distributed multi-tasking strategy"/>
    <n v="2700"/>
    <n v="8799"/>
    <n v="325.88888888888891"/>
    <x v="0"/>
    <n v="91"/>
    <n v="96.692307692307693"/>
    <s v="US"/>
    <s v="USD"/>
    <n v="1353909600"/>
    <n v="1356069600"/>
    <x v="167"/>
    <d v="2012-12-21T06:00:00"/>
    <b v="0"/>
    <b v="0"/>
    <s v="technology/web"/>
    <s v="technology"/>
    <s v="web"/>
  </r>
  <r>
    <n v="279"/>
    <s v="Smith-Jenkins"/>
    <s v="Vision-oriented methodical application"/>
    <n v="8000"/>
    <n v="13656"/>
    <n v="170.70000000000002"/>
    <x v="0"/>
    <n v="546"/>
    <n v="25.010989010989011"/>
    <s v="US"/>
    <s v="USD"/>
    <n v="1535950800"/>
    <n v="1536210000"/>
    <x v="168"/>
    <d v="2018-09-06T05:00:00"/>
    <b v="0"/>
    <b v="0"/>
    <s v="theater/plays"/>
    <s v="theater"/>
    <s v="plays"/>
  </r>
  <r>
    <n v="280"/>
    <s v="Braun PLC"/>
    <s v="Function-based high-level infrastructure"/>
    <n v="2500"/>
    <n v="14536"/>
    <n v="581.44000000000005"/>
    <x v="0"/>
    <n v="393"/>
    <n v="36.987277353689571"/>
    <s v="US"/>
    <s v="USD"/>
    <n v="1511244000"/>
    <n v="1511762400"/>
    <x v="169"/>
    <d v="2017-11-27T06:00:00"/>
    <b v="0"/>
    <b v="0"/>
    <s v="film &amp; video/animation"/>
    <s v="film &amp; video"/>
    <s v="animation"/>
  </r>
  <r>
    <n v="282"/>
    <s v="Ross, Kelly and Brown"/>
    <s v="Virtual contextually-based circuit"/>
    <n v="8400"/>
    <n v="9076"/>
    <n v="108.04761904761904"/>
    <x v="0"/>
    <n v="133"/>
    <n v="68.240601503759393"/>
    <s v="US"/>
    <s v="USD"/>
    <n v="1480226400"/>
    <n v="1480744800"/>
    <x v="46"/>
    <d v="2016-12-03T06:00:00"/>
    <b v="0"/>
    <b v="1"/>
    <s v="film &amp; video/television"/>
    <s v="film &amp; video"/>
    <s v="television"/>
  </r>
  <r>
    <n v="285"/>
    <s v="Dawson, Brady and Gilbert"/>
    <s v="Front-line optimizing emulation"/>
    <n v="900"/>
    <n v="6357"/>
    <n v="706.33333333333337"/>
    <x v="0"/>
    <n v="254"/>
    <n v="25.027559055118111"/>
    <s v="US"/>
    <s v="USD"/>
    <n v="1473483600"/>
    <n v="1476766800"/>
    <x v="170"/>
    <d v="2016-10-18T05:00:00"/>
    <b v="0"/>
    <b v="0"/>
    <s v="theater/plays"/>
    <s v="theater"/>
    <s v="plays"/>
  </r>
  <r>
    <n v="287"/>
    <s v="Ferguson PLC"/>
    <s v="Public-key intangible superstructure"/>
    <n v="6300"/>
    <n v="13213"/>
    <n v="209.73015873015873"/>
    <x v="0"/>
    <n v="176"/>
    <n v="75.07386363636364"/>
    <s v="US"/>
    <s v="USD"/>
    <n v="1430197200"/>
    <n v="1430197200"/>
    <x v="171"/>
    <d v="2015-04-28T05:00:00"/>
    <b v="0"/>
    <b v="0"/>
    <s v="music/electric music"/>
    <s v="music"/>
    <s v="electric music"/>
  </r>
  <r>
    <n v="289"/>
    <s v="Smith, Love and Smith"/>
    <s v="Grass-roots mission-critical capability"/>
    <n v="800"/>
    <n v="13474"/>
    <n v="1684.25"/>
    <x v="0"/>
    <n v="337"/>
    <n v="39.982195845697326"/>
    <s v="CA"/>
    <s v="CAD"/>
    <n v="1438578000"/>
    <n v="1438837200"/>
    <x v="172"/>
    <d v="2015-08-06T05:00:00"/>
    <b v="0"/>
    <b v="0"/>
    <s v="theater/plays"/>
    <s v="theater"/>
    <s v="plays"/>
  </r>
  <r>
    <n v="291"/>
    <s v="Bell, Grimes and Kerr"/>
    <s v="Self-enabling uniform complexity"/>
    <n v="1800"/>
    <n v="8219"/>
    <n v="456.61111111111109"/>
    <x v="0"/>
    <n v="107"/>
    <n v="76.813084112149539"/>
    <s v="US"/>
    <s v="USD"/>
    <n v="1318654800"/>
    <n v="1319000400"/>
    <x v="173"/>
    <d v="2011-10-19T05:00:00"/>
    <b v="1"/>
    <b v="0"/>
    <s v="technology/web"/>
    <s v="technology"/>
    <s v="web"/>
  </r>
  <r>
    <n v="294"/>
    <s v="Turner-Davis"/>
    <s v="Automated local emulation"/>
    <n v="600"/>
    <n v="8038"/>
    <n v="1339.6666666666667"/>
    <x v="0"/>
    <n v="183"/>
    <n v="43.923497267759565"/>
    <s v="US"/>
    <s v="USD"/>
    <n v="1540530000"/>
    <n v="1541570400"/>
    <x v="174"/>
    <d v="2018-11-07T06:00:00"/>
    <b v="0"/>
    <b v="0"/>
    <s v="theater/plays"/>
    <s v="theater"/>
    <s v="plays"/>
  </r>
  <r>
    <n v="298"/>
    <s v="Chase, Garcia and Johnson"/>
    <s v="Adaptive intangible database"/>
    <n v="3500"/>
    <n v="5037"/>
    <n v="143.91428571428571"/>
    <x v="0"/>
    <n v="72"/>
    <n v="69.958333333333329"/>
    <s v="US"/>
    <s v="USD"/>
    <n v="1456466400"/>
    <n v="1458018000"/>
    <x v="175"/>
    <d v="2016-03-15T05:00:00"/>
    <b v="0"/>
    <b v="1"/>
    <s v="music/rock"/>
    <s v="music"/>
    <s v="rock"/>
  </r>
  <r>
    <n v="301"/>
    <s v="Wong-Walker"/>
    <s v="Multi-channeled disintermediate policy"/>
    <n v="900"/>
    <n v="12102"/>
    <n v="1344.6666666666667"/>
    <x v="0"/>
    <n v="295"/>
    <n v="41.023728813559323"/>
    <s v="US"/>
    <s v="USD"/>
    <n v="1424930400"/>
    <n v="1426395600"/>
    <x v="176"/>
    <d v="2015-03-15T05:00:00"/>
    <b v="0"/>
    <b v="0"/>
    <s v="film &amp; video/documentary"/>
    <s v="film &amp; video"/>
    <s v="documentary"/>
  </r>
  <r>
    <n v="304"/>
    <s v="Peterson PLC"/>
    <s v="User-friendly discrete benchmark"/>
    <n v="2100"/>
    <n v="11469"/>
    <n v="546.14285714285722"/>
    <x v="0"/>
    <n v="142"/>
    <n v="80.767605633802816"/>
    <s v="US"/>
    <s v="USD"/>
    <n v="1470546000"/>
    <n v="1474088400"/>
    <x v="177"/>
    <d v="2016-09-17T05:00:00"/>
    <b v="0"/>
    <b v="0"/>
    <s v="film &amp; video/documentary"/>
    <s v="film &amp; video"/>
    <s v="documentary"/>
  </r>
  <r>
    <n v="305"/>
    <s v="Townsend Ltd"/>
    <s v="Grass-roots actuating policy"/>
    <n v="2800"/>
    <n v="8014"/>
    <n v="286.21428571428572"/>
    <x v="0"/>
    <n v="85"/>
    <n v="94.28235294117647"/>
    <s v="US"/>
    <s v="USD"/>
    <n v="1458363600"/>
    <n v="1461906000"/>
    <x v="178"/>
    <d v="2016-04-29T05:00:00"/>
    <b v="0"/>
    <b v="0"/>
    <s v="theater/plays"/>
    <s v="theater"/>
    <s v="plays"/>
  </r>
  <r>
    <n v="307"/>
    <s v="Salazar-Dodson"/>
    <s v="Face-to-face zero tolerance moderator"/>
    <n v="32900"/>
    <n v="43473"/>
    <n v="132.13677811550153"/>
    <x v="0"/>
    <n v="659"/>
    <n v="65.968133535660087"/>
    <s v="DK"/>
    <s v="DKK"/>
    <n v="1338958800"/>
    <n v="1340686800"/>
    <x v="179"/>
    <d v="2012-06-26T05:00:00"/>
    <b v="0"/>
    <b v="1"/>
    <s v="publishing/fiction"/>
    <s v="publishing"/>
    <s v="fiction"/>
  </r>
  <r>
    <n v="311"/>
    <s v="Flores PLC"/>
    <s v="Focused real-time help-desk"/>
    <n v="6300"/>
    <n v="12812"/>
    <n v="203.36507936507937"/>
    <x v="0"/>
    <n v="121"/>
    <n v="105.88429752066116"/>
    <s v="US"/>
    <s v="USD"/>
    <n v="1297836000"/>
    <n v="1298872800"/>
    <x v="151"/>
    <d v="2011-02-28T06:00:00"/>
    <b v="0"/>
    <b v="0"/>
    <s v="theater/plays"/>
    <s v="theater"/>
    <s v="plays"/>
  </r>
  <r>
    <n v="312"/>
    <s v="Martinez LLC"/>
    <s v="Robust impactful approach"/>
    <n v="59100"/>
    <n v="183345"/>
    <n v="310.2284263959391"/>
    <x v="0"/>
    <n v="3742"/>
    <n v="48.996525921966864"/>
    <s v="US"/>
    <s v="USD"/>
    <n v="1382677200"/>
    <n v="1383282000"/>
    <x v="149"/>
    <d v="2013-11-01T05:00:00"/>
    <b v="0"/>
    <b v="0"/>
    <s v="theater/plays"/>
    <s v="theater"/>
    <s v="plays"/>
  </r>
  <r>
    <n v="313"/>
    <s v="Miller-Irwin"/>
    <s v="Secured maximized policy"/>
    <n v="2200"/>
    <n v="8697"/>
    <n v="395.31818181818181"/>
    <x v="0"/>
    <n v="223"/>
    <n v="39"/>
    <s v="US"/>
    <s v="USD"/>
    <n v="1330322400"/>
    <n v="1330495200"/>
    <x v="180"/>
    <d v="2012-02-29T06:00:00"/>
    <b v="0"/>
    <b v="0"/>
    <s v="music/rock"/>
    <s v="music"/>
    <s v="rock"/>
  </r>
  <r>
    <n v="314"/>
    <s v="Sanchez-Morgan"/>
    <s v="Realigned upward-trending strategy"/>
    <n v="1400"/>
    <n v="4126"/>
    <n v="294.71428571428572"/>
    <x v="0"/>
    <n v="133"/>
    <n v="31.022556390977442"/>
    <s v="US"/>
    <s v="USD"/>
    <n v="1552366800"/>
    <n v="1552798800"/>
    <x v="181"/>
    <d v="2019-03-17T05:00:00"/>
    <b v="0"/>
    <b v="1"/>
    <s v="film &amp; video/documentary"/>
    <s v="film &amp; video"/>
    <s v="documentary"/>
  </r>
  <r>
    <n v="322"/>
    <s v="Hebert Group"/>
    <s v="Visionary asymmetric Graphical User Interface"/>
    <n v="117900"/>
    <n v="196377"/>
    <n v="166.56234096692114"/>
    <x v="0"/>
    <n v="5168"/>
    <n v="37.998645510835914"/>
    <s v="US"/>
    <s v="USD"/>
    <n v="1290664800"/>
    <n v="1291788000"/>
    <x v="182"/>
    <d v="2010-12-08T06:00:00"/>
    <b v="0"/>
    <b v="0"/>
    <s v="theater/plays"/>
    <s v="theater"/>
    <s v="plays"/>
  </r>
  <r>
    <n v="324"/>
    <s v="Harris, Hall and Harris"/>
    <s v="Inverse analyzing matrices"/>
    <n v="7100"/>
    <n v="11648"/>
    <n v="164.05633802816902"/>
    <x v="0"/>
    <n v="307"/>
    <n v="37.941368078175898"/>
    <s v="US"/>
    <s v="USD"/>
    <n v="1434862800"/>
    <n v="1435899600"/>
    <x v="183"/>
    <d v="2015-07-03T05:00:00"/>
    <b v="0"/>
    <b v="1"/>
    <s v="theater/plays"/>
    <s v="theater"/>
    <s v="plays"/>
  </r>
  <r>
    <n v="328"/>
    <s v="Young PLC"/>
    <s v="Innovative well-modulated functionalities"/>
    <n v="98700"/>
    <n v="131826"/>
    <n v="133.56231003039514"/>
    <x v="0"/>
    <n v="2441"/>
    <n v="54.004916018025398"/>
    <s v="US"/>
    <s v="USD"/>
    <n v="1543557600"/>
    <n v="1544508000"/>
    <x v="184"/>
    <d v="2018-12-11T06:00:00"/>
    <b v="0"/>
    <b v="0"/>
    <s v="music/rock"/>
    <s v="music"/>
    <s v="rock"/>
  </r>
  <r>
    <n v="330"/>
    <s v="Thompson-Bates"/>
    <s v="Expanded encompassing open architecture"/>
    <n v="33700"/>
    <n v="62330"/>
    <n v="184.95548961424333"/>
    <x v="0"/>
    <n v="1385"/>
    <n v="45.003610108303249"/>
    <s v="GB"/>
    <s v="GBP"/>
    <n v="1512712800"/>
    <n v="1512799200"/>
    <x v="185"/>
    <d v="2017-12-09T06:00:00"/>
    <b v="0"/>
    <b v="0"/>
    <s v="film &amp; video/documentary"/>
    <s v="film &amp; video"/>
    <s v="documentary"/>
  </r>
  <r>
    <n v="331"/>
    <s v="Rose-Silva"/>
    <s v="Intuitive static portal"/>
    <n v="3300"/>
    <n v="14643"/>
    <n v="443.72727272727275"/>
    <x v="0"/>
    <n v="190"/>
    <n v="77.068421052631578"/>
    <s v="US"/>
    <s v="USD"/>
    <n v="1324274400"/>
    <n v="1324360800"/>
    <x v="186"/>
    <d v="2011-12-20T06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99.9806763285024"/>
    <x v="0"/>
    <n v="470"/>
    <n v="88.076595744680844"/>
    <s v="US"/>
    <s v="USD"/>
    <n v="1364446800"/>
    <n v="1364533200"/>
    <x v="187"/>
    <d v="2013-03-29T05:00: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23.95833333333333"/>
    <x v="0"/>
    <n v="253"/>
    <n v="47.035573122529641"/>
    <s v="US"/>
    <s v="USD"/>
    <n v="1542693600"/>
    <n v="1545112800"/>
    <x v="188"/>
    <d v="2018-12-18T06:00:00"/>
    <b v="0"/>
    <b v="0"/>
    <s v="theater/plays"/>
    <s v="theater"/>
    <s v="plays"/>
  </r>
  <r>
    <n v="334"/>
    <s v="Mcgee Group"/>
    <s v="Assimilated discrete algorithm"/>
    <n v="66200"/>
    <n v="123538"/>
    <n v="186.61329305135951"/>
    <x v="0"/>
    <n v="1113"/>
    <n v="110.99550763701707"/>
    <s v="US"/>
    <s v="USD"/>
    <n v="1515564000"/>
    <n v="1516168800"/>
    <x v="189"/>
    <d v="2018-01-17T06:00:00"/>
    <b v="0"/>
    <b v="0"/>
    <s v="music/rock"/>
    <s v="music"/>
    <s v="rock"/>
  </r>
  <r>
    <n v="335"/>
    <s v="Jordan-Acosta"/>
    <s v="Operative uniform hub"/>
    <n v="173800"/>
    <n v="198628"/>
    <n v="114.28538550057536"/>
    <x v="0"/>
    <n v="2283"/>
    <n v="87.003066141042481"/>
    <s v="US"/>
    <s v="USD"/>
    <n v="1573797600"/>
    <n v="1574920800"/>
    <x v="190"/>
    <d v="2019-11-28T06:00:00"/>
    <b v="0"/>
    <b v="0"/>
    <s v="music/rock"/>
    <s v="music"/>
    <s v="rock"/>
  </r>
  <r>
    <n v="337"/>
    <s v="Hayden Ltd"/>
    <s v="Innovative didactic analyzer"/>
    <n v="94500"/>
    <n v="116064"/>
    <n v="122.81904761904762"/>
    <x v="0"/>
    <n v="1095"/>
    <n v="105.9945205479452"/>
    <s v="US"/>
    <s v="USD"/>
    <n v="1573452000"/>
    <n v="1573538400"/>
    <x v="191"/>
    <d v="2019-11-12T06:00:00"/>
    <b v="0"/>
    <b v="0"/>
    <s v="theater/plays"/>
    <s v="theater"/>
    <s v="plays"/>
  </r>
  <r>
    <n v="338"/>
    <s v="Gonzalez-Burton"/>
    <s v="Decentralized intangible encoding"/>
    <n v="69800"/>
    <n v="125042"/>
    <n v="179.14326647564468"/>
    <x v="0"/>
    <n v="1690"/>
    <n v="73.989349112426041"/>
    <s v="US"/>
    <s v="USD"/>
    <n v="1317790800"/>
    <n v="1320382800"/>
    <x v="192"/>
    <d v="2011-11-04T05:00:00"/>
    <b v="0"/>
    <b v="0"/>
    <s v="theater/plays"/>
    <s v="theater"/>
    <s v="plays"/>
  </r>
  <r>
    <n v="347"/>
    <s v="Petersen and Sons"/>
    <s v="Open-source full-range portal"/>
    <n v="900"/>
    <n v="12607"/>
    <n v="1400.7777777777778"/>
    <x v="0"/>
    <n v="191"/>
    <n v="66.005235602094245"/>
    <s v="US"/>
    <s v="USD"/>
    <n v="1423634400"/>
    <n v="1425708000"/>
    <x v="193"/>
    <d v="2015-03-07T06:00:00"/>
    <b v="0"/>
    <b v="0"/>
    <s v="technology/web"/>
    <s v="technology"/>
    <s v="web"/>
  </r>
  <r>
    <n v="351"/>
    <s v="Young LLC"/>
    <s v="Universal maximized methodology"/>
    <n v="74100"/>
    <n v="94631"/>
    <n v="127.70715249662618"/>
    <x v="0"/>
    <n v="2013"/>
    <n v="47.009935419771487"/>
    <s v="US"/>
    <s v="USD"/>
    <n v="1440392400"/>
    <n v="1441602000"/>
    <x v="194"/>
    <d v="2015-09-07T05:00:00"/>
    <b v="0"/>
    <b v="0"/>
    <s v="music/rock"/>
    <s v="music"/>
    <s v="rock"/>
  </r>
  <r>
    <n v="353"/>
    <s v="Mills-Roy"/>
    <s v="Profit-focused multi-tasking access"/>
    <n v="33600"/>
    <n v="137961"/>
    <n v="410.59821428571428"/>
    <x v="0"/>
    <n v="1703"/>
    <n v="81.010569583088667"/>
    <s v="US"/>
    <s v="USD"/>
    <n v="1562302800"/>
    <n v="1562389200"/>
    <x v="195"/>
    <d v="2019-07-06T05:00:00"/>
    <b v="0"/>
    <b v="0"/>
    <s v="theater/plays"/>
    <s v="theater"/>
    <s v="plays"/>
  </r>
  <r>
    <n v="354"/>
    <s v="Brown Group"/>
    <s v="Profit-focused transitional capability"/>
    <n v="6100"/>
    <n v="7548"/>
    <n v="123.73770491803278"/>
    <x v="0"/>
    <n v="80"/>
    <n v="94.35"/>
    <s v="DK"/>
    <s v="DKK"/>
    <n v="1378184400"/>
    <n v="1378789200"/>
    <x v="196"/>
    <d v="2013-09-10T05:00:00"/>
    <b v="0"/>
    <b v="0"/>
    <s v="film &amp; video/documentary"/>
    <s v="film &amp; video"/>
    <s v="documentary"/>
  </r>
  <r>
    <n v="357"/>
    <s v="Perez, Davis and Wilson"/>
    <s v="Implemented tangible algorithm"/>
    <n v="2300"/>
    <n v="4253"/>
    <n v="184.91304347826087"/>
    <x v="0"/>
    <n v="41"/>
    <n v="103.73170731707317"/>
    <s v="US"/>
    <s v="USD"/>
    <n v="1441256400"/>
    <n v="1443416400"/>
    <x v="197"/>
    <d v="2015-09-28T05:00:00"/>
    <b v="0"/>
    <b v="0"/>
    <s v="games/video games"/>
    <s v="games"/>
    <s v="video games"/>
  </r>
  <r>
    <n v="359"/>
    <s v="Salazar-Moon"/>
    <s v="Compatible needs-based architecture"/>
    <n v="4000"/>
    <n v="11948"/>
    <n v="298.7"/>
    <x v="0"/>
    <n v="187"/>
    <n v="63.893048128342244"/>
    <s v="US"/>
    <s v="USD"/>
    <n v="1314421200"/>
    <n v="1315026000"/>
    <x v="198"/>
    <d v="2011-09-03T05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26.35175879396985"/>
    <x v="0"/>
    <n v="2875"/>
    <n v="47.002434782608695"/>
    <s v="GB"/>
    <s v="GBP"/>
    <n v="1293861600"/>
    <n v="1295071200"/>
    <x v="199"/>
    <d v="2011-01-15T06:00:00"/>
    <b v="0"/>
    <b v="1"/>
    <s v="theater/plays"/>
    <s v="theater"/>
    <s v="plays"/>
  </r>
  <r>
    <n v="361"/>
    <s v="Anderson and Sons"/>
    <s v="Quality-focused reciprocal structure"/>
    <n v="5500"/>
    <n v="9546"/>
    <n v="173.56363636363636"/>
    <x v="0"/>
    <n v="88"/>
    <n v="108.47727272727273"/>
    <s v="US"/>
    <s v="USD"/>
    <n v="1507352400"/>
    <n v="1509426000"/>
    <x v="200"/>
    <d v="2017-10-31T05:00:00"/>
    <b v="0"/>
    <b v="0"/>
    <s v="theater/plays"/>
    <s v="theater"/>
    <s v="plays"/>
  </r>
  <r>
    <n v="362"/>
    <s v="Lawrence Group"/>
    <s v="Automated actuating conglomeration"/>
    <n v="3700"/>
    <n v="13755"/>
    <n v="371.75675675675677"/>
    <x v="0"/>
    <n v="191"/>
    <n v="72.015706806282722"/>
    <s v="US"/>
    <s v="USD"/>
    <n v="1296108000"/>
    <n v="1299391200"/>
    <x v="40"/>
    <d v="2011-03-06T06:00:00"/>
    <b v="0"/>
    <b v="0"/>
    <s v="music/rock"/>
    <s v="music"/>
    <s v="rock"/>
  </r>
  <r>
    <n v="363"/>
    <s v="Gray-Davis"/>
    <s v="Re-contextualized local initiative"/>
    <n v="5200"/>
    <n v="8330"/>
    <n v="160.19230769230771"/>
    <x v="0"/>
    <n v="139"/>
    <n v="59.928057553956833"/>
    <s v="US"/>
    <s v="USD"/>
    <n v="1324965600"/>
    <n v="1325052000"/>
    <x v="201"/>
    <d v="2011-12-28T06:00:00"/>
    <b v="0"/>
    <b v="0"/>
    <s v="music/rock"/>
    <s v="music"/>
    <s v="rock"/>
  </r>
  <r>
    <n v="364"/>
    <s v="Ramirez-Myers"/>
    <s v="Switchable intangible definition"/>
    <n v="900"/>
    <n v="14547"/>
    <n v="1616.3333333333335"/>
    <x v="0"/>
    <n v="186"/>
    <n v="78.209677419354833"/>
    <s v="US"/>
    <s v="USD"/>
    <n v="1520229600"/>
    <n v="1522818000"/>
    <x v="202"/>
    <d v="2018-04-04T05:00:00"/>
    <b v="0"/>
    <b v="0"/>
    <s v="music/indie rock"/>
    <s v="music"/>
    <s v="indie rock"/>
  </r>
  <r>
    <n v="365"/>
    <s v="Lucas, Hall and Bonilla"/>
    <s v="Networked bottom-line initiative"/>
    <n v="1600"/>
    <n v="11735"/>
    <n v="733.4375"/>
    <x v="0"/>
    <n v="112"/>
    <n v="104.77678571428571"/>
    <s v="AU"/>
    <s v="AUD"/>
    <n v="1482991200"/>
    <n v="1485324000"/>
    <x v="203"/>
    <d v="2017-01-25T06:00:00"/>
    <b v="0"/>
    <b v="0"/>
    <s v="theater/plays"/>
    <s v="theater"/>
    <s v="plays"/>
  </r>
  <r>
    <n v="366"/>
    <s v="Williams, Perez and Villegas"/>
    <s v="Robust directional system engine"/>
    <n v="1800"/>
    <n v="10658"/>
    <n v="592.11111111111109"/>
    <x v="0"/>
    <n v="101"/>
    <n v="105.52475247524752"/>
    <s v="US"/>
    <s v="USD"/>
    <n v="1294034400"/>
    <n v="1294120800"/>
    <x v="204"/>
    <d v="2011-01-04T06:00:00"/>
    <b v="0"/>
    <b v="1"/>
    <s v="theater/plays"/>
    <s v="theater"/>
    <s v="plays"/>
  </r>
  <r>
    <n v="368"/>
    <s v="Whitaker, Wallace and Daniels"/>
    <s v="Reactive directional capacity"/>
    <n v="5200"/>
    <n v="14394"/>
    <n v="276.80769230769232"/>
    <x v="0"/>
    <n v="206"/>
    <n v="69.873786407766985"/>
    <s v="GB"/>
    <s v="GBP"/>
    <n v="1286946000"/>
    <n v="1288933200"/>
    <x v="205"/>
    <d v="2010-11-05T05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73.01851851851848"/>
    <x v="0"/>
    <n v="154"/>
    <n v="95.733766233766232"/>
    <s v="US"/>
    <s v="USD"/>
    <n v="1359871200"/>
    <n v="1363237200"/>
    <x v="206"/>
    <d v="2013-03-14T05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59.36331255565449"/>
    <x v="0"/>
    <n v="5966"/>
    <n v="29.997485752598056"/>
    <s v="US"/>
    <s v="USD"/>
    <n v="1555304400"/>
    <n v="1555822800"/>
    <x v="207"/>
    <d v="2019-04-21T05:00:00"/>
    <b v="0"/>
    <b v="0"/>
    <s v="theater/plays"/>
    <s v="theater"/>
    <s v="plays"/>
  </r>
  <r>
    <n v="372"/>
    <s v="Green-Carr"/>
    <s v="Pre-emptive bifurcated artificial intelligence"/>
    <n v="900"/>
    <n v="14324"/>
    <n v="1591.5555555555554"/>
    <x v="0"/>
    <n v="169"/>
    <n v="84.757396449704146"/>
    <s v="US"/>
    <s v="USD"/>
    <n v="1420696800"/>
    <n v="1422424800"/>
    <x v="208"/>
    <d v="2015-01-28T06:00: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30.18222222222221"/>
    <x v="0"/>
    <n v="2106"/>
    <n v="78.010921177587846"/>
    <s v="US"/>
    <s v="USD"/>
    <n v="1502946000"/>
    <n v="1503637200"/>
    <x v="209"/>
    <d v="2017-08-25T05:00:00"/>
    <b v="0"/>
    <b v="0"/>
    <s v="theater/plays"/>
    <s v="theater"/>
    <s v="plays"/>
  </r>
  <r>
    <n v="376"/>
    <s v="Perry PLC"/>
    <s v="Mandatory uniform matrix"/>
    <n v="3400"/>
    <n v="12275"/>
    <n v="361.02941176470591"/>
    <x v="0"/>
    <n v="131"/>
    <n v="93.702290076335885"/>
    <s v="US"/>
    <s v="USD"/>
    <n v="1404622800"/>
    <n v="1405141200"/>
    <x v="210"/>
    <d v="2014-07-12T05:00:00"/>
    <b v="0"/>
    <b v="0"/>
    <s v="music/rock"/>
    <s v="music"/>
    <s v="rock"/>
  </r>
  <r>
    <n v="380"/>
    <s v="Davidson, Wilcox and Lewis"/>
    <s v="Optional clear-thinking process improvement"/>
    <n v="2500"/>
    <n v="4008"/>
    <n v="160.32"/>
    <x v="0"/>
    <n v="84"/>
    <n v="47.714285714285715"/>
    <s v="US"/>
    <s v="USD"/>
    <n v="1371963600"/>
    <n v="1372395600"/>
    <x v="211"/>
    <d v="2013-06-28T05:00:00"/>
    <b v="0"/>
    <b v="0"/>
    <s v="theater/plays"/>
    <s v="theater"/>
    <s v="plays"/>
  </r>
  <r>
    <n v="381"/>
    <s v="Michael, Anderson and Vincent"/>
    <s v="Cross-group global moratorium"/>
    <n v="5300"/>
    <n v="9749"/>
    <n v="183.9433962264151"/>
    <x v="0"/>
    <n v="155"/>
    <n v="62.896774193548389"/>
    <s v="US"/>
    <s v="USD"/>
    <n v="1433739600"/>
    <n v="1437714000"/>
    <x v="212"/>
    <d v="2015-07-24T05:00:00"/>
    <b v="0"/>
    <b v="0"/>
    <s v="theater/plays"/>
    <s v="theater"/>
    <s v="plays"/>
  </r>
  <r>
    <n v="383"/>
    <s v="Baker Ltd"/>
    <s v="Progressive intangible flexibility"/>
    <n v="6300"/>
    <n v="14199"/>
    <n v="225.38095238095238"/>
    <x v="0"/>
    <n v="189"/>
    <n v="75.126984126984127"/>
    <s v="US"/>
    <s v="USD"/>
    <n v="1550037600"/>
    <n v="1550556000"/>
    <x v="213"/>
    <d v="2019-02-19T06:00:00"/>
    <b v="0"/>
    <b v="1"/>
    <s v="food/food trucks"/>
    <s v="food"/>
    <s v="food trucks"/>
  </r>
  <r>
    <n v="384"/>
    <s v="Baker, Collins and Smith"/>
    <s v="Reactive real-time software"/>
    <n v="114400"/>
    <n v="196779"/>
    <n v="172.00961538461539"/>
    <x v="0"/>
    <n v="4799"/>
    <n v="41.004167534903104"/>
    <s v="US"/>
    <s v="USD"/>
    <n v="1486706400"/>
    <n v="1489039200"/>
    <x v="214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46.16709511568124"/>
    <x v="0"/>
    <n v="1137"/>
    <n v="50.007915567282325"/>
    <s v="US"/>
    <s v="USD"/>
    <n v="1553835600"/>
    <n v="1556600400"/>
    <x v="215"/>
    <d v="2019-04-30T05:00:00"/>
    <b v="0"/>
    <b v="0"/>
    <s v="publishing/nonfiction"/>
    <s v="publishing"/>
    <s v="nonfiction"/>
  </r>
  <r>
    <n v="389"/>
    <s v="Knox-Garner"/>
    <s v="Automated systemic hierarchy"/>
    <n v="83000"/>
    <n v="101352"/>
    <n v="122.11084337349398"/>
    <x v="0"/>
    <n v="1152"/>
    <n v="87.979166666666671"/>
    <s v="US"/>
    <s v="USD"/>
    <n v="1288242000"/>
    <n v="1290578400"/>
    <x v="216"/>
    <d v="2010-11-24T06:00:00"/>
    <b v="0"/>
    <b v="0"/>
    <s v="theater/plays"/>
    <s v="theater"/>
    <s v="plays"/>
  </r>
  <r>
    <n v="390"/>
    <s v="Davis-Allen"/>
    <s v="Digitized eco-centric core"/>
    <n v="2400"/>
    <n v="4477"/>
    <n v="186.54166666666669"/>
    <x v="0"/>
    <n v="50"/>
    <n v="89.54"/>
    <s v="US"/>
    <s v="USD"/>
    <n v="1379048400"/>
    <n v="1380344400"/>
    <x v="217"/>
    <d v="2013-09-28T05:00:00"/>
    <b v="0"/>
    <b v="0"/>
    <s v="photography/photography books"/>
    <s v="photography"/>
    <s v="photography books"/>
  </r>
  <r>
    <n v="393"/>
    <s v="Owens, Hall and Gonzalez"/>
    <s v="De-engineered static orchestration"/>
    <n v="62800"/>
    <n v="143788"/>
    <n v="228.96178343949046"/>
    <x v="0"/>
    <n v="3059"/>
    <n v="47.004903563255965"/>
    <s v="CA"/>
    <s v="CAD"/>
    <n v="1500267600"/>
    <n v="1500354000"/>
    <x v="218"/>
    <d v="2017-07-18T05:00:00"/>
    <b v="0"/>
    <b v="0"/>
    <s v="music/jazz"/>
    <s v="music"/>
    <s v="jazz"/>
  </r>
  <r>
    <n v="394"/>
    <s v="Noble-Bailey"/>
    <s v="Customizable dynamic info-mediaries"/>
    <n v="800"/>
    <n v="3755"/>
    <n v="469.37499999999994"/>
    <x v="0"/>
    <n v="34"/>
    <n v="110.44117647058823"/>
    <s v="US"/>
    <s v="USD"/>
    <n v="1375074000"/>
    <n v="1375938000"/>
    <x v="219"/>
    <d v="2013-08-08T05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30.11267605633802"/>
    <x v="0"/>
    <n v="220"/>
    <n v="41.990909090909092"/>
    <s v="US"/>
    <s v="USD"/>
    <n v="1323324000"/>
    <n v="1323410400"/>
    <x v="220"/>
    <d v="2011-12-09T06:00:00"/>
    <b v="1"/>
    <b v="0"/>
    <s v="theater/plays"/>
    <s v="theater"/>
    <s v="plays"/>
  </r>
  <r>
    <n v="396"/>
    <s v="Holmes PLC"/>
    <s v="Digitized local info-mediaries"/>
    <n v="46100"/>
    <n v="77012"/>
    <n v="167.05422993492408"/>
    <x v="0"/>
    <n v="1604"/>
    <n v="48.012468827930178"/>
    <s v="AU"/>
    <s v="AUD"/>
    <n v="1538715600"/>
    <n v="1539406800"/>
    <x v="221"/>
    <d v="2018-10-13T05:00:00"/>
    <b v="0"/>
    <b v="0"/>
    <s v="film &amp; video/drama"/>
    <s v="film &amp; video"/>
    <s v="drama"/>
  </r>
  <r>
    <n v="397"/>
    <s v="Jones-Martin"/>
    <s v="Virtual systematic monitoring"/>
    <n v="8100"/>
    <n v="14083"/>
    <n v="173.8641975308642"/>
    <x v="0"/>
    <n v="454"/>
    <n v="31.019823788546255"/>
    <s v="US"/>
    <s v="USD"/>
    <n v="1369285200"/>
    <n v="1369803600"/>
    <x v="222"/>
    <d v="2013-05-29T05:00:00"/>
    <b v="0"/>
    <b v="0"/>
    <s v="music/rock"/>
    <s v="music"/>
    <s v="rock"/>
  </r>
  <r>
    <n v="398"/>
    <s v="Myers LLC"/>
    <s v="Reactive bottom-line open architecture"/>
    <n v="1700"/>
    <n v="12202"/>
    <n v="717.76470588235293"/>
    <x v="0"/>
    <n v="123"/>
    <n v="99.203252032520325"/>
    <s v="IT"/>
    <s v="EUR"/>
    <n v="1525755600"/>
    <n v="1525928400"/>
    <x v="223"/>
    <d v="2018-05-10T05:00:00"/>
    <b v="0"/>
    <b v="1"/>
    <s v="film &amp; video/animation"/>
    <s v="film &amp; video"/>
    <s v="animation"/>
  </r>
  <r>
    <n v="401"/>
    <s v="Smith-Schmidt"/>
    <s v="Inverse radical hierarchy"/>
    <n v="900"/>
    <n v="13772"/>
    <n v="1530.2222222222222"/>
    <x v="0"/>
    <n v="299"/>
    <n v="46.060200668896321"/>
    <s v="US"/>
    <s v="USD"/>
    <n v="1572152400"/>
    <n v="1572152400"/>
    <x v="224"/>
    <d v="2019-10-27T05:00:00"/>
    <b v="0"/>
    <b v="0"/>
    <s v="theater/plays"/>
    <s v="theater"/>
    <s v="plays"/>
  </r>
  <r>
    <n v="404"/>
    <s v="Bailey-Boyer"/>
    <s v="Visionary exuding Internet solution"/>
    <n v="48900"/>
    <n v="154321"/>
    <n v="315.58486707566465"/>
    <x v="0"/>
    <n v="2237"/>
    <n v="68.985695127402778"/>
    <s v="US"/>
    <s v="USD"/>
    <n v="1510639200"/>
    <n v="1510898400"/>
    <x v="225"/>
    <d v="2017-11-17T06:00:00"/>
    <b v="0"/>
    <b v="0"/>
    <s v="theater/plays"/>
    <s v="theater"/>
    <s v="plays"/>
  </r>
  <r>
    <n v="406"/>
    <s v="Lyons Inc"/>
    <s v="Balanced attitude-oriented parallelism"/>
    <n v="39300"/>
    <n v="71583"/>
    <n v="182.14503816793894"/>
    <x v="0"/>
    <n v="645"/>
    <n v="110.98139534883721"/>
    <s v="US"/>
    <s v="USD"/>
    <n v="1359525600"/>
    <n v="1360562400"/>
    <x v="226"/>
    <d v="2013-02-11T06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55.88235294117646"/>
    <x v="0"/>
    <n v="484"/>
    <n v="25"/>
    <s v="DK"/>
    <s v="DKK"/>
    <n v="1570942800"/>
    <n v="1571547600"/>
    <x v="227"/>
    <d v="2019-10-20T05:00:00"/>
    <b v="0"/>
    <b v="0"/>
    <s v="theater/plays"/>
    <s v="theater"/>
    <s v="plays"/>
  </r>
  <r>
    <n v="408"/>
    <s v="Mahoney, Adams and Lucas"/>
    <s v="Cloned leadingedge utilization"/>
    <n v="9200"/>
    <n v="12129"/>
    <n v="131.83695652173913"/>
    <x v="0"/>
    <n v="154"/>
    <n v="78.759740259740255"/>
    <s v="CA"/>
    <s v="CAD"/>
    <n v="1466398800"/>
    <n v="1468126800"/>
    <x v="228"/>
    <d v="2016-07-10T05:00:00"/>
    <b v="0"/>
    <b v="0"/>
    <s v="film &amp; video/documentary"/>
    <s v="film &amp; video"/>
    <s v="documentary"/>
  </r>
  <r>
    <n v="411"/>
    <s v="Beck, Thompson and Martinez"/>
    <s v="Down-sized maximized function"/>
    <n v="7800"/>
    <n v="8161"/>
    <n v="104.62820512820512"/>
    <x v="0"/>
    <n v="82"/>
    <n v="99.524390243902445"/>
    <s v="US"/>
    <s v="USD"/>
    <n v="1496034000"/>
    <n v="1496206800"/>
    <x v="229"/>
    <d v="2017-05-31T05:00:00"/>
    <b v="0"/>
    <b v="0"/>
    <s v="theater/plays"/>
    <s v="theater"/>
    <s v="plays"/>
  </r>
  <r>
    <n v="412"/>
    <s v="Rodriguez-Scott"/>
    <s v="Realigned zero tolerance software"/>
    <n v="2100"/>
    <n v="14046"/>
    <n v="668.85714285714289"/>
    <x v="0"/>
    <n v="134"/>
    <n v="104.82089552238806"/>
    <s v="US"/>
    <s v="USD"/>
    <n v="1388728800"/>
    <n v="1389592800"/>
    <x v="230"/>
    <d v="2014-01-13T06:00:00"/>
    <b v="0"/>
    <b v="0"/>
    <s v="publishing/fiction"/>
    <s v="publishing"/>
    <s v="fiction"/>
  </r>
  <r>
    <n v="419"/>
    <s v="Ware-Arias"/>
    <s v="Upgradable maximized protocol"/>
    <n v="113800"/>
    <n v="140469"/>
    <n v="123.43497363796135"/>
    <x v="0"/>
    <n v="5203"/>
    <n v="26.997693638285604"/>
    <s v="US"/>
    <s v="USD"/>
    <n v="1324533600"/>
    <n v="1325052000"/>
    <x v="231"/>
    <d v="2011-12-28T06:00:00"/>
    <b v="0"/>
    <b v="0"/>
    <s v="technology/web"/>
    <s v="technology"/>
    <s v="web"/>
  </r>
  <r>
    <n v="420"/>
    <s v="Blair, Reyes and Woods"/>
    <s v="Cross-platform interactive synergy"/>
    <n v="5000"/>
    <n v="6423"/>
    <n v="128.46"/>
    <x v="0"/>
    <n v="94"/>
    <n v="68.329787234042556"/>
    <s v="US"/>
    <s v="USD"/>
    <n v="1498366800"/>
    <n v="1499576400"/>
    <x v="232"/>
    <d v="2017-07-09T05:00:00"/>
    <b v="0"/>
    <b v="0"/>
    <s v="theater/plays"/>
    <s v="theater"/>
    <s v="plays"/>
  </r>
  <r>
    <n v="422"/>
    <s v="Brown, Davies and Pacheco"/>
    <s v="Reverse-engineered regional knowledge user"/>
    <n v="8700"/>
    <n v="11075"/>
    <n v="127.29885057471265"/>
    <x v="0"/>
    <n v="205"/>
    <n v="54.024390243902438"/>
    <s v="US"/>
    <s v="USD"/>
    <n v="1271480400"/>
    <n v="1273208400"/>
    <x v="233"/>
    <d v="2010-05-07T05:00:00"/>
    <b v="0"/>
    <b v="1"/>
    <s v="theater/plays"/>
    <s v="theater"/>
    <s v="plays"/>
  </r>
  <r>
    <n v="425"/>
    <s v="Sullivan, Davis and Booth"/>
    <s v="Vision-oriented actuating hardware"/>
    <n v="2700"/>
    <n v="7767"/>
    <n v="287.66666666666663"/>
    <x v="0"/>
    <n v="92"/>
    <n v="84.423913043478265"/>
    <s v="US"/>
    <s v="USD"/>
    <n v="1438059600"/>
    <n v="1438578000"/>
    <x v="234"/>
    <d v="2015-08-03T05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72.94444444444446"/>
    <x v="0"/>
    <n v="219"/>
    <n v="47.091324200913242"/>
    <s v="US"/>
    <s v="USD"/>
    <n v="1361944800"/>
    <n v="1362549600"/>
    <x v="235"/>
    <d v="2013-03-06T06:00:00"/>
    <b v="0"/>
    <b v="0"/>
    <s v="theater/plays"/>
    <s v="theater"/>
    <s v="plays"/>
  </r>
  <r>
    <n v="427"/>
    <s v="Hicks, Wall and Webb"/>
    <s v="Managed discrete framework"/>
    <n v="174500"/>
    <n v="197018"/>
    <n v="112.90429799426933"/>
    <x v="0"/>
    <n v="2526"/>
    <n v="77.996041171813147"/>
    <s v="US"/>
    <s v="USD"/>
    <n v="1410584400"/>
    <n v="1413349200"/>
    <x v="236"/>
    <d v="2014-10-15T05:00:00"/>
    <b v="0"/>
    <b v="1"/>
    <s v="theater/plays"/>
    <s v="theater"/>
    <s v="plays"/>
  </r>
  <r>
    <n v="431"/>
    <s v="Rosales LLC"/>
    <s v="Compatible multimedia utilization"/>
    <n v="5100"/>
    <n v="9817"/>
    <n v="192.49019607843135"/>
    <x v="0"/>
    <n v="94"/>
    <n v="104.43617021276596"/>
    <s v="US"/>
    <s v="USD"/>
    <n v="1529643600"/>
    <n v="1531112400"/>
    <x v="237"/>
    <d v="2018-07-09T05:00:00"/>
    <b v="1"/>
    <b v="0"/>
    <s v="theater/plays"/>
    <s v="theater"/>
    <s v="plays"/>
  </r>
  <r>
    <n v="435"/>
    <s v="Spence, Jackson and Kelly"/>
    <s v="Advanced discrete leverage"/>
    <n v="152400"/>
    <n v="178120"/>
    <n v="116.87664041994749"/>
    <x v="0"/>
    <n v="1713"/>
    <n v="103.98131932282546"/>
    <s v="IT"/>
    <s v="EUR"/>
    <n v="1418623200"/>
    <n v="1419660000"/>
    <x v="238"/>
    <d v="2014-12-27T06:00:00"/>
    <b v="0"/>
    <b v="1"/>
    <s v="theater/plays"/>
    <s v="theater"/>
    <s v="plays"/>
  </r>
  <r>
    <n v="436"/>
    <s v="King-Nguyen"/>
    <s v="Open-source incremental throughput"/>
    <n v="1300"/>
    <n v="13678"/>
    <n v="1052.1538461538462"/>
    <x v="0"/>
    <n v="249"/>
    <n v="54.931726907630519"/>
    <s v="US"/>
    <s v="USD"/>
    <n v="1555736400"/>
    <n v="1555822800"/>
    <x v="239"/>
    <d v="2019-04-21T05:00:00"/>
    <b v="0"/>
    <b v="0"/>
    <s v="music/jazz"/>
    <s v="music"/>
    <s v="jazz"/>
  </r>
  <r>
    <n v="437"/>
    <s v="Hansen Group"/>
    <s v="Centralized regional interface"/>
    <n v="8100"/>
    <n v="9969"/>
    <n v="123.07407407407408"/>
    <x v="0"/>
    <n v="192"/>
    <n v="51.921875"/>
    <s v="US"/>
    <s v="USD"/>
    <n v="1442120400"/>
    <n v="1442379600"/>
    <x v="240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78.63855421686748"/>
    <x v="0"/>
    <n v="247"/>
    <n v="60.02834008097166"/>
    <s v="US"/>
    <s v="USD"/>
    <n v="1362376800"/>
    <n v="1364965200"/>
    <x v="241"/>
    <d v="2013-04-03T05:00:00"/>
    <b v="0"/>
    <b v="0"/>
    <s v="theater/plays"/>
    <s v="theater"/>
    <s v="plays"/>
  </r>
  <r>
    <n v="439"/>
    <s v="Cummings Inc"/>
    <s v="Digitized transitional monitoring"/>
    <n v="28400"/>
    <n v="100900"/>
    <n v="355.28169014084506"/>
    <x v="0"/>
    <n v="2293"/>
    <n v="44.003488879197555"/>
    <s v="US"/>
    <s v="USD"/>
    <n v="1478408400"/>
    <n v="1479016800"/>
    <x v="242"/>
    <d v="2016-11-13T06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61.90634146341463"/>
    <x v="0"/>
    <n v="3131"/>
    <n v="53.003513254551258"/>
    <s v="US"/>
    <s v="USD"/>
    <n v="1498798800"/>
    <n v="1499662800"/>
    <x v="243"/>
    <d v="2017-07-10T05:00:00"/>
    <b v="0"/>
    <b v="0"/>
    <s v="film &amp; video/television"/>
    <s v="film &amp; video"/>
    <s v="television"/>
  </r>
  <r>
    <n v="442"/>
    <s v="Calderon, Bradford and Dean"/>
    <s v="Devolved system-worthy framework"/>
    <n v="5400"/>
    <n v="10731"/>
    <n v="198.72222222222223"/>
    <x v="0"/>
    <n v="143"/>
    <n v="75.04195804195804"/>
    <s v="IT"/>
    <s v="EUR"/>
    <n v="1504328400"/>
    <n v="1505710800"/>
    <x v="244"/>
    <d v="2017-09-18T05:00:00"/>
    <b v="0"/>
    <b v="0"/>
    <s v="theater/plays"/>
    <s v="theater"/>
    <s v="plays"/>
  </r>
  <r>
    <n v="444"/>
    <s v="Hensley Ltd"/>
    <s v="Versatile global attitude"/>
    <n v="6200"/>
    <n v="10938"/>
    <n v="176.41935483870967"/>
    <x v="0"/>
    <n v="296"/>
    <n v="36.952702702702702"/>
    <s v="US"/>
    <s v="USD"/>
    <n v="1311483600"/>
    <n v="1311656400"/>
    <x v="245"/>
    <d v="2011-07-26T05:00:00"/>
    <b v="0"/>
    <b v="1"/>
    <s v="music/indie rock"/>
    <s v="music"/>
    <s v="indie rock"/>
  </r>
  <r>
    <n v="445"/>
    <s v="Anderson-Pearson"/>
    <s v="Intuitive demand-driven Local Area Network"/>
    <n v="2100"/>
    <n v="10739"/>
    <n v="511.38095238095235"/>
    <x v="0"/>
    <n v="170"/>
    <n v="63.170588235294119"/>
    <s v="US"/>
    <s v="USD"/>
    <n v="1291356000"/>
    <n v="1293170400"/>
    <x v="246"/>
    <d v="2010-12-24T06:00:00"/>
    <b v="0"/>
    <b v="1"/>
    <s v="theater/plays"/>
    <s v="theater"/>
    <s v="plays"/>
  </r>
  <r>
    <n v="449"/>
    <s v="Cuevas-Morales"/>
    <s v="Public-key coherent ability"/>
    <n v="900"/>
    <n v="8703"/>
    <n v="967"/>
    <x v="0"/>
    <n v="86"/>
    <n v="101.19767441860465"/>
    <s v="DK"/>
    <s v="DKK"/>
    <n v="1551852000"/>
    <n v="1553317200"/>
    <x v="247"/>
    <d v="2019-03-23T05:00:00"/>
    <b v="0"/>
    <b v="0"/>
    <s v="games/video games"/>
    <s v="games"/>
    <s v="video games"/>
  </r>
  <r>
    <n v="451"/>
    <s v="Padilla-Porter"/>
    <s v="Innovative exuding matrix"/>
    <n v="148400"/>
    <n v="182302"/>
    <n v="122.84501347708894"/>
    <x v="0"/>
    <n v="6286"/>
    <n v="29.001272669424118"/>
    <s v="US"/>
    <s v="USD"/>
    <n v="1500440400"/>
    <n v="1503118800"/>
    <x v="248"/>
    <d v="2017-08-19T05:00:00"/>
    <b v="0"/>
    <b v="0"/>
    <s v="music/rock"/>
    <s v="music"/>
    <s v="rock"/>
  </r>
  <r>
    <n v="455"/>
    <s v="Villanueva, Wright and Richardson"/>
    <s v="Profit-focused global product"/>
    <n v="116500"/>
    <n v="137904"/>
    <n v="118.37253218884121"/>
    <x v="0"/>
    <n v="3727"/>
    <n v="37.001341561577675"/>
    <s v="US"/>
    <s v="USD"/>
    <n v="1316754000"/>
    <n v="1318741200"/>
    <x v="249"/>
    <d v="2011-10-16T05:00:00"/>
    <b v="0"/>
    <b v="0"/>
    <s v="theater/plays"/>
    <s v="theater"/>
    <s v="plays"/>
  </r>
  <r>
    <n v="456"/>
    <s v="Wilson, Brooks and Clark"/>
    <s v="Operative well-modulated data-warehouse"/>
    <n v="146400"/>
    <n v="152438"/>
    <n v="104.1243169398907"/>
    <x v="0"/>
    <n v="1605"/>
    <n v="94.976947040498445"/>
    <s v="US"/>
    <s v="USD"/>
    <n v="1518242400"/>
    <n v="1518242400"/>
    <x v="250"/>
    <d v="2018-02-10T06:00:00"/>
    <b v="0"/>
    <b v="1"/>
    <s v="music/indie rock"/>
    <s v="music"/>
    <s v="indie rock"/>
  </r>
  <r>
    <n v="458"/>
    <s v="Wise, Thompson and Allen"/>
    <s v="Pre-emptive neutral portal"/>
    <n v="33800"/>
    <n v="118706"/>
    <n v="351.20118343195264"/>
    <x v="0"/>
    <n v="2120"/>
    <n v="55.993396226415094"/>
    <s v="US"/>
    <s v="USD"/>
    <n v="1269752400"/>
    <n v="1273554000"/>
    <x v="251"/>
    <d v="2010-05-11T05:00:00"/>
    <b v="0"/>
    <b v="0"/>
    <s v="theater/plays"/>
    <s v="theater"/>
    <s v="plays"/>
  </r>
  <r>
    <n v="460"/>
    <s v="Rich, Alvarez and King"/>
    <s v="Business-focused static ability"/>
    <n v="2400"/>
    <n v="4119"/>
    <n v="171.625"/>
    <x v="0"/>
    <n v="50"/>
    <n v="82.38"/>
    <s v="US"/>
    <s v="USD"/>
    <n v="1281330000"/>
    <n v="1281589200"/>
    <x v="252"/>
    <d v="2010-08-12T05:00:00"/>
    <b v="0"/>
    <b v="0"/>
    <s v="theater/plays"/>
    <s v="theater"/>
    <s v="plays"/>
  </r>
  <r>
    <n v="461"/>
    <s v="Terry-Salinas"/>
    <s v="Networked secondary structure"/>
    <n v="98800"/>
    <n v="139354"/>
    <n v="141.04655870445345"/>
    <x v="0"/>
    <n v="2080"/>
    <n v="66.997115384615384"/>
    <s v="US"/>
    <s v="USD"/>
    <n v="1398661200"/>
    <n v="1400389200"/>
    <x v="253"/>
    <d v="2014-05-18T05:00:00"/>
    <b v="0"/>
    <b v="0"/>
    <s v="film &amp; video/drama"/>
    <s v="film &amp; video"/>
    <s v="drama"/>
  </r>
  <r>
    <n v="463"/>
    <s v="Mckee-Hill"/>
    <s v="Cross-platform upward-trending parallelism"/>
    <n v="134300"/>
    <n v="145265"/>
    <n v="108.16455696202532"/>
    <x v="0"/>
    <n v="2105"/>
    <n v="69.009501187648453"/>
    <s v="US"/>
    <s v="USD"/>
    <n v="1388469600"/>
    <n v="1388815200"/>
    <x v="254"/>
    <d v="2014-01-04T06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33.45505617977528"/>
    <x v="0"/>
    <n v="2436"/>
    <n v="39.006568144499177"/>
    <s v="US"/>
    <s v="USD"/>
    <n v="1518328800"/>
    <n v="1519538400"/>
    <x v="255"/>
    <d v="2018-02-25T06:00:00"/>
    <b v="0"/>
    <b v="0"/>
    <s v="theater/plays"/>
    <s v="theater"/>
    <s v="plays"/>
  </r>
  <r>
    <n v="465"/>
    <s v="Gonzalez-Robbins"/>
    <s v="Up-sized responsive protocol"/>
    <n v="4700"/>
    <n v="8829"/>
    <n v="187.85106382978722"/>
    <x v="0"/>
    <n v="80"/>
    <n v="110.3625"/>
    <s v="US"/>
    <s v="USD"/>
    <n v="1517032800"/>
    <n v="1517810400"/>
    <x v="256"/>
    <d v="2018-02-05T06:00:00"/>
    <b v="0"/>
    <b v="0"/>
    <s v="publishing/translations"/>
    <s v="publishing"/>
    <s v="translations"/>
  </r>
  <r>
    <n v="466"/>
    <s v="Obrien and Sons"/>
    <s v="Pre-emptive transitional frame"/>
    <n v="1200"/>
    <n v="3984"/>
    <n v="332"/>
    <x v="0"/>
    <n v="42"/>
    <n v="94.857142857142861"/>
    <s v="US"/>
    <s v="USD"/>
    <n v="1368594000"/>
    <n v="1370581200"/>
    <x v="257"/>
    <d v="2013-06-07T05:00:00"/>
    <b v="0"/>
    <b v="1"/>
    <s v="technology/wearables"/>
    <s v="technology"/>
    <s v="wearables"/>
  </r>
  <r>
    <n v="467"/>
    <s v="Shaw Ltd"/>
    <s v="Profit-focused content-based application"/>
    <n v="1400"/>
    <n v="8053"/>
    <n v="575.21428571428578"/>
    <x v="0"/>
    <n v="139"/>
    <n v="57.935251798561154"/>
    <s v="CA"/>
    <s v="CAD"/>
    <n v="1448258400"/>
    <n v="1448863200"/>
    <x v="258"/>
    <d v="2015-11-30T06:00:00"/>
    <b v="0"/>
    <b v="1"/>
    <s v="technology/web"/>
    <s v="technology"/>
    <s v="web"/>
  </r>
  <r>
    <n v="469"/>
    <s v="Olsen-Ryan"/>
    <s v="Assimilated neutral utilization"/>
    <n v="5600"/>
    <n v="10328"/>
    <n v="184.42857142857144"/>
    <x v="0"/>
    <n v="159"/>
    <n v="64.95597484276729"/>
    <s v="US"/>
    <s v="USD"/>
    <n v="1431925200"/>
    <n v="1432098000"/>
    <x v="259"/>
    <d v="2015-05-20T05:00:00"/>
    <b v="0"/>
    <b v="0"/>
    <s v="film &amp; video/drama"/>
    <s v="film &amp; video"/>
    <s v="drama"/>
  </r>
  <r>
    <n v="470"/>
    <s v="Grimes, Holland and Sloan"/>
    <s v="Extended dedicated archive"/>
    <n v="3600"/>
    <n v="10289"/>
    <n v="285.80555555555554"/>
    <x v="0"/>
    <n v="381"/>
    <n v="27.00524934383202"/>
    <s v="US"/>
    <s v="USD"/>
    <n v="1481522400"/>
    <n v="1482127200"/>
    <x v="260"/>
    <d v="2016-12-19T06:00:00"/>
    <b v="0"/>
    <b v="0"/>
    <s v="technology/wearables"/>
    <s v="technology"/>
    <s v="wearables"/>
  </r>
  <r>
    <n v="471"/>
    <s v="Perry and Sons"/>
    <s v="Configurable static help-desk"/>
    <n v="3100"/>
    <n v="9889"/>
    <n v="319"/>
    <x v="0"/>
    <n v="194"/>
    <n v="50.97422680412371"/>
    <s v="GB"/>
    <s v="GBP"/>
    <n v="1335934800"/>
    <n v="1335934800"/>
    <x v="261"/>
    <d v="2012-05-02T05:00:00"/>
    <b v="0"/>
    <b v="1"/>
    <s v="food/food trucks"/>
    <s v="food"/>
    <s v="food trucks"/>
  </r>
  <r>
    <n v="473"/>
    <s v="Richardson Inc"/>
    <s v="Assimilated fault-tolerant capacity"/>
    <n v="5000"/>
    <n v="8907"/>
    <n v="178.14000000000001"/>
    <x v="0"/>
    <n v="106"/>
    <n v="84.028301886792448"/>
    <s v="US"/>
    <s v="USD"/>
    <n v="1529989200"/>
    <n v="1530075600"/>
    <x v="262"/>
    <d v="2018-06-27T05:00:00"/>
    <b v="0"/>
    <b v="0"/>
    <s v="music/electric music"/>
    <s v="music"/>
    <s v="electric music"/>
  </r>
  <r>
    <n v="474"/>
    <s v="Santos-Young"/>
    <s v="Enhanced neutral ability"/>
    <n v="4000"/>
    <n v="14606"/>
    <n v="365.15"/>
    <x v="0"/>
    <n v="142"/>
    <n v="102.85915492957747"/>
    <s v="US"/>
    <s v="USD"/>
    <n v="1418709600"/>
    <n v="1418796000"/>
    <x v="263"/>
    <d v="2014-12-17T06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13.94594594594594"/>
    <x v="0"/>
    <n v="211"/>
    <n v="39.962085308056871"/>
    <s v="US"/>
    <s v="USD"/>
    <n v="1372136400"/>
    <n v="1372482000"/>
    <x v="264"/>
    <d v="2013-06-29T05:00:00"/>
    <b v="0"/>
    <b v="1"/>
    <s v="publishing/translations"/>
    <s v="publishing"/>
    <s v="translations"/>
  </r>
  <r>
    <n v="478"/>
    <s v="Lyons LLC"/>
    <s v="Balanced impactful circuit"/>
    <n v="68800"/>
    <n v="162603"/>
    <n v="236.34156976744185"/>
    <x v="0"/>
    <n v="2756"/>
    <n v="58.999637155297535"/>
    <s v="US"/>
    <s v="USD"/>
    <n v="1425877200"/>
    <n v="1426914000"/>
    <x v="265"/>
    <d v="2015-03-21T05:00:00"/>
    <b v="0"/>
    <b v="0"/>
    <s v="technology/wearables"/>
    <s v="technology"/>
    <s v="wearables"/>
  </r>
  <r>
    <n v="479"/>
    <s v="Long-Greene"/>
    <s v="Future-proofed heuristic encryption"/>
    <n v="2400"/>
    <n v="12310"/>
    <n v="512.91666666666663"/>
    <x v="0"/>
    <n v="173"/>
    <n v="71.156069364161851"/>
    <s v="GB"/>
    <s v="GBP"/>
    <n v="1501304400"/>
    <n v="1501477200"/>
    <x v="266"/>
    <d v="2017-07-31T05:00:00"/>
    <b v="0"/>
    <b v="0"/>
    <s v="food/food trucks"/>
    <s v="food"/>
    <s v="food trucks"/>
  </r>
  <r>
    <n v="480"/>
    <s v="Robles-Hudson"/>
    <s v="Balanced bifurcated leverage"/>
    <n v="8600"/>
    <n v="8656"/>
    <n v="100.65116279069768"/>
    <x v="0"/>
    <n v="87"/>
    <n v="99.494252873563212"/>
    <s v="US"/>
    <s v="USD"/>
    <n v="1268287200"/>
    <n v="1269061200"/>
    <x v="267"/>
    <d v="2010-03-20T05:00:00"/>
    <b v="0"/>
    <b v="1"/>
    <s v="photography/photography books"/>
    <s v="photography"/>
    <s v="photography books"/>
  </r>
  <r>
    <n v="484"/>
    <s v="Landry Inc"/>
    <s v="Synergistic cohesive adapter"/>
    <n v="29600"/>
    <n v="77021"/>
    <n v="260.20608108108109"/>
    <x v="0"/>
    <n v="1572"/>
    <n v="48.99554707379135"/>
    <s v="GB"/>
    <s v="GBP"/>
    <n v="1407128400"/>
    <n v="1411362000"/>
    <x v="268"/>
    <d v="2014-09-22T05:00:00"/>
    <b v="0"/>
    <b v="1"/>
    <s v="food/food trucks"/>
    <s v="food"/>
    <s v="food trucks"/>
  </r>
  <r>
    <n v="487"/>
    <s v="Smith-Wallace"/>
    <s v="Monitored 24/7 time-frame"/>
    <n v="110300"/>
    <n v="197024"/>
    <n v="178.62556663644605"/>
    <x v="0"/>
    <n v="2346"/>
    <n v="83.982949701619773"/>
    <s v="US"/>
    <s v="USD"/>
    <n v="1492664400"/>
    <n v="1495515600"/>
    <x v="269"/>
    <d v="2017-05-23T05:00:00"/>
    <b v="0"/>
    <b v="0"/>
    <s v="theater/plays"/>
    <s v="theater"/>
    <s v="plays"/>
  </r>
  <r>
    <n v="488"/>
    <s v="Cordova, Shaw and Wang"/>
    <s v="Virtual secondary open architecture"/>
    <n v="5300"/>
    <n v="11663"/>
    <n v="220.0566037735849"/>
    <x v="0"/>
    <n v="115"/>
    <n v="101.41739130434783"/>
    <s v="US"/>
    <s v="USD"/>
    <n v="1454479200"/>
    <n v="1455948000"/>
    <x v="270"/>
    <d v="2016-02-20T06:00:00"/>
    <b v="0"/>
    <b v="0"/>
    <s v="theater/plays"/>
    <s v="theater"/>
    <s v="plays"/>
  </r>
  <r>
    <n v="489"/>
    <s v="Clark Inc"/>
    <s v="Down-sized mobile time-frame"/>
    <n v="9200"/>
    <n v="9339"/>
    <n v="101.5108695652174"/>
    <x v="0"/>
    <n v="85"/>
    <n v="109.87058823529412"/>
    <s v="IT"/>
    <s v="EUR"/>
    <n v="1281934800"/>
    <n v="1282366800"/>
    <x v="271"/>
    <d v="2010-08-21T05:00:00"/>
    <b v="0"/>
    <b v="0"/>
    <s v="technology/wearables"/>
    <s v="technology"/>
    <s v="wearables"/>
  </r>
  <r>
    <n v="490"/>
    <s v="Young and Sons"/>
    <s v="Innovative disintermediate encryption"/>
    <n v="2400"/>
    <n v="4596"/>
    <n v="191.5"/>
    <x v="0"/>
    <n v="144"/>
    <n v="31.916666666666668"/>
    <s v="US"/>
    <s v="USD"/>
    <n v="1573970400"/>
    <n v="1574575200"/>
    <x v="272"/>
    <d v="2019-11-24T06:00:00"/>
    <b v="0"/>
    <b v="0"/>
    <s v="journalism/audio"/>
    <s v="journalism"/>
    <s v="audio"/>
  </r>
  <r>
    <n v="491"/>
    <s v="Henson PLC"/>
    <s v="Universal contextually-based knowledgebase"/>
    <n v="56800"/>
    <n v="173437"/>
    <n v="305.34683098591546"/>
    <x v="0"/>
    <n v="2443"/>
    <n v="70.993450675399103"/>
    <s v="US"/>
    <s v="USD"/>
    <n v="1372654800"/>
    <n v="1374901200"/>
    <x v="273"/>
    <d v="2013-07-27T05:00:00"/>
    <b v="0"/>
    <b v="1"/>
    <s v="food/food trucks"/>
    <s v="food"/>
    <s v="food trucks"/>
  </r>
  <r>
    <n v="493"/>
    <s v="Adams, Walker and Wong"/>
    <s v="Seamless background framework"/>
    <n v="900"/>
    <n v="6514"/>
    <n v="723.77777777777771"/>
    <x v="0"/>
    <n v="64"/>
    <n v="101.78125"/>
    <s v="US"/>
    <s v="USD"/>
    <n v="1561784400"/>
    <n v="1562907600"/>
    <x v="274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47.36"/>
    <x v="0"/>
    <n v="268"/>
    <n v="51.059701492537314"/>
    <s v="US"/>
    <s v="USD"/>
    <n v="1332392400"/>
    <n v="1332478800"/>
    <x v="275"/>
    <d v="2012-03-23T05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14.49999999999994"/>
    <x v="0"/>
    <n v="195"/>
    <n v="68.02051282051282"/>
    <s v="DK"/>
    <s v="DKK"/>
    <n v="1402376400"/>
    <n v="1402722000"/>
    <x v="276"/>
    <d v="2014-06-14T05:00:00"/>
    <b v="0"/>
    <b v="0"/>
    <s v="theater/plays"/>
    <s v="theater"/>
    <s v="plays"/>
  </r>
  <r>
    <n v="502"/>
    <s v="Johnson Inc"/>
    <s v="Reduced context-sensitive complexity"/>
    <n v="1300"/>
    <n v="6889"/>
    <n v="529.92307692307691"/>
    <x v="0"/>
    <n v="186"/>
    <n v="37.037634408602152"/>
    <s v="AU"/>
    <s v="AUD"/>
    <n v="1343365200"/>
    <n v="1345870800"/>
    <x v="277"/>
    <d v="2012-08-25T05:00:00"/>
    <b v="0"/>
    <b v="1"/>
    <s v="games/video games"/>
    <s v="games"/>
    <s v="video games"/>
  </r>
  <r>
    <n v="503"/>
    <s v="Collins LLC"/>
    <s v="Decentralized 4thgeneration time-frame"/>
    <n v="25500"/>
    <n v="45983"/>
    <n v="180.32549019607845"/>
    <x v="0"/>
    <n v="460"/>
    <n v="99.963043478260872"/>
    <s v="US"/>
    <s v="USD"/>
    <n v="1435726800"/>
    <n v="1437454800"/>
    <x v="45"/>
    <d v="2015-07-21T05:00:00"/>
    <b v="0"/>
    <b v="0"/>
    <s v="film &amp; video/drama"/>
    <s v="film &amp; video"/>
    <s v="drama"/>
  </r>
  <r>
    <n v="506"/>
    <s v="Robles, Bell and Gonzalez"/>
    <s v="Customizable background monitoring"/>
    <n v="18000"/>
    <n v="166874"/>
    <n v="927.07777777777767"/>
    <x v="0"/>
    <n v="2528"/>
    <n v="66.010284810126578"/>
    <s v="US"/>
    <s v="USD"/>
    <n v="1511416800"/>
    <n v="1512885600"/>
    <x v="51"/>
    <d v="2017-12-10T06:00:00"/>
    <b v="0"/>
    <b v="1"/>
    <s v="theater/plays"/>
    <s v="theater"/>
    <s v="plays"/>
  </r>
  <r>
    <n v="508"/>
    <s v="Roberts Group"/>
    <s v="Up-sized radical pricing structure"/>
    <n v="172700"/>
    <n v="193820"/>
    <n v="112.22929936305732"/>
    <x v="0"/>
    <n v="3657"/>
    <n v="52.999726551818434"/>
    <s v="US"/>
    <s v="USD"/>
    <n v="1532840400"/>
    <n v="1534654800"/>
    <x v="113"/>
    <d v="2018-08-19T05:00:00"/>
    <b v="0"/>
    <b v="0"/>
    <s v="theater/plays"/>
    <s v="theater"/>
    <s v="plays"/>
  </r>
  <r>
    <n v="510"/>
    <s v="Best, Miller and Thomas"/>
    <s v="Re-engineered mobile task-force"/>
    <n v="7800"/>
    <n v="9289"/>
    <n v="119.08974358974358"/>
    <x v="0"/>
    <n v="131"/>
    <n v="70.908396946564892"/>
    <s v="AU"/>
    <s v="AUD"/>
    <n v="1527742800"/>
    <n v="1529816400"/>
    <x v="278"/>
    <d v="2018-06-24T05:00:00"/>
    <b v="0"/>
    <b v="0"/>
    <s v="film &amp; video/drama"/>
    <s v="film &amp; video"/>
    <s v="drama"/>
  </r>
  <r>
    <n v="512"/>
    <s v="Williams-Walsh"/>
    <s v="Organized explicit core"/>
    <n v="9100"/>
    <n v="12678"/>
    <n v="139.31868131868131"/>
    <x v="0"/>
    <n v="239"/>
    <n v="53.046025104602514"/>
    <s v="US"/>
    <s v="USD"/>
    <n v="1404536400"/>
    <n v="1404622800"/>
    <x v="279"/>
    <d v="2014-07-06T05:00:00"/>
    <b v="0"/>
    <b v="1"/>
    <s v="games/video games"/>
    <s v="games"/>
    <s v="video games"/>
  </r>
  <r>
    <n v="517"/>
    <s v="Ramirez LLC"/>
    <s v="Multi-tiered maximized orchestration"/>
    <n v="5900"/>
    <n v="6608"/>
    <n v="112.00000000000001"/>
    <x v="0"/>
    <n v="78"/>
    <n v="84.717948717948715"/>
    <s v="US"/>
    <s v="USD"/>
    <n v="1493960400"/>
    <n v="1494392400"/>
    <x v="280"/>
    <d v="2017-05-10T05:00:00"/>
    <b v="0"/>
    <b v="0"/>
    <s v="food/food trucks"/>
    <s v="food"/>
    <s v="food trucks"/>
  </r>
  <r>
    <n v="519"/>
    <s v="Marsh-Coleman"/>
    <s v="Exclusive asymmetric analyzer"/>
    <n v="177700"/>
    <n v="180802"/>
    <n v="101.74563871693867"/>
    <x v="0"/>
    <n v="1773"/>
    <n v="101.97518330513255"/>
    <s v="US"/>
    <s v="USD"/>
    <n v="1420696800"/>
    <n v="1421906400"/>
    <x v="208"/>
    <d v="2015-01-22T06:00:00"/>
    <b v="0"/>
    <b v="1"/>
    <s v="music/rock"/>
    <s v="music"/>
    <s v="rock"/>
  </r>
  <r>
    <n v="520"/>
    <s v="Frederick, Jenkins and Collins"/>
    <s v="Organic radical collaboration"/>
    <n v="800"/>
    <n v="3406"/>
    <n v="425.75"/>
    <x v="0"/>
    <n v="32"/>
    <n v="106.4375"/>
    <s v="US"/>
    <s v="USD"/>
    <n v="1555650000"/>
    <n v="1555909200"/>
    <x v="281"/>
    <d v="2019-04-22T05:00:00"/>
    <b v="0"/>
    <b v="0"/>
    <s v="theater/plays"/>
    <s v="theater"/>
    <s v="plays"/>
  </r>
  <r>
    <n v="521"/>
    <s v="Wilson Ltd"/>
    <s v="Function-based multi-state software"/>
    <n v="7600"/>
    <n v="11061"/>
    <n v="145.53947368421052"/>
    <x v="0"/>
    <n v="369"/>
    <n v="29.975609756097562"/>
    <s v="US"/>
    <s v="USD"/>
    <n v="1471928400"/>
    <n v="1472446800"/>
    <x v="282"/>
    <d v="2016-08-29T05:00:00"/>
    <b v="0"/>
    <b v="1"/>
    <s v="film &amp; video/drama"/>
    <s v="film &amp; video"/>
    <s v="drama"/>
  </r>
  <r>
    <n v="523"/>
    <s v="Underwood, James and Jones"/>
    <s v="Triple-buffered holistic ability"/>
    <n v="900"/>
    <n v="6303"/>
    <n v="700.33333333333326"/>
    <x v="0"/>
    <n v="89"/>
    <n v="70.82022471910112"/>
    <s v="US"/>
    <s v="USD"/>
    <n v="1267682400"/>
    <n v="1268114400"/>
    <x v="283"/>
    <d v="2010-03-09T06:00:00"/>
    <b v="0"/>
    <b v="0"/>
    <s v="film &amp; video/shorts"/>
    <s v="film &amp; video"/>
    <s v="shorts"/>
  </r>
  <r>
    <n v="526"/>
    <s v="Smith-Sparks"/>
    <s v="Digitized bandwidth-monitored open architecture"/>
    <n v="8300"/>
    <n v="12944"/>
    <n v="155.95180722891567"/>
    <x v="0"/>
    <n v="147"/>
    <n v="88.054421768707485"/>
    <s v="US"/>
    <s v="USD"/>
    <n v="1451109600"/>
    <n v="1454306400"/>
    <x v="284"/>
    <d v="2016-02-01T06:00:00"/>
    <b v="0"/>
    <b v="1"/>
    <s v="theater/plays"/>
    <s v="theater"/>
    <s v="plays"/>
  </r>
  <r>
    <n v="532"/>
    <s v="Cordova-Torres"/>
    <s v="Pre-emptive grid-enabled contingency"/>
    <n v="1600"/>
    <n v="8046"/>
    <n v="502.87499999999994"/>
    <x v="0"/>
    <n v="126"/>
    <n v="63.857142857142854"/>
    <s v="CA"/>
    <s v="CAD"/>
    <n v="1516860000"/>
    <n v="1516946400"/>
    <x v="285"/>
    <d v="2018-01-26T06:00:00"/>
    <b v="0"/>
    <b v="0"/>
    <s v="theater/plays"/>
    <s v="theater"/>
    <s v="plays"/>
  </r>
  <r>
    <n v="533"/>
    <s v="Holt, Bernard and Johnson"/>
    <s v="Multi-lateral didactic encoding"/>
    <n v="115600"/>
    <n v="184086"/>
    <n v="159.24394463667818"/>
    <x v="0"/>
    <n v="2218"/>
    <n v="82.996393146979258"/>
    <s v="GB"/>
    <s v="GBP"/>
    <n v="1374642000"/>
    <n v="1377752400"/>
    <x v="286"/>
    <d v="2013-08-29T05:00:00"/>
    <b v="0"/>
    <b v="0"/>
    <s v="music/indie rock"/>
    <s v="music"/>
    <s v="indie rock"/>
  </r>
  <r>
    <n v="535"/>
    <s v="Garrison LLC"/>
    <s v="Profit-focused 24/7 data-warehouse"/>
    <n v="2600"/>
    <n v="12533"/>
    <n v="482.03846153846149"/>
    <x v="0"/>
    <n v="202"/>
    <n v="62.044554455445542"/>
    <s v="IT"/>
    <s v="EUR"/>
    <n v="1528434000"/>
    <n v="1528606800"/>
    <x v="287"/>
    <d v="2018-06-10T05:00:00"/>
    <b v="0"/>
    <b v="1"/>
    <s v="theater/plays"/>
    <s v="theater"/>
    <s v="plays"/>
  </r>
  <r>
    <n v="536"/>
    <s v="Shannon-Olson"/>
    <s v="Enhanced methodical middleware"/>
    <n v="9800"/>
    <n v="14697"/>
    <n v="149.96938775510205"/>
    <x v="0"/>
    <n v="140"/>
    <n v="104.97857142857143"/>
    <s v="IT"/>
    <s v="EUR"/>
    <n v="1282626000"/>
    <n v="1284872400"/>
    <x v="288"/>
    <d v="2010-09-19T05:00:00"/>
    <b v="0"/>
    <b v="0"/>
    <s v="publishing/fiction"/>
    <s v="publishing"/>
    <s v="fiction"/>
  </r>
  <r>
    <n v="537"/>
    <s v="Murillo-Mcfarland"/>
    <s v="Synchronized client-driven projection"/>
    <n v="84400"/>
    <n v="98935"/>
    <n v="117.22156398104266"/>
    <x v="0"/>
    <n v="1052"/>
    <n v="94.044676806083643"/>
    <s v="DK"/>
    <s v="DKK"/>
    <n v="1535605200"/>
    <n v="1537592400"/>
    <x v="289"/>
    <d v="2018-09-22T05:00:00"/>
    <b v="1"/>
    <b v="1"/>
    <s v="film &amp; video/documentary"/>
    <s v="film &amp; video"/>
    <s v="documentary"/>
  </r>
  <r>
    <n v="540"/>
    <s v="Brown-Pena"/>
    <s v="Front-line client-server secured line"/>
    <n v="5300"/>
    <n v="14097"/>
    <n v="265.98113207547169"/>
    <x v="0"/>
    <n v="247"/>
    <n v="57.072874493927124"/>
    <s v="US"/>
    <s v="USD"/>
    <n v="1525496400"/>
    <n v="1527397200"/>
    <x v="290"/>
    <d v="2018-05-27T05:00:00"/>
    <b v="0"/>
    <b v="0"/>
    <s v="photography/photography books"/>
    <s v="photography"/>
    <s v="photography books"/>
  </r>
  <r>
    <n v="544"/>
    <s v="Taylor Inc"/>
    <s v="Public-key 3rdgeneration system engine"/>
    <n v="2800"/>
    <n v="7742"/>
    <n v="276.5"/>
    <x v="0"/>
    <n v="84"/>
    <n v="92.166666666666671"/>
    <s v="US"/>
    <s v="USD"/>
    <n v="1452232800"/>
    <n v="1453356000"/>
    <x v="291"/>
    <d v="2016-01-21T06:00:00"/>
    <b v="0"/>
    <b v="0"/>
    <s v="music/rock"/>
    <s v="music"/>
    <s v="rock"/>
  </r>
  <r>
    <n v="546"/>
    <s v="Benjamin, Paul and Ferguson"/>
    <s v="Cloned global Graphical User Interface"/>
    <n v="4200"/>
    <n v="6870"/>
    <n v="163.57142857142856"/>
    <x v="0"/>
    <n v="88"/>
    <n v="78.068181818181813"/>
    <s v="US"/>
    <s v="USD"/>
    <n v="1537160400"/>
    <n v="1537419600"/>
    <x v="292"/>
    <d v="2018-09-20T05:00:00"/>
    <b v="0"/>
    <b v="1"/>
    <s v="theater/plays"/>
    <s v="theater"/>
    <s v="plays"/>
  </r>
  <r>
    <n v="547"/>
    <s v="Hardin-Dixon"/>
    <s v="Focused solution-oriented matrix"/>
    <n v="1300"/>
    <n v="12597"/>
    <n v="969"/>
    <x v="0"/>
    <n v="156"/>
    <n v="80.75"/>
    <s v="US"/>
    <s v="USD"/>
    <n v="1422165600"/>
    <n v="1423202400"/>
    <x v="293"/>
    <d v="2015-02-06T06:00:00"/>
    <b v="0"/>
    <b v="0"/>
    <s v="film &amp; video/drama"/>
    <s v="film &amp; video"/>
    <s v="drama"/>
  </r>
  <r>
    <n v="548"/>
    <s v="York-Pitts"/>
    <s v="Monitored discrete toolset"/>
    <n v="66100"/>
    <n v="179074"/>
    <n v="270.91376701966715"/>
    <x v="0"/>
    <n v="2985"/>
    <n v="59.991289782244557"/>
    <s v="US"/>
    <s v="USD"/>
    <n v="1459486800"/>
    <n v="1460610000"/>
    <x v="294"/>
    <d v="2016-04-14T05:00:00"/>
    <b v="0"/>
    <b v="0"/>
    <s v="theater/plays"/>
    <s v="theater"/>
    <s v="plays"/>
  </r>
  <r>
    <n v="549"/>
    <s v="Jarvis and Sons"/>
    <s v="Business-focused intermediate system engine"/>
    <n v="29500"/>
    <n v="83843"/>
    <n v="284.21355932203392"/>
    <x v="0"/>
    <n v="762"/>
    <n v="110.03018372703411"/>
    <s v="US"/>
    <s v="USD"/>
    <n v="1369717200"/>
    <n v="1370494800"/>
    <x v="295"/>
    <d v="2013-06-06T05:00:00"/>
    <b v="0"/>
    <b v="0"/>
    <s v="technology/wearables"/>
    <s v="technology"/>
    <s v="wearables"/>
  </r>
  <r>
    <n v="554"/>
    <s v="Ritter PLC"/>
    <s v="Multi-channeled upward-trending application"/>
    <n v="9500"/>
    <n v="14408"/>
    <n v="151.66315789473683"/>
    <x v="0"/>
    <n v="554"/>
    <n v="26.007220216606498"/>
    <s v="CA"/>
    <s v="CAD"/>
    <n v="1482127200"/>
    <n v="1482645600"/>
    <x v="296"/>
    <d v="2016-12-25T06:00:00"/>
    <b v="0"/>
    <b v="0"/>
    <s v="music/indie rock"/>
    <s v="music"/>
    <s v="indie rock"/>
  </r>
  <r>
    <n v="555"/>
    <s v="Anderson Group"/>
    <s v="Organic maximized database"/>
    <n v="6300"/>
    <n v="14089"/>
    <n v="223.63492063492063"/>
    <x v="0"/>
    <n v="135"/>
    <n v="104.36296296296297"/>
    <s v="DK"/>
    <s v="DKK"/>
    <n v="1396414800"/>
    <n v="1399093200"/>
    <x v="297"/>
    <d v="2014-05-03T05:00:00"/>
    <b v="0"/>
    <b v="0"/>
    <s v="music/rock"/>
    <s v="music"/>
    <s v="rock"/>
  </r>
  <r>
    <n v="556"/>
    <s v="Smith and Sons"/>
    <s v="Grass-roots 24/7 attitude"/>
    <n v="5200"/>
    <n v="12467"/>
    <n v="239.75"/>
    <x v="0"/>
    <n v="122"/>
    <n v="102.18852459016394"/>
    <s v="US"/>
    <s v="USD"/>
    <n v="1315285200"/>
    <n v="1315890000"/>
    <x v="298"/>
    <d v="2011-09-13T05:00:00"/>
    <b v="0"/>
    <b v="1"/>
    <s v="publishing/translations"/>
    <s v="publishing"/>
    <s v="translations"/>
  </r>
  <r>
    <n v="557"/>
    <s v="Lam-Hamilton"/>
    <s v="Team-oriented global strategy"/>
    <n v="6000"/>
    <n v="11960"/>
    <n v="199.33333333333334"/>
    <x v="0"/>
    <n v="221"/>
    <n v="54.117647058823529"/>
    <s v="US"/>
    <s v="USD"/>
    <n v="1443762000"/>
    <n v="1444021200"/>
    <x v="299"/>
    <d v="2015-10-05T05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37.34482758620689"/>
    <x v="0"/>
    <n v="126"/>
    <n v="63.222222222222221"/>
    <s v="US"/>
    <s v="USD"/>
    <n v="1456293600"/>
    <n v="1460005200"/>
    <x v="300"/>
    <d v="2016-04-07T05:00:00"/>
    <b v="0"/>
    <b v="0"/>
    <s v="theater/plays"/>
    <s v="theater"/>
    <s v="plays"/>
  </r>
  <r>
    <n v="559"/>
    <s v="Brown, Estrada and Jensen"/>
    <s v="Exclusive systematic productivity"/>
    <n v="105300"/>
    <n v="106321"/>
    <n v="100.9696106362773"/>
    <x v="0"/>
    <n v="1022"/>
    <n v="104.03228962818004"/>
    <s v="US"/>
    <s v="USD"/>
    <n v="1470114000"/>
    <n v="1470718800"/>
    <x v="301"/>
    <d v="2016-08-09T05:00:00"/>
    <b v="0"/>
    <b v="0"/>
    <s v="theater/plays"/>
    <s v="theater"/>
    <s v="plays"/>
  </r>
  <r>
    <n v="560"/>
    <s v="Hunt LLC"/>
    <s v="Re-engineered radical policy"/>
    <n v="20000"/>
    <n v="158832"/>
    <n v="794.16"/>
    <x v="0"/>
    <n v="3177"/>
    <n v="49.994334277620396"/>
    <s v="US"/>
    <s v="USD"/>
    <n v="1321596000"/>
    <n v="1325052000"/>
    <x v="302"/>
    <d v="2011-12-28T06:00:00"/>
    <b v="0"/>
    <b v="0"/>
    <s v="film &amp; video/animation"/>
    <s v="film &amp; video"/>
    <s v="animation"/>
  </r>
  <r>
    <n v="561"/>
    <s v="Fowler-Smith"/>
    <s v="Down-sized logistical adapter"/>
    <n v="3000"/>
    <n v="11091"/>
    <n v="369.7"/>
    <x v="0"/>
    <n v="198"/>
    <n v="56.015151515151516"/>
    <s v="CH"/>
    <s v="CHF"/>
    <n v="1318827600"/>
    <n v="1319000400"/>
    <x v="303"/>
    <d v="2011-10-19T05:00:00"/>
    <b v="0"/>
    <b v="0"/>
    <s v="theater/plays"/>
    <s v="theater"/>
    <s v="plays"/>
  </r>
  <r>
    <n v="563"/>
    <s v="Kelley, Stanton and Sanchez"/>
    <s v="Optional tangible pricing structure"/>
    <n v="3700"/>
    <n v="5107"/>
    <n v="138.02702702702703"/>
    <x v="0"/>
    <n v="85"/>
    <n v="60.082352941176474"/>
    <s v="AU"/>
    <s v="AUD"/>
    <n v="1542088800"/>
    <n v="1543816800"/>
    <x v="304"/>
    <d v="2018-12-03T06:00:00"/>
    <b v="0"/>
    <b v="0"/>
    <s v="film &amp; video/documentary"/>
    <s v="film &amp; video"/>
    <s v="documentary"/>
  </r>
  <r>
    <n v="565"/>
    <s v="Joseph LLC"/>
    <s v="Decentralized logistical collaboration"/>
    <n v="94900"/>
    <n v="194166"/>
    <n v="204.60063224446787"/>
    <x v="0"/>
    <n v="3596"/>
    <n v="53.99499443826474"/>
    <s v="US"/>
    <s v="USD"/>
    <n v="1321336800"/>
    <n v="1323064800"/>
    <x v="305"/>
    <d v="2011-12-05T06:00:00"/>
    <b v="0"/>
    <b v="0"/>
    <s v="theater/plays"/>
    <s v="theater"/>
    <s v="plays"/>
  </r>
  <r>
    <n v="567"/>
    <s v="Johns PLC"/>
    <s v="Distributed high-level open architecture"/>
    <n v="6800"/>
    <n v="14865"/>
    <n v="218.60294117647058"/>
    <x v="0"/>
    <n v="244"/>
    <n v="60.922131147540981"/>
    <s v="US"/>
    <s v="USD"/>
    <n v="1404968400"/>
    <n v="1405141200"/>
    <x v="306"/>
    <d v="2014-07-12T05:00:00"/>
    <b v="0"/>
    <b v="0"/>
    <s v="music/rock"/>
    <s v="music"/>
    <s v="rock"/>
  </r>
  <r>
    <n v="568"/>
    <s v="Hardin-Foley"/>
    <s v="Synergized zero tolerance help-desk"/>
    <n v="72400"/>
    <n v="134688"/>
    <n v="186.03314917127071"/>
    <x v="0"/>
    <n v="5180"/>
    <n v="26.0015444015444"/>
    <s v="US"/>
    <s v="USD"/>
    <n v="1279170000"/>
    <n v="1283058000"/>
    <x v="307"/>
    <d v="2010-08-29T05:00:00"/>
    <b v="0"/>
    <b v="0"/>
    <s v="theater/plays"/>
    <s v="theater"/>
    <s v="plays"/>
  </r>
  <r>
    <n v="569"/>
    <s v="Fischer, Fowler and Arnold"/>
    <s v="Extended multi-tasking definition"/>
    <n v="20100"/>
    <n v="47705"/>
    <n v="237.33830845771143"/>
    <x v="0"/>
    <n v="589"/>
    <n v="80.993208828522924"/>
    <s v="IT"/>
    <s v="EUR"/>
    <n v="1294725600"/>
    <n v="1295762400"/>
    <x v="308"/>
    <d v="2011-01-23T06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05.65384615384613"/>
    <x v="0"/>
    <n v="2725"/>
    <n v="34.995963302752294"/>
    <s v="US"/>
    <s v="USD"/>
    <n v="1419055200"/>
    <n v="1419573600"/>
    <x v="309"/>
    <d v="2014-12-26T06:00:00"/>
    <b v="0"/>
    <b v="1"/>
    <s v="music/rock"/>
    <s v="music"/>
    <s v="rock"/>
  </r>
  <r>
    <n v="573"/>
    <s v="Valenzuela-Cook"/>
    <s v="Total incremental productivity"/>
    <n v="6700"/>
    <n v="7496"/>
    <n v="111.88059701492537"/>
    <x v="0"/>
    <n v="300"/>
    <n v="24.986666666666668"/>
    <s v="US"/>
    <s v="USD"/>
    <n v="1399006800"/>
    <n v="1399179600"/>
    <x v="310"/>
    <d v="2014-05-04T05:00:00"/>
    <b v="0"/>
    <b v="0"/>
    <s v="journalism/audio"/>
    <s v="journalism"/>
    <s v="audio"/>
  </r>
  <r>
    <n v="574"/>
    <s v="Parker, Haley and Foster"/>
    <s v="Adaptive local task-force"/>
    <n v="2700"/>
    <n v="9967"/>
    <n v="369.14814814814815"/>
    <x v="0"/>
    <n v="144"/>
    <n v="69.215277777777771"/>
    <s v="US"/>
    <s v="USD"/>
    <n v="1575698400"/>
    <n v="1576562400"/>
    <x v="311"/>
    <d v="2019-12-17T06:00:00"/>
    <b v="0"/>
    <b v="1"/>
    <s v="food/food trucks"/>
    <s v="food"/>
    <s v="food trucks"/>
  </r>
  <r>
    <n v="579"/>
    <s v="Franklin Inc"/>
    <s v="Focused multimedia knowledgebase"/>
    <n v="6200"/>
    <n v="6269"/>
    <n v="101.11290322580646"/>
    <x v="0"/>
    <n v="87"/>
    <n v="72.05747126436782"/>
    <s v="US"/>
    <s v="USD"/>
    <n v="1312693200"/>
    <n v="1313730000"/>
    <x v="312"/>
    <d v="2011-08-19T05:00:00"/>
    <b v="0"/>
    <b v="0"/>
    <s v="music/jazz"/>
    <s v="music"/>
    <s v="jazz"/>
  </r>
  <r>
    <n v="580"/>
    <s v="Perez PLC"/>
    <s v="Seamless 6thgeneration extranet"/>
    <n v="43800"/>
    <n v="149578"/>
    <n v="341.5022831050228"/>
    <x v="0"/>
    <n v="3116"/>
    <n v="48.003209242618745"/>
    <s v="US"/>
    <s v="USD"/>
    <n v="1393394400"/>
    <n v="1394085600"/>
    <x v="313"/>
    <d v="2014-03-06T06:00:00"/>
    <b v="0"/>
    <b v="0"/>
    <s v="theater/plays"/>
    <s v="theater"/>
    <s v="plays"/>
  </r>
  <r>
    <n v="583"/>
    <s v="Powell and Sons"/>
    <s v="Centralized clear-thinking conglomeration"/>
    <n v="18900"/>
    <n v="60934"/>
    <n v="322.40211640211641"/>
    <x v="0"/>
    <n v="909"/>
    <n v="67.034103410341032"/>
    <s v="US"/>
    <s v="USD"/>
    <n v="1329717600"/>
    <n v="1331186400"/>
    <x v="314"/>
    <d v="2012-03-08T06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19.50810185185186"/>
    <x v="0"/>
    <n v="1613"/>
    <n v="64.01425914445133"/>
    <s v="US"/>
    <s v="USD"/>
    <n v="1335330000"/>
    <n v="1336539600"/>
    <x v="315"/>
    <d v="2012-05-09T05:00:00"/>
    <b v="0"/>
    <b v="0"/>
    <s v="technology/web"/>
    <s v="technology"/>
    <s v="web"/>
  </r>
  <r>
    <n v="585"/>
    <s v="Pugh LLC"/>
    <s v="Reactive analyzing function"/>
    <n v="8900"/>
    <n v="13065"/>
    <n v="146.79775280898878"/>
    <x v="0"/>
    <n v="136"/>
    <n v="96.066176470588232"/>
    <s v="US"/>
    <s v="USD"/>
    <n v="1268888400"/>
    <n v="1269752400"/>
    <x v="316"/>
    <d v="2010-03-28T05:00:00"/>
    <b v="0"/>
    <b v="0"/>
    <s v="publishing/translations"/>
    <s v="publishing"/>
    <s v="translations"/>
  </r>
  <r>
    <n v="586"/>
    <s v="Rowe-Wong"/>
    <s v="Robust hybrid budgetary management"/>
    <n v="700"/>
    <n v="6654"/>
    <n v="950.57142857142856"/>
    <x v="0"/>
    <n v="130"/>
    <n v="51.184615384615384"/>
    <s v="US"/>
    <s v="USD"/>
    <n v="1289973600"/>
    <n v="1291615200"/>
    <x v="317"/>
    <d v="2010-12-06T06:00:00"/>
    <b v="0"/>
    <b v="0"/>
    <s v="music/rock"/>
    <s v="music"/>
    <s v="rock"/>
  </r>
  <r>
    <n v="591"/>
    <s v="Jensen LLC"/>
    <s v="Realigned dedicated system engine"/>
    <n v="600"/>
    <n v="6226"/>
    <n v="1037.6666666666667"/>
    <x v="0"/>
    <n v="102"/>
    <n v="61.03921568627451"/>
    <s v="US"/>
    <s v="USD"/>
    <n v="1279083600"/>
    <n v="1279947600"/>
    <x v="318"/>
    <d v="2010-07-24T05:00:00"/>
    <b v="0"/>
    <b v="0"/>
    <s v="games/video games"/>
    <s v="games"/>
    <s v="video games"/>
  </r>
  <r>
    <n v="593"/>
    <s v="Hale-Hayes"/>
    <s v="Ameliorated client-driven open system"/>
    <n v="121600"/>
    <n v="188288"/>
    <n v="154.84210526315789"/>
    <x v="0"/>
    <n v="4006"/>
    <n v="47.001497753369947"/>
    <s v="US"/>
    <s v="USD"/>
    <n v="1395810000"/>
    <n v="1396933200"/>
    <x v="319"/>
    <d v="2014-04-08T05:00:00"/>
    <b v="0"/>
    <b v="0"/>
    <s v="film &amp; video/animation"/>
    <s v="film &amp; video"/>
    <s v="animation"/>
  </r>
  <r>
    <n v="595"/>
    <s v="Harris-Jennings"/>
    <s v="Customizable intermediate data-warehouse"/>
    <n v="70300"/>
    <n v="146595"/>
    <n v="208.52773826458036"/>
    <x v="0"/>
    <n v="1629"/>
    <n v="89.99079189686924"/>
    <s v="US"/>
    <s v="USD"/>
    <n v="1268715600"/>
    <n v="1270530000"/>
    <x v="320"/>
    <d v="2010-04-06T05:00:00"/>
    <b v="0"/>
    <b v="1"/>
    <s v="theater/plays"/>
    <s v="theater"/>
    <s v="plays"/>
  </r>
  <r>
    <n v="597"/>
    <s v="Todd, Freeman and Henry"/>
    <s v="Diverse systematic projection"/>
    <n v="73800"/>
    <n v="148779"/>
    <n v="201.59756097560978"/>
    <x v="0"/>
    <n v="2188"/>
    <n v="67.997714808043881"/>
    <s v="US"/>
    <s v="USD"/>
    <n v="1573970400"/>
    <n v="1575525600"/>
    <x v="272"/>
    <d v="2019-12-05T06:00:00"/>
    <b v="0"/>
    <b v="0"/>
    <s v="theater/plays"/>
    <s v="theater"/>
    <s v="plays"/>
  </r>
  <r>
    <n v="598"/>
    <s v="Martinez, Garza and Young"/>
    <s v="Up-sized web-enabled info-mediaries"/>
    <n v="108500"/>
    <n v="175868"/>
    <n v="162.09032258064516"/>
    <x v="0"/>
    <n v="2409"/>
    <n v="73.004566210045667"/>
    <s v="IT"/>
    <s v="EUR"/>
    <n v="1276578000"/>
    <n v="1279083600"/>
    <x v="321"/>
    <d v="2010-07-14T05:00:00"/>
    <b v="0"/>
    <b v="0"/>
    <s v="music/rock"/>
    <s v="music"/>
    <s v="rock"/>
  </r>
  <r>
    <n v="601"/>
    <s v="Waters and Sons"/>
    <s v="Inverse neutral structure"/>
    <n v="6300"/>
    <n v="13018"/>
    <n v="206.63492063492063"/>
    <x v="0"/>
    <n v="194"/>
    <n v="67.103092783505161"/>
    <s v="US"/>
    <s v="USD"/>
    <n v="1401426000"/>
    <n v="1402894800"/>
    <x v="322"/>
    <d v="2014-06-16T05:00:00"/>
    <b v="1"/>
    <b v="0"/>
    <s v="technology/wearables"/>
    <s v="technology"/>
    <s v="wearables"/>
  </r>
  <r>
    <n v="602"/>
    <s v="Brown Ltd"/>
    <s v="Quality-focused system-worthy support"/>
    <n v="71100"/>
    <n v="91176"/>
    <n v="128.23628691983123"/>
    <x v="0"/>
    <n v="1140"/>
    <n v="79.978947368421046"/>
    <s v="US"/>
    <s v="USD"/>
    <n v="1433480400"/>
    <n v="1434430800"/>
    <x v="39"/>
    <d v="2015-06-16T05:00:00"/>
    <b v="0"/>
    <b v="0"/>
    <s v="theater/plays"/>
    <s v="theater"/>
    <s v="plays"/>
  </r>
  <r>
    <n v="603"/>
    <s v="Christian, Yates and Greer"/>
    <s v="Vision-oriented 5thgeneration array"/>
    <n v="5300"/>
    <n v="6342"/>
    <n v="119.66037735849055"/>
    <x v="0"/>
    <n v="102"/>
    <n v="62.176470588235297"/>
    <s v="US"/>
    <s v="USD"/>
    <n v="1555563600"/>
    <n v="1557896400"/>
    <x v="323"/>
    <d v="2019-05-15T05:00:00"/>
    <b v="0"/>
    <b v="0"/>
    <s v="theater/plays"/>
    <s v="theater"/>
    <s v="plays"/>
  </r>
  <r>
    <n v="604"/>
    <s v="Cole, Hernandez and Rodriguez"/>
    <s v="Cross-platform logistical circuit"/>
    <n v="88700"/>
    <n v="151438"/>
    <n v="170.73055242390078"/>
    <x v="0"/>
    <n v="2857"/>
    <n v="53.005950297514879"/>
    <s v="US"/>
    <s v="USD"/>
    <n v="1295676000"/>
    <n v="1297490400"/>
    <x v="324"/>
    <d v="2011-02-12T06:00:00"/>
    <b v="0"/>
    <b v="0"/>
    <s v="theater/plays"/>
    <s v="theater"/>
    <s v="plays"/>
  </r>
  <r>
    <n v="605"/>
    <s v="Ortiz, Valenzuela and Collins"/>
    <s v="Profound solution-oriented matrix"/>
    <n v="3300"/>
    <n v="6178"/>
    <n v="187.21212121212122"/>
    <x v="0"/>
    <n v="107"/>
    <n v="57.738317757009348"/>
    <s v="US"/>
    <s v="USD"/>
    <n v="1443848400"/>
    <n v="1447394400"/>
    <x v="325"/>
    <d v="2015-11-13T06:00:00"/>
    <b v="0"/>
    <b v="0"/>
    <s v="publishing/nonfiction"/>
    <s v="publishing"/>
    <s v="nonfiction"/>
  </r>
  <r>
    <n v="606"/>
    <s v="Valencia PLC"/>
    <s v="Extended asynchronous initiative"/>
    <n v="3400"/>
    <n v="6405"/>
    <n v="188.38235294117646"/>
    <x v="0"/>
    <n v="160"/>
    <n v="40.03125"/>
    <s v="GB"/>
    <s v="GBP"/>
    <n v="1457330400"/>
    <n v="1458277200"/>
    <x v="326"/>
    <d v="2016-03-18T05:00:00"/>
    <b v="0"/>
    <b v="0"/>
    <s v="music/rock"/>
    <s v="music"/>
    <s v="rock"/>
  </r>
  <r>
    <n v="607"/>
    <s v="Gordon, Mendez and Johnson"/>
    <s v="Fundamental needs-based frame"/>
    <n v="137600"/>
    <n v="180667"/>
    <n v="131.29869186046511"/>
    <x v="0"/>
    <n v="2230"/>
    <n v="81.016591928251117"/>
    <s v="US"/>
    <s v="USD"/>
    <n v="1395550800"/>
    <n v="1395723600"/>
    <x v="327"/>
    <d v="2014-03-25T05:00:00"/>
    <b v="0"/>
    <b v="0"/>
    <s v="food/food trucks"/>
    <s v="food"/>
    <s v="food trucks"/>
  </r>
  <r>
    <n v="608"/>
    <s v="Johnson Group"/>
    <s v="Compatible full-range leverage"/>
    <n v="3900"/>
    <n v="11075"/>
    <n v="283.97435897435901"/>
    <x v="0"/>
    <n v="316"/>
    <n v="35.047468354430379"/>
    <s v="US"/>
    <s v="USD"/>
    <n v="1551852000"/>
    <n v="1552197600"/>
    <x v="247"/>
    <d v="2019-03-10T06:00:00"/>
    <b v="0"/>
    <b v="1"/>
    <s v="music/jazz"/>
    <s v="music"/>
    <s v="jazz"/>
  </r>
  <r>
    <n v="609"/>
    <s v="Rose-Fuller"/>
    <s v="Upgradable holistic system engine"/>
    <n v="10000"/>
    <n v="12042"/>
    <n v="120.41999999999999"/>
    <x v="0"/>
    <n v="117"/>
    <n v="102.92307692307692"/>
    <s v="US"/>
    <s v="USD"/>
    <n v="1547618400"/>
    <n v="1549087200"/>
    <x v="328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19.0560747663551"/>
    <x v="0"/>
    <n v="6406"/>
    <n v="27.998126756166094"/>
    <s v="US"/>
    <s v="USD"/>
    <n v="1355637600"/>
    <n v="1356847200"/>
    <x v="329"/>
    <d v="2012-12-30T06:00:00"/>
    <b v="0"/>
    <b v="0"/>
    <s v="theater/plays"/>
    <s v="theater"/>
    <s v="plays"/>
  </r>
  <r>
    <n v="612"/>
    <s v="Wang, Nguyen and Horton"/>
    <s v="Innovative holistic hub"/>
    <n v="6200"/>
    <n v="8645"/>
    <n v="139.43548387096774"/>
    <x v="0"/>
    <n v="192"/>
    <n v="45.026041666666664"/>
    <s v="US"/>
    <s v="USD"/>
    <n v="1287810000"/>
    <n v="1289800800"/>
    <x v="330"/>
    <d v="2010-11-15T06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74"/>
    <x v="0"/>
    <n v="26"/>
    <n v="73.615384615384613"/>
    <s v="CA"/>
    <s v="CAD"/>
    <n v="1503723600"/>
    <n v="1504501200"/>
    <x v="331"/>
    <d v="2017-09-04T05:00:00"/>
    <b v="0"/>
    <b v="0"/>
    <s v="theater/plays"/>
    <s v="theater"/>
    <s v="plays"/>
  </r>
  <r>
    <n v="614"/>
    <s v="Barnett and Sons"/>
    <s v="Business-focused dynamic info-mediaries"/>
    <n v="26500"/>
    <n v="41205"/>
    <n v="155.49056603773585"/>
    <x v="0"/>
    <n v="723"/>
    <n v="56.991701244813278"/>
    <s v="US"/>
    <s v="USD"/>
    <n v="1484114400"/>
    <n v="1485669600"/>
    <x v="332"/>
    <d v="2017-01-29T06:00:00"/>
    <b v="0"/>
    <b v="0"/>
    <s v="theater/plays"/>
    <s v="theater"/>
    <s v="plays"/>
  </r>
  <r>
    <n v="615"/>
    <s v="Petersen-Rodriguez"/>
    <s v="Digitized clear-thinking installation"/>
    <n v="8500"/>
    <n v="14488"/>
    <n v="170.44705882352943"/>
    <x v="0"/>
    <n v="170"/>
    <n v="85.223529411764702"/>
    <s v="IT"/>
    <s v="EUR"/>
    <n v="1461906000"/>
    <n v="1462770000"/>
    <x v="333"/>
    <d v="2016-05-09T05:00:00"/>
    <b v="0"/>
    <b v="0"/>
    <s v="theater/plays"/>
    <s v="theater"/>
    <s v="plays"/>
  </r>
  <r>
    <n v="616"/>
    <s v="Burnett-Mora"/>
    <s v="Quality-focused 24/7 superstructure"/>
    <n v="6400"/>
    <n v="12129"/>
    <n v="189.515625"/>
    <x v="0"/>
    <n v="238"/>
    <n v="50.962184873949582"/>
    <s v="GB"/>
    <s v="GBP"/>
    <n v="1379653200"/>
    <n v="1379739600"/>
    <x v="334"/>
    <d v="2013-09-21T05:00:00"/>
    <b v="0"/>
    <b v="1"/>
    <s v="music/indie rock"/>
    <s v="music"/>
    <s v="indie rock"/>
  </r>
  <r>
    <n v="617"/>
    <s v="King LLC"/>
    <s v="Multi-channeled local intranet"/>
    <n v="1400"/>
    <n v="3496"/>
    <n v="249.71428571428572"/>
    <x v="0"/>
    <n v="55"/>
    <n v="63.563636363636363"/>
    <s v="US"/>
    <s v="USD"/>
    <n v="1401858000"/>
    <n v="1402722000"/>
    <x v="335"/>
    <d v="2014-06-14T05:00:00"/>
    <b v="0"/>
    <b v="0"/>
    <s v="theater/plays"/>
    <s v="theater"/>
    <s v="plays"/>
  </r>
  <r>
    <n v="620"/>
    <s v="Swanson, Wilson and Baker"/>
    <s v="Synergized well-modulated project"/>
    <n v="4300"/>
    <n v="11525"/>
    <n v="268.02325581395348"/>
    <x v="0"/>
    <n v="128"/>
    <n v="90.0390625"/>
    <s v="AU"/>
    <s v="AUD"/>
    <n v="1467954000"/>
    <n v="1468299600"/>
    <x v="336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19.80078125"/>
    <x v="0"/>
    <n v="2144"/>
    <n v="74.006063432835816"/>
    <s v="US"/>
    <s v="USD"/>
    <n v="1473742800"/>
    <n v="1474174800"/>
    <x v="337"/>
    <d v="2016-09-18T05:00:00"/>
    <b v="0"/>
    <b v="0"/>
    <s v="theater/plays"/>
    <s v="theater"/>
    <s v="plays"/>
  </r>
  <r>
    <n v="623"/>
    <s v="Smith, Scott and Rodriguez"/>
    <s v="Organic actuating protocol"/>
    <n v="94300"/>
    <n v="150806"/>
    <n v="159.92152704135739"/>
    <x v="0"/>
    <n v="2693"/>
    <n v="55.999257333828446"/>
    <s v="GB"/>
    <s v="GBP"/>
    <n v="1437022800"/>
    <n v="1437454800"/>
    <x v="338"/>
    <d v="2015-07-21T05:00:00"/>
    <b v="0"/>
    <b v="0"/>
    <s v="theater/plays"/>
    <s v="theater"/>
    <s v="plays"/>
  </r>
  <r>
    <n v="624"/>
    <s v="White, Robertson and Roberts"/>
    <s v="Down-sized national software"/>
    <n v="5100"/>
    <n v="14249"/>
    <n v="279.39215686274508"/>
    <x v="0"/>
    <n v="432"/>
    <n v="32.983796296296298"/>
    <s v="US"/>
    <s v="USD"/>
    <n v="1422165600"/>
    <n v="1422684000"/>
    <x v="293"/>
    <d v="2015-01-31T06:00:00"/>
    <b v="0"/>
    <b v="0"/>
    <s v="photography/photography books"/>
    <s v="photography"/>
    <s v="photography books"/>
  </r>
  <r>
    <n v="626"/>
    <s v="Tucker, Mccoy and Marquez"/>
    <s v="Synergistic tertiary budgetary management"/>
    <n v="6400"/>
    <n v="13205"/>
    <n v="206.32812500000003"/>
    <x v="0"/>
    <n v="189"/>
    <n v="69.867724867724874"/>
    <s v="US"/>
    <s v="USD"/>
    <n v="1285650000"/>
    <n v="1286427600"/>
    <x v="339"/>
    <d v="2010-10-07T05:00:00"/>
    <b v="0"/>
    <b v="1"/>
    <s v="theater/plays"/>
    <s v="theater"/>
    <s v="plays"/>
  </r>
  <r>
    <n v="627"/>
    <s v="Martin, Lee and Armstrong"/>
    <s v="Open-architected incremental ability"/>
    <n v="1600"/>
    <n v="11108"/>
    <n v="694.25"/>
    <x v="0"/>
    <n v="154"/>
    <n v="72.129870129870127"/>
    <s v="GB"/>
    <s v="GBP"/>
    <n v="1276664400"/>
    <n v="1278738000"/>
    <x v="340"/>
    <d v="2010-07-10T05:00:00"/>
    <b v="1"/>
    <b v="0"/>
    <s v="food/food trucks"/>
    <s v="food"/>
    <s v="food trucks"/>
  </r>
  <r>
    <n v="628"/>
    <s v="Dunn, Moreno and Green"/>
    <s v="Intuitive object-oriented task-force"/>
    <n v="1900"/>
    <n v="2884"/>
    <n v="151.78947368421052"/>
    <x v="0"/>
    <n v="96"/>
    <n v="30.041666666666668"/>
    <s v="US"/>
    <s v="USD"/>
    <n v="1286168400"/>
    <n v="1286427600"/>
    <x v="341"/>
    <d v="2010-10-07T05:00:00"/>
    <b v="0"/>
    <b v="0"/>
    <s v="music/indie rock"/>
    <s v="music"/>
    <s v="indie rock"/>
  </r>
  <r>
    <n v="631"/>
    <s v="Carlson-Hernandez"/>
    <s v="Quality-focused real-time solution"/>
    <n v="59200"/>
    <n v="183756"/>
    <n v="310.39864864864865"/>
    <x v="0"/>
    <n v="3063"/>
    <n v="59.992164544564154"/>
    <s v="US"/>
    <s v="USD"/>
    <n v="1553576400"/>
    <n v="1553922000"/>
    <x v="342"/>
    <d v="2019-03-30T05:00:00"/>
    <b v="0"/>
    <b v="0"/>
    <s v="theater/plays"/>
    <s v="theater"/>
    <s v="plays"/>
  </r>
  <r>
    <n v="635"/>
    <s v="Mack Ltd"/>
    <s v="Reactive regional access"/>
    <n v="139000"/>
    <n v="158590"/>
    <n v="114.09352517985612"/>
    <x v="0"/>
    <n v="2266"/>
    <n v="69.986760812003524"/>
    <s v="US"/>
    <s v="USD"/>
    <n v="1360389600"/>
    <n v="1363150800"/>
    <x v="343"/>
    <d v="2013-03-13T05:00:00"/>
    <b v="0"/>
    <b v="0"/>
    <s v="film &amp; video/television"/>
    <s v="film &amp; video"/>
    <s v="television"/>
  </r>
  <r>
    <n v="641"/>
    <s v="Hunt, Barker and Baker"/>
    <s v="Business-focused leadingedge instruction set"/>
    <n v="9400"/>
    <n v="11277"/>
    <n v="119.96808510638297"/>
    <x v="0"/>
    <n v="194"/>
    <n v="58.128865979381445"/>
    <s v="CH"/>
    <s v="CHF"/>
    <n v="1487570400"/>
    <n v="1489986000"/>
    <x v="344"/>
    <d v="2017-03-20T05:00:00"/>
    <b v="0"/>
    <b v="0"/>
    <s v="theater/plays"/>
    <s v="theater"/>
    <s v="plays"/>
  </r>
  <r>
    <n v="642"/>
    <s v="Ramos, Moreno and Lewis"/>
    <s v="Extended multi-state knowledge user"/>
    <n v="9200"/>
    <n v="13382"/>
    <n v="145.45652173913044"/>
    <x v="0"/>
    <n v="129"/>
    <n v="103.73643410852713"/>
    <s v="CA"/>
    <s v="CAD"/>
    <n v="1545026400"/>
    <n v="1545804000"/>
    <x v="345"/>
    <d v="2018-12-26T06:00:00"/>
    <b v="0"/>
    <b v="0"/>
    <s v="technology/wearables"/>
    <s v="technology"/>
    <s v="wearables"/>
  </r>
  <r>
    <n v="643"/>
    <s v="Harris Inc"/>
    <s v="Future-proofed modular groupware"/>
    <n v="14900"/>
    <n v="32986"/>
    <n v="221.38255033557047"/>
    <x v="0"/>
    <n v="375"/>
    <n v="87.962666666666664"/>
    <s v="US"/>
    <s v="USD"/>
    <n v="1488348000"/>
    <n v="1489899600"/>
    <x v="346"/>
    <d v="2017-03-19T05:00:00"/>
    <b v="0"/>
    <b v="0"/>
    <s v="theater/plays"/>
    <s v="theater"/>
    <s v="plays"/>
  </r>
  <r>
    <n v="652"/>
    <s v="Cisneros Ltd"/>
    <s v="Vision-oriented regional hub"/>
    <n v="10000"/>
    <n v="12684"/>
    <n v="126.84"/>
    <x v="0"/>
    <n v="409"/>
    <n v="31.012224938875306"/>
    <s v="US"/>
    <s v="USD"/>
    <n v="1470373200"/>
    <n v="1474088400"/>
    <x v="347"/>
    <d v="2016-09-17T05:00:00"/>
    <b v="0"/>
    <b v="0"/>
    <s v="technology/web"/>
    <s v="technology"/>
    <s v="web"/>
  </r>
  <r>
    <n v="653"/>
    <s v="Williams-Jones"/>
    <s v="Monitored incremental info-mediaries"/>
    <n v="600"/>
    <n v="14033"/>
    <n v="2338.833333333333"/>
    <x v="0"/>
    <n v="234"/>
    <n v="59.970085470085472"/>
    <s v="US"/>
    <s v="USD"/>
    <n v="1460091600"/>
    <n v="1460264400"/>
    <x v="348"/>
    <d v="2016-04-10T05:00:00"/>
    <b v="0"/>
    <b v="0"/>
    <s v="technology/web"/>
    <s v="technology"/>
    <s v="web"/>
  </r>
  <r>
    <n v="654"/>
    <s v="Roberts, Hinton and Williams"/>
    <s v="Programmable static middleware"/>
    <n v="35000"/>
    <n v="177936"/>
    <n v="508.38857142857148"/>
    <x v="0"/>
    <n v="3016"/>
    <n v="58.9973474801061"/>
    <s v="US"/>
    <s v="USD"/>
    <n v="1440392400"/>
    <n v="1440824400"/>
    <x v="194"/>
    <d v="2015-08-29T05:00:00"/>
    <b v="0"/>
    <b v="0"/>
    <s v="music/metal"/>
    <s v="music"/>
    <s v="metal"/>
  </r>
  <r>
    <n v="655"/>
    <s v="Gonzalez, Williams and Benson"/>
    <s v="Multi-layered bottom-line encryption"/>
    <n v="6900"/>
    <n v="13212"/>
    <n v="191.47826086956522"/>
    <x v="0"/>
    <n v="264"/>
    <n v="50.045454545454547"/>
    <s v="US"/>
    <s v="USD"/>
    <n v="1488434400"/>
    <n v="1489554000"/>
    <x v="349"/>
    <d v="2017-03-15T05:00:00"/>
    <b v="1"/>
    <b v="0"/>
    <s v="photography/photography books"/>
    <s v="photography"/>
    <s v="photography books"/>
  </r>
  <r>
    <n v="665"/>
    <s v="Park-Goodman"/>
    <s v="Customer-focused impactful extranet"/>
    <n v="5100"/>
    <n v="12219"/>
    <n v="239.58823529411765"/>
    <x v="0"/>
    <n v="272"/>
    <n v="44.922794117647058"/>
    <s v="US"/>
    <s v="USD"/>
    <n v="1310187600"/>
    <n v="1311397200"/>
    <x v="350"/>
    <d v="2011-07-23T05:00:00"/>
    <b v="0"/>
    <b v="1"/>
    <s v="film &amp; video/documentary"/>
    <s v="film &amp; video"/>
    <s v="documentary"/>
  </r>
  <r>
    <n v="667"/>
    <s v="Little Ltd"/>
    <s v="Decentralized bandwidth-monitored ability"/>
    <n v="6900"/>
    <n v="12155"/>
    <n v="176.15942028985506"/>
    <x v="0"/>
    <n v="419"/>
    <n v="29.009546539379475"/>
    <s v="US"/>
    <s v="USD"/>
    <n v="1410325200"/>
    <n v="1411102800"/>
    <x v="351"/>
    <d v="2014-09-19T05:00:00"/>
    <b v="0"/>
    <b v="0"/>
    <s v="journalism/audio"/>
    <s v="journalism"/>
    <s v="audio"/>
  </r>
  <r>
    <n v="669"/>
    <s v="Payne, Garrett and Thomas"/>
    <s v="Upgradable bi-directional concept"/>
    <n v="48800"/>
    <n v="175020"/>
    <n v="358.64754098360658"/>
    <x v="0"/>
    <n v="1621"/>
    <n v="107.97038864898211"/>
    <s v="IT"/>
    <s v="EUR"/>
    <n v="1498453200"/>
    <n v="1499230800"/>
    <x v="352"/>
    <d v="2017-07-05T05:00:00"/>
    <b v="0"/>
    <b v="0"/>
    <s v="theater/plays"/>
    <s v="theater"/>
    <s v="plays"/>
  </r>
  <r>
    <n v="670"/>
    <s v="Robinson Group"/>
    <s v="Re-contextualized homogeneous flexibility"/>
    <n v="16200"/>
    <n v="75955"/>
    <n v="468.85802469135803"/>
    <x v="0"/>
    <n v="1101"/>
    <n v="68.987284287011803"/>
    <s v="US"/>
    <s v="USD"/>
    <n v="1456380000"/>
    <n v="1457416800"/>
    <x v="353"/>
    <d v="2016-03-08T06:00:00"/>
    <b v="0"/>
    <b v="0"/>
    <s v="music/indie rock"/>
    <s v="music"/>
    <s v="indie rock"/>
  </r>
  <r>
    <n v="671"/>
    <s v="Robinson-Kelly"/>
    <s v="Monitored bi-directional standardization"/>
    <n v="97600"/>
    <n v="119127"/>
    <n v="122.05635245901641"/>
    <x v="0"/>
    <n v="1073"/>
    <n v="111.02236719478098"/>
    <s v="US"/>
    <s v="USD"/>
    <n v="1280552400"/>
    <n v="1280898000"/>
    <x v="354"/>
    <d v="2010-08-04T05:00:00"/>
    <b v="0"/>
    <b v="1"/>
    <s v="theater/plays"/>
    <s v="theater"/>
    <s v="plays"/>
  </r>
  <r>
    <n v="675"/>
    <s v="Giles-Smith"/>
    <s v="Right-sized web-enabled intranet"/>
    <n v="9700"/>
    <n v="11929"/>
    <n v="122.97938144329896"/>
    <x v="0"/>
    <n v="331"/>
    <n v="36.0392749244713"/>
    <s v="US"/>
    <s v="USD"/>
    <n v="1568178000"/>
    <n v="1568782800"/>
    <x v="355"/>
    <d v="2019-09-18T05:00:00"/>
    <b v="0"/>
    <b v="0"/>
    <s v="journalism/audio"/>
    <s v="journalism"/>
    <s v="audio"/>
  </r>
  <r>
    <n v="676"/>
    <s v="Thompson-Moreno"/>
    <s v="Expanded needs-based orchestration"/>
    <n v="62300"/>
    <n v="118214"/>
    <n v="189.74959871589084"/>
    <x v="0"/>
    <n v="1170"/>
    <n v="101.03760683760684"/>
    <s v="US"/>
    <s v="USD"/>
    <n v="1348635600"/>
    <n v="1349413200"/>
    <x v="356"/>
    <d v="2012-10-05T05:00:00"/>
    <b v="0"/>
    <b v="0"/>
    <s v="photography/photography books"/>
    <s v="photography"/>
    <s v="photography books"/>
  </r>
  <r>
    <n v="679"/>
    <s v="Davis Ltd"/>
    <s v="Synchronized motivating solution"/>
    <n v="1400"/>
    <n v="14511"/>
    <n v="1036.5"/>
    <x v="0"/>
    <n v="363"/>
    <n v="39.97520661157025"/>
    <s v="US"/>
    <s v="USD"/>
    <n v="1571374800"/>
    <n v="1571806800"/>
    <x v="357"/>
    <d v="2019-10-23T05:00:00"/>
    <b v="0"/>
    <b v="1"/>
    <s v="food/food trucks"/>
    <s v="food"/>
    <s v="food trucks"/>
  </r>
  <r>
    <n v="682"/>
    <s v="Nguyen and Sons"/>
    <s v="Compatible 5thgeneration concept"/>
    <n v="5400"/>
    <n v="8109"/>
    <n v="150.16666666666666"/>
    <x v="0"/>
    <n v="103"/>
    <n v="78.728155339805824"/>
    <s v="US"/>
    <s v="USD"/>
    <n v="1386741600"/>
    <n v="1387519200"/>
    <x v="358"/>
    <d v="2013-12-20T06:00:00"/>
    <b v="0"/>
    <b v="0"/>
    <s v="theater/plays"/>
    <s v="theater"/>
    <s v="plays"/>
  </r>
  <r>
    <n v="683"/>
    <s v="Jones PLC"/>
    <s v="Virtual systemic intranet"/>
    <n v="2300"/>
    <n v="8244"/>
    <n v="358.43478260869563"/>
    <x v="0"/>
    <n v="147"/>
    <n v="56.081632653061227"/>
    <s v="US"/>
    <s v="USD"/>
    <n v="1537074000"/>
    <n v="1537246800"/>
    <x v="359"/>
    <d v="2018-09-18T05:00:00"/>
    <b v="0"/>
    <b v="0"/>
    <s v="theater/plays"/>
    <s v="theater"/>
    <s v="plays"/>
  </r>
  <r>
    <n v="684"/>
    <s v="Gilmore LLC"/>
    <s v="Optimized systemic algorithm"/>
    <n v="1400"/>
    <n v="7600"/>
    <n v="542.85714285714289"/>
    <x v="0"/>
    <n v="110"/>
    <n v="69.090909090909093"/>
    <s v="CA"/>
    <s v="CAD"/>
    <n v="1277787600"/>
    <n v="1279515600"/>
    <x v="360"/>
    <d v="2010-07-19T05:00:00"/>
    <b v="0"/>
    <b v="0"/>
    <s v="publishing/nonfiction"/>
    <s v="publishing"/>
    <s v="nonfiction"/>
  </r>
  <r>
    <n v="686"/>
    <s v="Jones, Wiley and Robbins"/>
    <s v="Front-line cohesive extranet"/>
    <n v="7500"/>
    <n v="14381"/>
    <n v="191.74666666666667"/>
    <x v="0"/>
    <n v="134"/>
    <n v="107.32089552238806"/>
    <s v="US"/>
    <s v="USD"/>
    <n v="1522126800"/>
    <n v="1523077200"/>
    <x v="361"/>
    <d v="2018-04-07T05:00:00"/>
    <b v="0"/>
    <b v="0"/>
    <s v="technology/wearables"/>
    <s v="technology"/>
    <s v="wearables"/>
  </r>
  <r>
    <n v="687"/>
    <s v="Martin, Gates and Holt"/>
    <s v="Distributed holistic neural-net"/>
    <n v="1500"/>
    <n v="13980"/>
    <n v="932"/>
    <x v="0"/>
    <n v="269"/>
    <n v="51.970260223048328"/>
    <s v="US"/>
    <s v="USD"/>
    <n v="1489298400"/>
    <n v="1489554000"/>
    <x v="362"/>
    <d v="2017-03-15T05:00:00"/>
    <b v="0"/>
    <b v="0"/>
    <s v="theater/plays"/>
    <s v="theater"/>
    <s v="plays"/>
  </r>
  <r>
    <n v="688"/>
    <s v="Bowen, Davies and Burns"/>
    <s v="Devolved client-server monitoring"/>
    <n v="2900"/>
    <n v="12449"/>
    <n v="429.27586206896552"/>
    <x v="0"/>
    <n v="175"/>
    <n v="71.137142857142862"/>
    <s v="US"/>
    <s v="USD"/>
    <n v="1547100000"/>
    <n v="1548482400"/>
    <x v="363"/>
    <d v="2019-01-26T06:00:00"/>
    <b v="0"/>
    <b v="1"/>
    <s v="film &amp; video/television"/>
    <s v="film &amp; video"/>
    <s v="television"/>
  </r>
  <r>
    <n v="689"/>
    <s v="Nguyen Inc"/>
    <s v="Seamless directional capacity"/>
    <n v="7300"/>
    <n v="7348"/>
    <n v="100.65753424657535"/>
    <x v="0"/>
    <n v="69"/>
    <n v="106.49275362318841"/>
    <s v="US"/>
    <s v="USD"/>
    <n v="1383022800"/>
    <n v="1384063200"/>
    <x v="364"/>
    <d v="2013-11-10T06:00:00"/>
    <b v="0"/>
    <b v="0"/>
    <s v="technology/web"/>
    <s v="technology"/>
    <s v="web"/>
  </r>
  <r>
    <n v="690"/>
    <s v="Walsh-Watts"/>
    <s v="Polarized actuating implementation"/>
    <n v="3600"/>
    <n v="8158"/>
    <n v="226.61111111111109"/>
    <x v="0"/>
    <n v="190"/>
    <n v="42.93684210526316"/>
    <s v="US"/>
    <s v="USD"/>
    <n v="1322373600"/>
    <n v="1322892000"/>
    <x v="365"/>
    <d v="2011-12-03T06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42.38"/>
    <x v="0"/>
    <n v="237"/>
    <n v="30.037974683544302"/>
    <s v="US"/>
    <s v="USD"/>
    <n v="1349240400"/>
    <n v="1350709200"/>
    <x v="366"/>
    <d v="2012-10-20T05:00:00"/>
    <b v="1"/>
    <b v="1"/>
    <s v="film &amp; video/documentary"/>
    <s v="film &amp; video"/>
    <s v="documentary"/>
  </r>
  <r>
    <n v="695"/>
    <s v="Cardenas, Thompson and Carey"/>
    <s v="Configurable full-range emulation"/>
    <n v="9200"/>
    <n v="12322"/>
    <n v="133.93478260869566"/>
    <x v="0"/>
    <n v="196"/>
    <n v="62.867346938775512"/>
    <s v="IT"/>
    <s v="EUR"/>
    <n v="1447480800"/>
    <n v="1448863200"/>
    <x v="367"/>
    <d v="2015-11-30T06:00:00"/>
    <b v="1"/>
    <b v="0"/>
    <s v="music/rock"/>
    <s v="music"/>
    <s v="rock"/>
  </r>
  <r>
    <n v="697"/>
    <s v="Fox-Williams"/>
    <s v="Profound system-worthy functionalities"/>
    <n v="128900"/>
    <n v="196960"/>
    <n v="152.80062063615205"/>
    <x v="0"/>
    <n v="7295"/>
    <n v="26.999314599040439"/>
    <s v="US"/>
    <s v="USD"/>
    <n v="1522472400"/>
    <n v="1522645200"/>
    <x v="368"/>
    <d v="2018-04-02T05:00:00"/>
    <b v="0"/>
    <b v="0"/>
    <s v="music/electric music"/>
    <s v="music"/>
    <s v="electric music"/>
  </r>
  <r>
    <n v="698"/>
    <s v="Taylor, Wood and Taylor"/>
    <s v="Cloned hybrid focus group"/>
    <n v="42100"/>
    <n v="188057"/>
    <n v="446.69121140142522"/>
    <x v="0"/>
    <n v="2893"/>
    <n v="65.004147943311438"/>
    <s v="CA"/>
    <s v="CAD"/>
    <n v="1322114400"/>
    <n v="1323324000"/>
    <x v="369"/>
    <d v="2011-12-08T06:00:00"/>
    <b v="0"/>
    <b v="0"/>
    <s v="technology/wearables"/>
    <s v="technology"/>
    <s v="wearables"/>
  </r>
  <r>
    <n v="701"/>
    <s v="Mcclain LLC"/>
    <s v="Open-source multi-tasking methodology"/>
    <n v="52000"/>
    <n v="91014"/>
    <n v="175.02692307692308"/>
    <x v="0"/>
    <n v="820"/>
    <n v="110.99268292682927"/>
    <s v="US"/>
    <s v="USD"/>
    <n v="1301202000"/>
    <n v="1301806800"/>
    <x v="370"/>
    <d v="2011-04-03T05:00:00"/>
    <b v="1"/>
    <b v="0"/>
    <s v="theater/plays"/>
    <s v="theater"/>
    <s v="plays"/>
  </r>
  <r>
    <n v="703"/>
    <s v="Perez Group"/>
    <s v="Cross-platform tertiary hub"/>
    <n v="63400"/>
    <n v="197728"/>
    <n v="311.87381703470032"/>
    <x v="0"/>
    <n v="2038"/>
    <n v="97.020608439646708"/>
    <s v="US"/>
    <s v="USD"/>
    <n v="1334984400"/>
    <n v="1336453200"/>
    <x v="371"/>
    <d v="2012-05-08T05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22.78160919540231"/>
    <x v="0"/>
    <n v="116"/>
    <n v="92.08620689655173"/>
    <s v="US"/>
    <s v="USD"/>
    <n v="1467608400"/>
    <n v="1468904400"/>
    <x v="372"/>
    <d v="2016-07-19T05:00:00"/>
    <b v="0"/>
    <b v="0"/>
    <s v="film &amp; video/animation"/>
    <s v="film &amp; video"/>
    <s v="animation"/>
  </r>
  <r>
    <n v="706"/>
    <s v="Moreno Ltd"/>
    <s v="Customer-focused multimedia methodology"/>
    <n v="108400"/>
    <n v="138586"/>
    <n v="127.84686346863469"/>
    <x v="0"/>
    <n v="1345"/>
    <n v="103.03791821561339"/>
    <s v="AU"/>
    <s v="AUD"/>
    <n v="1546754400"/>
    <n v="1547445600"/>
    <x v="373"/>
    <d v="2019-01-14T06:00:00"/>
    <b v="0"/>
    <b v="1"/>
    <s v="technology/web"/>
    <s v="technology"/>
    <s v="web"/>
  </r>
  <r>
    <n v="707"/>
    <s v="Moore, Cook and Wright"/>
    <s v="Visionary maximized Local Area Network"/>
    <n v="7300"/>
    <n v="11579"/>
    <n v="158.61643835616439"/>
    <x v="0"/>
    <n v="168"/>
    <n v="68.922619047619051"/>
    <s v="US"/>
    <s v="USD"/>
    <n v="1544248800"/>
    <n v="1547359200"/>
    <x v="97"/>
    <d v="2019-01-13T06:00:00"/>
    <b v="0"/>
    <b v="0"/>
    <s v="film &amp; video/drama"/>
    <s v="film &amp; video"/>
    <s v="drama"/>
  </r>
  <r>
    <n v="708"/>
    <s v="Ortega LLC"/>
    <s v="Secured bifurcated intranet"/>
    <n v="1700"/>
    <n v="12020"/>
    <n v="707.05882352941171"/>
    <x v="0"/>
    <n v="137"/>
    <n v="87.737226277372258"/>
    <s v="CH"/>
    <s v="CHF"/>
    <n v="1495429200"/>
    <n v="1496293200"/>
    <x v="374"/>
    <d v="2017-06-01T05:00:00"/>
    <b v="0"/>
    <b v="0"/>
    <s v="theater/plays"/>
    <s v="theater"/>
    <s v="plays"/>
  </r>
  <r>
    <n v="709"/>
    <s v="Silva, Walker and Martin"/>
    <s v="Grass-roots 4thgeneration product"/>
    <n v="9800"/>
    <n v="13954"/>
    <n v="142.38775510204081"/>
    <x v="0"/>
    <n v="186"/>
    <n v="75.021505376344081"/>
    <s v="IT"/>
    <s v="EUR"/>
    <n v="1334811600"/>
    <n v="1335416400"/>
    <x v="375"/>
    <d v="2012-04-26T05:00:00"/>
    <b v="0"/>
    <b v="0"/>
    <s v="theater/plays"/>
    <s v="theater"/>
    <s v="plays"/>
  </r>
  <r>
    <n v="710"/>
    <s v="Huynh, Gallegos and Mills"/>
    <s v="Reduced next generation info-mediaries"/>
    <n v="4300"/>
    <n v="6358"/>
    <n v="147.86046511627907"/>
    <x v="0"/>
    <n v="125"/>
    <n v="50.863999999999997"/>
    <s v="US"/>
    <s v="USD"/>
    <n v="1531544400"/>
    <n v="1532149200"/>
    <x v="376"/>
    <d v="2018-07-21T05:00:00"/>
    <b v="0"/>
    <b v="1"/>
    <s v="theater/plays"/>
    <s v="theater"/>
    <s v="plays"/>
  </r>
  <r>
    <n v="712"/>
    <s v="Garza-Bryant"/>
    <s v="Programmable leadingedge contingency"/>
    <n v="800"/>
    <n v="14725"/>
    <n v="1840.625"/>
    <x v="0"/>
    <n v="202"/>
    <n v="72.896039603960389"/>
    <s v="US"/>
    <s v="USD"/>
    <n v="1467954000"/>
    <n v="1471496400"/>
    <x v="336"/>
    <d v="2016-08-18T05:00:00"/>
    <b v="0"/>
    <b v="0"/>
    <s v="theater/plays"/>
    <s v="theater"/>
    <s v="plays"/>
  </r>
  <r>
    <n v="713"/>
    <s v="Mays LLC"/>
    <s v="Multi-layered global groupware"/>
    <n v="6900"/>
    <n v="11174"/>
    <n v="161.94202898550725"/>
    <x v="0"/>
    <n v="103"/>
    <n v="108.48543689320388"/>
    <s v="US"/>
    <s v="USD"/>
    <n v="1471842000"/>
    <n v="1472878800"/>
    <x v="377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72.82077922077923"/>
    <x v="0"/>
    <n v="1785"/>
    <n v="101.98095238095237"/>
    <s v="US"/>
    <s v="USD"/>
    <n v="1408424400"/>
    <n v="1408510800"/>
    <x v="0"/>
    <d v="2014-08-20T05:00:00"/>
    <b v="0"/>
    <b v="0"/>
    <s v="music/rock"/>
    <s v="music"/>
    <s v="rock"/>
  </r>
  <r>
    <n v="716"/>
    <s v="Tapia, Kramer and Hicks"/>
    <s v="Advanced modular moderator"/>
    <n v="2000"/>
    <n v="10353"/>
    <n v="517.65"/>
    <x v="0"/>
    <n v="157"/>
    <n v="65.942675159235662"/>
    <s v="US"/>
    <s v="USD"/>
    <n v="1373432400"/>
    <n v="1375851600"/>
    <x v="378"/>
    <d v="2013-08-07T05:00:00"/>
    <b v="0"/>
    <b v="1"/>
    <s v="theater/plays"/>
    <s v="theater"/>
    <s v="plays"/>
  </r>
  <r>
    <n v="717"/>
    <s v="Barnes, Wilcox and Riley"/>
    <s v="Reverse-engineered well-modulated ability"/>
    <n v="5600"/>
    <n v="13868"/>
    <n v="247.64285714285714"/>
    <x v="0"/>
    <n v="555"/>
    <n v="24.987387387387386"/>
    <s v="US"/>
    <s v="USD"/>
    <n v="1313989200"/>
    <n v="1315803600"/>
    <x v="379"/>
    <d v="2011-09-12T05:00: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00.20481927710843"/>
    <x v="0"/>
    <n v="297"/>
    <n v="28.003367003367003"/>
    <s v="US"/>
    <s v="USD"/>
    <n v="1371445200"/>
    <n v="1373691600"/>
    <x v="380"/>
    <d v="2013-07-13T05:00:00"/>
    <b v="0"/>
    <b v="0"/>
    <s v="technology/wearables"/>
    <s v="technology"/>
    <s v="wearables"/>
  </r>
  <r>
    <n v="719"/>
    <s v="Pace, Simpson and Watkins"/>
    <s v="Down-sized uniform ability"/>
    <n v="6900"/>
    <n v="10557"/>
    <n v="153"/>
    <x v="0"/>
    <n v="123"/>
    <n v="85.829268292682926"/>
    <s v="US"/>
    <s v="USD"/>
    <n v="1338267600"/>
    <n v="1339218000"/>
    <x v="381"/>
    <d v="2012-06-09T05:00:00"/>
    <b v="0"/>
    <b v="0"/>
    <s v="publishing/fiction"/>
    <s v="publishing"/>
    <s v="fiction"/>
  </r>
  <r>
    <n v="722"/>
    <s v="Thomas-Simmons"/>
    <s v="Proactive 24hour frame"/>
    <n v="48500"/>
    <n v="75906"/>
    <n v="156.50721649484535"/>
    <x v="0"/>
    <n v="3036"/>
    <n v="25.00197628458498"/>
    <s v="US"/>
    <s v="USD"/>
    <n v="1509948000"/>
    <n v="1512280800"/>
    <x v="382"/>
    <d v="2017-12-03T06:00: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70.40816326530609"/>
    <x v="0"/>
    <n v="144"/>
    <n v="92.013888888888886"/>
    <s v="AU"/>
    <s v="AUD"/>
    <n v="1456898400"/>
    <n v="1458709200"/>
    <x v="383"/>
    <d v="2016-03-23T05:00:00"/>
    <b v="0"/>
    <b v="0"/>
    <s v="theater/plays"/>
    <s v="theater"/>
    <s v="plays"/>
  </r>
  <r>
    <n v="724"/>
    <s v="Mccoy Ltd"/>
    <s v="Business-focused encompassing intranet"/>
    <n v="8400"/>
    <n v="11261"/>
    <n v="134.05952380952382"/>
    <x v="0"/>
    <n v="121"/>
    <n v="93.066115702479337"/>
    <s v="GB"/>
    <s v="GBP"/>
    <n v="1413954000"/>
    <n v="1414126800"/>
    <x v="384"/>
    <d v="2014-10-24T05:00:00"/>
    <b v="0"/>
    <b v="1"/>
    <s v="theater/plays"/>
    <s v="theater"/>
    <s v="plays"/>
  </r>
  <r>
    <n v="727"/>
    <s v="Quinn, Cruz and Schmidt"/>
    <s v="Enterprise-wide multimedia software"/>
    <n v="8900"/>
    <n v="14685"/>
    <n v="165"/>
    <x v="0"/>
    <n v="181"/>
    <n v="81.132596685082873"/>
    <s v="US"/>
    <s v="USD"/>
    <n v="1547964000"/>
    <n v="1552971600"/>
    <x v="385"/>
    <d v="2019-03-19T05:00:00"/>
    <b v="0"/>
    <b v="0"/>
    <s v="technology/web"/>
    <s v="technology"/>
    <s v="web"/>
  </r>
  <r>
    <n v="729"/>
    <s v="Moore Group"/>
    <s v="Multi-lateral object-oriented open system"/>
    <n v="5600"/>
    <n v="10397"/>
    <n v="185.66071428571428"/>
    <x v="0"/>
    <n v="122"/>
    <n v="85.221311475409834"/>
    <s v="US"/>
    <s v="USD"/>
    <n v="1359957600"/>
    <n v="1360130400"/>
    <x v="386"/>
    <d v="2013-02-06T06:00:00"/>
    <b v="0"/>
    <b v="0"/>
    <s v="film &amp; video/drama"/>
    <s v="film &amp; video"/>
    <s v="drama"/>
  </r>
  <r>
    <n v="730"/>
    <s v="Carson PLC"/>
    <s v="Visionary system-worthy attitude"/>
    <n v="28800"/>
    <n v="118847"/>
    <n v="412.6631944444444"/>
    <x v="0"/>
    <n v="1071"/>
    <n v="110.96825396825396"/>
    <s v="CA"/>
    <s v="CAD"/>
    <n v="1432357200"/>
    <n v="1432875600"/>
    <x v="387"/>
    <d v="2015-05-29T05:00:00"/>
    <b v="0"/>
    <b v="0"/>
    <s v="technology/wearables"/>
    <s v="technology"/>
    <s v="wearables"/>
  </r>
  <r>
    <n v="733"/>
    <s v="Marquez-Kerr"/>
    <s v="Automated hybrid orchestration"/>
    <n v="15800"/>
    <n v="83267"/>
    <n v="527.00632911392404"/>
    <x v="0"/>
    <n v="980"/>
    <n v="84.96632653061225"/>
    <s v="US"/>
    <s v="USD"/>
    <n v="1406178000"/>
    <n v="1407301200"/>
    <x v="26"/>
    <d v="2014-08-06T05:00:00"/>
    <b v="0"/>
    <b v="0"/>
    <s v="music/metal"/>
    <s v="music"/>
    <s v="metal"/>
  </r>
  <r>
    <n v="734"/>
    <s v="Stone PLC"/>
    <s v="Exclusive 5thgeneration leverage"/>
    <n v="4200"/>
    <n v="13404"/>
    <n v="319.14285714285711"/>
    <x v="0"/>
    <n v="536"/>
    <n v="25.007462686567163"/>
    <s v="US"/>
    <s v="USD"/>
    <n v="1485583200"/>
    <n v="1486620000"/>
    <x v="388"/>
    <d v="2017-02-09T06:00:00"/>
    <b v="0"/>
    <b v="1"/>
    <s v="theater/plays"/>
    <s v="theater"/>
    <s v="plays"/>
  </r>
  <r>
    <n v="735"/>
    <s v="Caldwell PLC"/>
    <s v="Grass-roots zero administration alliance"/>
    <n v="37100"/>
    <n v="131404"/>
    <n v="354.18867924528303"/>
    <x v="0"/>
    <n v="1991"/>
    <n v="65.998995479658461"/>
    <s v="US"/>
    <s v="USD"/>
    <n v="1459314000"/>
    <n v="1459918800"/>
    <x v="389"/>
    <d v="2016-04-06T05:00:00"/>
    <b v="0"/>
    <b v="0"/>
    <s v="photography/photography books"/>
    <s v="photography"/>
    <s v="photography books"/>
  </r>
  <r>
    <n v="737"/>
    <s v="Gardner Inc"/>
    <s v="Function-based systematic Graphical User Interface"/>
    <n v="3700"/>
    <n v="5028"/>
    <n v="135.8918918918919"/>
    <x v="0"/>
    <n v="180"/>
    <n v="27.933333333333334"/>
    <s v="US"/>
    <s v="USD"/>
    <n v="1478844000"/>
    <n v="1479880800"/>
    <x v="390"/>
    <d v="2016-11-23T06:00:00"/>
    <b v="0"/>
    <b v="0"/>
    <s v="music/indie rock"/>
    <s v="music"/>
    <s v="indie rock"/>
  </r>
  <r>
    <n v="741"/>
    <s v="Garcia Ltd"/>
    <s v="Balanced mobile alliance"/>
    <n v="1200"/>
    <n v="14150"/>
    <n v="1179.1666666666665"/>
    <x v="0"/>
    <n v="130"/>
    <n v="108.84615384615384"/>
    <s v="US"/>
    <s v="USD"/>
    <n v="1274590800"/>
    <n v="1274677200"/>
    <x v="391"/>
    <d v="2010-05-24T05:00:00"/>
    <b v="0"/>
    <b v="0"/>
    <s v="theater/plays"/>
    <s v="theater"/>
    <s v="plays"/>
  </r>
  <r>
    <n v="742"/>
    <s v="West-Stevens"/>
    <s v="Reactive solution-oriented groupware"/>
    <n v="1200"/>
    <n v="13513"/>
    <n v="1126.0833333333335"/>
    <x v="0"/>
    <n v="122"/>
    <n v="110.76229508196721"/>
    <s v="US"/>
    <s v="USD"/>
    <n v="1263880800"/>
    <n v="1267509600"/>
    <x v="392"/>
    <d v="2010-03-02T06:00:00"/>
    <b v="0"/>
    <b v="0"/>
    <s v="music/electric music"/>
    <s v="music"/>
    <s v="electric music"/>
  </r>
  <r>
    <n v="744"/>
    <s v="Fitzgerald Group"/>
    <s v="Intuitive exuding initiative"/>
    <n v="2000"/>
    <n v="14240"/>
    <n v="712"/>
    <x v="0"/>
    <n v="140"/>
    <n v="101.71428571428571"/>
    <s v="US"/>
    <s v="USD"/>
    <n v="1533877200"/>
    <n v="1534050000"/>
    <x v="393"/>
    <d v="2018-08-12T05:00:00"/>
    <b v="0"/>
    <b v="1"/>
    <s v="theater/plays"/>
    <s v="theater"/>
    <s v="plays"/>
  </r>
  <r>
    <n v="746"/>
    <s v="Edwards LLC"/>
    <s v="Automated system-worthy structure"/>
    <n v="55800"/>
    <n v="118580"/>
    <n v="212.50896057347671"/>
    <x v="0"/>
    <n v="3388"/>
    <n v="35"/>
    <s v="US"/>
    <s v="USD"/>
    <n v="1318136400"/>
    <n v="1318568400"/>
    <x v="394"/>
    <d v="2011-10-14T05:00:00"/>
    <b v="0"/>
    <b v="0"/>
    <s v="technology/web"/>
    <s v="technology"/>
    <s v="web"/>
  </r>
  <r>
    <n v="747"/>
    <s v="Greer and Sons"/>
    <s v="Secured clear-thinking intranet"/>
    <n v="4900"/>
    <n v="11214"/>
    <n v="228.85714285714286"/>
    <x v="0"/>
    <n v="280"/>
    <n v="40.049999999999997"/>
    <s v="US"/>
    <s v="USD"/>
    <n v="1283403600"/>
    <n v="1284354000"/>
    <x v="395"/>
    <d v="2010-09-13T05:00:00"/>
    <b v="0"/>
    <b v="0"/>
    <s v="theater/plays"/>
    <s v="theater"/>
    <s v="plays"/>
  </r>
  <r>
    <n v="749"/>
    <s v="Hunter-Logan"/>
    <s v="Down-sized needs-based task-force"/>
    <n v="8600"/>
    <n v="13527"/>
    <n v="157.29069767441862"/>
    <x v="0"/>
    <n v="366"/>
    <n v="36.959016393442624"/>
    <s v="IT"/>
    <s v="EUR"/>
    <n v="1412744400"/>
    <n v="1413781200"/>
    <x v="396"/>
    <d v="2014-10-20T05:00:00"/>
    <b v="0"/>
    <b v="1"/>
    <s v="technology/wearables"/>
    <s v="technology"/>
    <s v="wearables"/>
  </r>
  <r>
    <n v="751"/>
    <s v="Lane-Barber"/>
    <s v="Universal value-added moderator"/>
    <n v="3600"/>
    <n v="8363"/>
    <n v="232.30555555555554"/>
    <x v="0"/>
    <n v="270"/>
    <n v="30.974074074074075"/>
    <s v="US"/>
    <s v="USD"/>
    <n v="1458190800"/>
    <n v="1459486800"/>
    <x v="397"/>
    <d v="2016-04-01T05:00:00"/>
    <b v="1"/>
    <b v="1"/>
    <s v="publishing/nonfiction"/>
    <s v="publishing"/>
    <s v="nonfiction"/>
  </r>
  <r>
    <n v="753"/>
    <s v="Guerrero-Griffin"/>
    <s v="Networked web-enabled product"/>
    <n v="4700"/>
    <n v="12065"/>
    <n v="256.70212765957444"/>
    <x v="0"/>
    <n v="137"/>
    <n v="88.065693430656935"/>
    <s v="US"/>
    <s v="USD"/>
    <n v="1274590800"/>
    <n v="1275886800"/>
    <x v="391"/>
    <d v="2010-06-07T05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68.47017045454547"/>
    <x v="0"/>
    <n v="3205"/>
    <n v="37.005616224648989"/>
    <s v="US"/>
    <s v="USD"/>
    <n v="1351400400"/>
    <n v="1355983200"/>
    <x v="398"/>
    <d v="2012-12-20T06:00:00"/>
    <b v="0"/>
    <b v="0"/>
    <s v="theater/plays"/>
    <s v="theater"/>
    <s v="plays"/>
  </r>
  <r>
    <n v="755"/>
    <s v="Chen, Pollard and Clarke"/>
    <s v="Stand-alone multi-state project"/>
    <n v="4500"/>
    <n v="7496"/>
    <n v="166.57777777777778"/>
    <x v="0"/>
    <n v="288"/>
    <n v="26.027777777777779"/>
    <s v="DK"/>
    <s v="DKK"/>
    <n v="1514354400"/>
    <n v="1515391200"/>
    <x v="399"/>
    <d v="2018-01-08T06:00:00"/>
    <b v="0"/>
    <b v="1"/>
    <s v="theater/plays"/>
    <s v="theater"/>
    <s v="plays"/>
  </r>
  <r>
    <n v="756"/>
    <s v="Serrano, Gallagher and Griffith"/>
    <s v="Customizable bi-directional monitoring"/>
    <n v="1300"/>
    <n v="10037"/>
    <n v="772.07692307692309"/>
    <x v="0"/>
    <n v="148"/>
    <n v="67.817567567567565"/>
    <s v="US"/>
    <s v="USD"/>
    <n v="1421733600"/>
    <n v="1422252000"/>
    <x v="400"/>
    <d v="2015-01-26T06:00:00"/>
    <b v="0"/>
    <b v="0"/>
    <s v="theater/plays"/>
    <s v="theater"/>
    <s v="plays"/>
  </r>
  <r>
    <n v="757"/>
    <s v="Callahan-Gilbert"/>
    <s v="Profit-focused motivating function"/>
    <n v="1400"/>
    <n v="5696"/>
    <n v="406.85714285714283"/>
    <x v="0"/>
    <n v="114"/>
    <n v="49.964912280701753"/>
    <s v="US"/>
    <s v="USD"/>
    <n v="1305176400"/>
    <n v="1305522000"/>
    <x v="401"/>
    <d v="2011-05-16T05:00:00"/>
    <b v="0"/>
    <b v="0"/>
    <s v="film &amp; video/drama"/>
    <s v="film &amp; video"/>
    <s v="drama"/>
  </r>
  <r>
    <n v="758"/>
    <s v="Logan-Miranda"/>
    <s v="Proactive systemic firmware"/>
    <n v="29600"/>
    <n v="167005"/>
    <n v="564.20608108108115"/>
    <x v="0"/>
    <n v="1518"/>
    <n v="110.01646903820817"/>
    <s v="CA"/>
    <s v="CAD"/>
    <n v="1414126800"/>
    <n v="1414904400"/>
    <x v="402"/>
    <d v="2014-11-02T05:00:00"/>
    <b v="0"/>
    <b v="0"/>
    <s v="music/rock"/>
    <s v="music"/>
    <s v="rock"/>
  </r>
  <r>
    <n v="761"/>
    <s v="Mitchell-Lee"/>
    <s v="Customizable leadingedge model"/>
    <n v="2200"/>
    <n v="14420"/>
    <n v="655.4545454545455"/>
    <x v="0"/>
    <n v="166"/>
    <n v="86.867469879518069"/>
    <s v="US"/>
    <s v="USD"/>
    <n v="1500699600"/>
    <n v="1501131600"/>
    <x v="403"/>
    <d v="2017-07-27T05:00:00"/>
    <b v="0"/>
    <b v="0"/>
    <s v="music/rock"/>
    <s v="music"/>
    <s v="rock"/>
  </r>
  <r>
    <n v="762"/>
    <s v="Davis Ltd"/>
    <s v="Upgradable uniform service-desk"/>
    <n v="3500"/>
    <n v="6204"/>
    <n v="177.25714285714284"/>
    <x v="0"/>
    <n v="100"/>
    <n v="62.04"/>
    <s v="AU"/>
    <s v="AUD"/>
    <n v="1354082400"/>
    <n v="1355032800"/>
    <x v="404"/>
    <d v="2012-12-09T06:00:00"/>
    <b v="0"/>
    <b v="0"/>
    <s v="music/jazz"/>
    <s v="music"/>
    <s v="jazz"/>
  </r>
  <r>
    <n v="763"/>
    <s v="Rowland PLC"/>
    <s v="Inverse client-driven product"/>
    <n v="5600"/>
    <n v="6338"/>
    <n v="113.17857142857144"/>
    <x v="0"/>
    <n v="235"/>
    <n v="26.970212765957445"/>
    <s v="US"/>
    <s v="USD"/>
    <n v="1336453200"/>
    <n v="1339477200"/>
    <x v="405"/>
    <d v="2012-06-12T05:00:00"/>
    <b v="0"/>
    <b v="1"/>
    <s v="theater/plays"/>
    <s v="theater"/>
    <s v="plays"/>
  </r>
  <r>
    <n v="764"/>
    <s v="Shaffer-Mason"/>
    <s v="Managed bandwidth-monitored system engine"/>
    <n v="1100"/>
    <n v="8010"/>
    <n v="728.18181818181824"/>
    <x v="0"/>
    <n v="148"/>
    <n v="54.121621621621621"/>
    <s v="US"/>
    <s v="USD"/>
    <n v="1305262800"/>
    <n v="1305954000"/>
    <x v="406"/>
    <d v="2011-05-21T05:00:00"/>
    <b v="0"/>
    <b v="0"/>
    <s v="music/rock"/>
    <s v="music"/>
    <s v="rock"/>
  </r>
  <r>
    <n v="765"/>
    <s v="Matthews LLC"/>
    <s v="Advanced transitional help-desk"/>
    <n v="3900"/>
    <n v="8125"/>
    <n v="208.33333333333334"/>
    <x v="0"/>
    <n v="198"/>
    <n v="41.035353535353536"/>
    <s v="US"/>
    <s v="USD"/>
    <n v="1492232400"/>
    <n v="1494392400"/>
    <x v="407"/>
    <d v="2017-05-10T05:00:00"/>
    <b v="1"/>
    <b v="1"/>
    <s v="music/indie rock"/>
    <s v="music"/>
    <s v="indie rock"/>
  </r>
  <r>
    <n v="768"/>
    <s v="Ramirez-Calderon"/>
    <s v="Fundamental zero tolerance alliance"/>
    <n v="4800"/>
    <n v="11088"/>
    <n v="231"/>
    <x v="0"/>
    <n v="150"/>
    <n v="73.92"/>
    <s v="US"/>
    <s v="USD"/>
    <n v="1386741600"/>
    <n v="1388037600"/>
    <x v="358"/>
    <d v="2013-12-26T06:00:00"/>
    <b v="0"/>
    <b v="0"/>
    <s v="theater/plays"/>
    <s v="theater"/>
    <s v="plays"/>
  </r>
  <r>
    <n v="770"/>
    <s v="Mathis-Rodriguez"/>
    <s v="User-centric attitude-oriented intranet"/>
    <n v="4300"/>
    <n v="11642"/>
    <n v="270.74418604651163"/>
    <x v="0"/>
    <n v="216"/>
    <n v="53.898148148148145"/>
    <s v="IT"/>
    <s v="EUR"/>
    <n v="1397451600"/>
    <n v="1398056400"/>
    <x v="408"/>
    <d v="2014-04-21T05:00:00"/>
    <b v="0"/>
    <b v="1"/>
    <s v="theater/plays"/>
    <s v="theater"/>
    <s v="plays"/>
  </r>
  <r>
    <n v="772"/>
    <s v="Johnson-Pace"/>
    <s v="Persistent 3rdgeneration moratorium"/>
    <n v="149600"/>
    <n v="169586"/>
    <n v="113.3596256684492"/>
    <x v="0"/>
    <n v="5139"/>
    <n v="32.999805409612762"/>
    <s v="US"/>
    <s v="USD"/>
    <n v="1549692000"/>
    <n v="1550037600"/>
    <x v="409"/>
    <d v="2019-02-13T06:00:00"/>
    <b v="0"/>
    <b v="0"/>
    <s v="music/indie rock"/>
    <s v="music"/>
    <s v="indie rock"/>
  </r>
  <r>
    <n v="773"/>
    <s v="Meza, Kirby and Patel"/>
    <s v="Cross-platform empowering project"/>
    <n v="53100"/>
    <n v="101185"/>
    <n v="190.55555555555554"/>
    <x v="0"/>
    <n v="2353"/>
    <n v="43.00254993625159"/>
    <s v="US"/>
    <s v="USD"/>
    <n v="1492059600"/>
    <n v="1492923600"/>
    <x v="410"/>
    <d v="2017-04-23T05:00:00"/>
    <b v="0"/>
    <b v="0"/>
    <s v="theater/plays"/>
    <s v="theater"/>
    <s v="plays"/>
  </r>
  <r>
    <n v="774"/>
    <s v="Gonzalez-Snow"/>
    <s v="Polarized user-facing interface"/>
    <n v="5000"/>
    <n v="6775"/>
    <n v="135.5"/>
    <x v="0"/>
    <n v="78"/>
    <n v="86.858974358974365"/>
    <s v="IT"/>
    <s v="EUR"/>
    <n v="1463979600"/>
    <n v="1467522000"/>
    <x v="411"/>
    <d v="2016-07-03T05:00:00"/>
    <b v="0"/>
    <b v="0"/>
    <s v="technology/web"/>
    <s v="technology"/>
    <s v="web"/>
  </r>
  <r>
    <n v="778"/>
    <s v="Moss-Guzman"/>
    <s v="Cross-platform optimizing website"/>
    <n v="1300"/>
    <n v="10243"/>
    <n v="787.92307692307691"/>
    <x v="0"/>
    <n v="174"/>
    <n v="58.867816091954026"/>
    <s v="CH"/>
    <s v="CHF"/>
    <n v="1313211600"/>
    <n v="1313643600"/>
    <x v="412"/>
    <d v="2011-08-18T05:00:00"/>
    <b v="0"/>
    <b v="0"/>
    <s v="film &amp; video/animation"/>
    <s v="film &amp; video"/>
    <s v="animation"/>
  </r>
  <r>
    <n v="780"/>
    <s v="Brooks-Rodriguez"/>
    <s v="Implemented intangible instruction set"/>
    <n v="5100"/>
    <n v="5421"/>
    <n v="106.29411764705883"/>
    <x v="0"/>
    <n v="164"/>
    <n v="33.054878048780488"/>
    <s v="US"/>
    <s v="USD"/>
    <n v="1469163600"/>
    <n v="1470805200"/>
    <x v="413"/>
    <d v="2016-08-10T05:00:00"/>
    <b v="0"/>
    <b v="1"/>
    <s v="film &amp; video/drama"/>
    <s v="film &amp; video"/>
    <s v="drama"/>
  </r>
  <r>
    <n v="782"/>
    <s v="Williams and Sons"/>
    <s v="Centralized asymmetric framework"/>
    <n v="5100"/>
    <n v="10981"/>
    <n v="215.31372549019611"/>
    <x v="0"/>
    <n v="161"/>
    <n v="68.204968944099377"/>
    <s v="US"/>
    <s v="USD"/>
    <n v="1298959200"/>
    <n v="1301374800"/>
    <x v="414"/>
    <d v="2011-03-29T05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41.22972972972974"/>
    <x v="0"/>
    <n v="138"/>
    <n v="75.731884057971016"/>
    <s v="US"/>
    <s v="USD"/>
    <n v="1387260000"/>
    <n v="1387864800"/>
    <x v="415"/>
    <d v="2013-12-24T06:00:00"/>
    <b v="0"/>
    <b v="0"/>
    <s v="music/rock"/>
    <s v="music"/>
    <s v="rock"/>
  </r>
  <r>
    <n v="784"/>
    <s v="Byrd Group"/>
    <s v="Profound fault-tolerant model"/>
    <n v="88900"/>
    <n v="102535"/>
    <n v="115.33745781777279"/>
    <x v="0"/>
    <n v="3308"/>
    <n v="30.996070133010882"/>
    <s v="US"/>
    <s v="USD"/>
    <n v="1457244000"/>
    <n v="1458190800"/>
    <x v="416"/>
    <d v="2016-03-17T05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93.11940298507463"/>
    <x v="0"/>
    <n v="127"/>
    <n v="101.88188976377953"/>
    <s v="AU"/>
    <s v="AUD"/>
    <n v="1556341200"/>
    <n v="1559278800"/>
    <x v="96"/>
    <d v="2019-05-31T05:00: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29.73333333333335"/>
    <x v="0"/>
    <n v="207"/>
    <n v="52.879227053140099"/>
    <s v="IT"/>
    <s v="EUR"/>
    <n v="1522126800"/>
    <n v="1522731600"/>
    <x v="361"/>
    <d v="2018-04-03T05:00:00"/>
    <b v="0"/>
    <b v="1"/>
    <s v="music/jazz"/>
    <s v="music"/>
    <s v="jazz"/>
  </r>
  <r>
    <n v="793"/>
    <s v="Rodriguez, Cox and Rodriguez"/>
    <s v="Networked disintermediate leverage"/>
    <n v="1100"/>
    <n v="13045"/>
    <n v="1185.909090909091"/>
    <x v="0"/>
    <n v="181"/>
    <n v="72.071823204419886"/>
    <s v="CH"/>
    <s v="CHF"/>
    <n v="1372136400"/>
    <n v="1372482000"/>
    <x v="264"/>
    <d v="2013-06-29T05:00:00"/>
    <b v="0"/>
    <b v="0"/>
    <s v="publishing/nonfiction"/>
    <s v="publishing"/>
    <s v="nonfiction"/>
  </r>
  <r>
    <n v="794"/>
    <s v="Welch Inc"/>
    <s v="Optional optimal website"/>
    <n v="6600"/>
    <n v="8276"/>
    <n v="125.39393939393939"/>
    <x v="0"/>
    <n v="110"/>
    <n v="75.236363636363635"/>
    <s v="US"/>
    <s v="USD"/>
    <n v="1513922400"/>
    <n v="1514959200"/>
    <x v="417"/>
    <d v="2018-01-03T06:00:00"/>
    <b v="0"/>
    <b v="0"/>
    <s v="music/rock"/>
    <s v="music"/>
    <s v="rock"/>
  </r>
  <r>
    <n v="797"/>
    <s v="Houston, Moore and Rogers"/>
    <s v="Optional tangible utilization"/>
    <n v="7600"/>
    <n v="8332"/>
    <n v="109.63157894736841"/>
    <x v="0"/>
    <n v="185"/>
    <n v="45.037837837837834"/>
    <s v="US"/>
    <s v="USD"/>
    <n v="1546149600"/>
    <n v="1548136800"/>
    <x v="418"/>
    <d v="2019-01-22T06:00:00"/>
    <b v="0"/>
    <b v="0"/>
    <s v="technology/web"/>
    <s v="technology"/>
    <s v="web"/>
  </r>
  <r>
    <n v="798"/>
    <s v="Small-Fuentes"/>
    <s v="Seamless maximized product"/>
    <n v="3400"/>
    <n v="6408"/>
    <n v="188.47058823529412"/>
    <x v="0"/>
    <n v="121"/>
    <n v="52.958677685950413"/>
    <s v="US"/>
    <s v="USD"/>
    <n v="1338440400"/>
    <n v="1340859600"/>
    <x v="419"/>
    <d v="2012-06-28T05:00:00"/>
    <b v="0"/>
    <b v="1"/>
    <s v="theater/plays"/>
    <s v="theater"/>
    <s v="plays"/>
  </r>
  <r>
    <n v="801"/>
    <s v="Olson-Bishop"/>
    <s v="User-friendly high-level initiative"/>
    <n v="2300"/>
    <n v="4667"/>
    <n v="202.9130434782609"/>
    <x v="0"/>
    <n v="106"/>
    <n v="44.028301886792455"/>
    <s v="US"/>
    <s v="USD"/>
    <n v="1577772000"/>
    <n v="1579672800"/>
    <x v="420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97.03225806451613"/>
    <x v="0"/>
    <n v="142"/>
    <n v="86.028169014084511"/>
    <s v="US"/>
    <s v="USD"/>
    <n v="1562216400"/>
    <n v="1562389200"/>
    <x v="421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07"/>
    <x v="0"/>
    <n v="233"/>
    <n v="28.012875536480685"/>
    <s v="US"/>
    <s v="USD"/>
    <n v="1548568800"/>
    <n v="1551506400"/>
    <x v="422"/>
    <d v="2019-03-02T06:00:00"/>
    <b v="0"/>
    <b v="0"/>
    <s v="theater/plays"/>
    <s v="theater"/>
    <s v="plays"/>
  </r>
  <r>
    <n v="804"/>
    <s v="English-Mccullough"/>
    <s v="Business-focused discrete software"/>
    <n v="2600"/>
    <n v="6987"/>
    <n v="268.73076923076923"/>
    <x v="0"/>
    <n v="218"/>
    <n v="32.050458715596328"/>
    <s v="US"/>
    <s v="USD"/>
    <n v="1514872800"/>
    <n v="1516600800"/>
    <x v="423"/>
    <d v="2018-01-22T06:00:00"/>
    <b v="0"/>
    <b v="0"/>
    <s v="music/rock"/>
    <s v="music"/>
    <s v="rock"/>
  </r>
  <r>
    <n v="806"/>
    <s v="Harmon-Madden"/>
    <s v="Adaptive holistic hub"/>
    <n v="700"/>
    <n v="8262"/>
    <n v="1180.2857142857142"/>
    <x v="0"/>
    <n v="76"/>
    <n v="108.71052631578948"/>
    <s v="US"/>
    <s v="USD"/>
    <n v="1330927200"/>
    <n v="1332997200"/>
    <x v="424"/>
    <d v="2012-03-29T05:00:00"/>
    <b v="0"/>
    <b v="1"/>
    <s v="film &amp; video/drama"/>
    <s v="film &amp; video"/>
    <s v="drama"/>
  </r>
  <r>
    <n v="807"/>
    <s v="Walker-Taylor"/>
    <s v="Automated uniform concept"/>
    <n v="700"/>
    <n v="1848"/>
    <n v="264"/>
    <x v="0"/>
    <n v="43"/>
    <n v="42.97674418604651"/>
    <s v="US"/>
    <s v="USD"/>
    <n v="1571115600"/>
    <n v="1574920800"/>
    <x v="425"/>
    <d v="2019-11-28T06:00:00"/>
    <b v="0"/>
    <b v="1"/>
    <s v="theater/plays"/>
    <s v="theater"/>
    <s v="plays"/>
  </r>
  <r>
    <n v="810"/>
    <s v="Ball-Fisher"/>
    <s v="Multi-layered intangible instruction set"/>
    <n v="6400"/>
    <n v="12360"/>
    <n v="193.125"/>
    <x v="0"/>
    <n v="221"/>
    <n v="55.927601809954751"/>
    <s v="US"/>
    <s v="USD"/>
    <n v="1511848800"/>
    <n v="1512712800"/>
    <x v="426"/>
    <d v="2017-12-08T06:00:00"/>
    <b v="0"/>
    <b v="1"/>
    <s v="theater/plays"/>
    <s v="theater"/>
    <s v="plays"/>
  </r>
  <r>
    <n v="812"/>
    <s v="Landry Group"/>
    <s v="Expanded value-added hardware"/>
    <n v="59700"/>
    <n v="134640"/>
    <n v="225.52763819095478"/>
    <x v="0"/>
    <n v="2805"/>
    <n v="48"/>
    <s v="CA"/>
    <s v="CAD"/>
    <n v="1523854800"/>
    <n v="1524286800"/>
    <x v="49"/>
    <d v="2018-04-21T05:00:00"/>
    <b v="0"/>
    <b v="0"/>
    <s v="publishing/nonfiction"/>
    <s v="publishing"/>
    <s v="nonfiction"/>
  </r>
  <r>
    <n v="813"/>
    <s v="Buckley Group"/>
    <s v="Diverse high-level attitude"/>
    <n v="3200"/>
    <n v="7661"/>
    <n v="239.40625"/>
    <x v="0"/>
    <n v="68"/>
    <n v="112.66176470588235"/>
    <s v="US"/>
    <s v="USD"/>
    <n v="1346043600"/>
    <n v="1346907600"/>
    <x v="427"/>
    <d v="2012-09-06T05:00:00"/>
    <b v="0"/>
    <b v="0"/>
    <s v="games/video games"/>
    <s v="games"/>
    <s v="video games"/>
  </r>
  <r>
    <n v="815"/>
    <s v="Watson-Douglas"/>
    <s v="Centralized bandwidth-monitored leverage"/>
    <n v="9000"/>
    <n v="11721"/>
    <n v="130.23333333333335"/>
    <x v="0"/>
    <n v="183"/>
    <n v="64.049180327868854"/>
    <s v="CA"/>
    <s v="CAD"/>
    <n v="1511935200"/>
    <n v="1514181600"/>
    <x v="428"/>
    <d v="2017-12-25T06:00:00"/>
    <b v="0"/>
    <b v="0"/>
    <s v="music/rock"/>
    <s v="music"/>
    <s v="rock"/>
  </r>
  <r>
    <n v="816"/>
    <s v="Jones, Casey and Jones"/>
    <s v="Ergonomic mission-critical moratorium"/>
    <n v="2300"/>
    <n v="14150"/>
    <n v="615.21739130434787"/>
    <x v="0"/>
    <n v="133"/>
    <n v="106.39097744360902"/>
    <s v="US"/>
    <s v="USD"/>
    <n v="1392012000"/>
    <n v="1392184800"/>
    <x v="429"/>
    <d v="2014-02-12T06:00:00"/>
    <b v="1"/>
    <b v="1"/>
    <s v="theater/plays"/>
    <s v="theater"/>
    <s v="plays"/>
  </r>
  <r>
    <n v="817"/>
    <s v="Alvarez-Bauer"/>
    <s v="Front-line intermediate moderator"/>
    <n v="51300"/>
    <n v="189192"/>
    <n v="368.79532163742692"/>
    <x v="0"/>
    <n v="2489"/>
    <n v="76.011249497790274"/>
    <s v="IT"/>
    <s v="EUR"/>
    <n v="1556946000"/>
    <n v="1559365200"/>
    <x v="430"/>
    <d v="2019-06-01T05:00:00"/>
    <b v="0"/>
    <b v="1"/>
    <s v="publishing/nonfiction"/>
    <s v="publishing"/>
    <s v="nonfiction"/>
  </r>
  <r>
    <n v="818"/>
    <s v="Martinez LLC"/>
    <s v="Automated local secured line"/>
    <n v="700"/>
    <n v="7664"/>
    <n v="1094.8571428571429"/>
    <x v="0"/>
    <n v="69"/>
    <n v="111.07246376811594"/>
    <s v="US"/>
    <s v="USD"/>
    <n v="1548050400"/>
    <n v="1549173600"/>
    <x v="431"/>
    <d v="2019-02-03T06:00:00"/>
    <b v="0"/>
    <b v="1"/>
    <s v="theater/plays"/>
    <s v="theater"/>
    <s v="plays"/>
  </r>
  <r>
    <n v="820"/>
    <s v="Valdez, Williams and Meyer"/>
    <s v="Cross-group heuristic forecast"/>
    <n v="1500"/>
    <n v="12009"/>
    <n v="800.6"/>
    <x v="0"/>
    <n v="279"/>
    <n v="43.043010752688176"/>
    <s v="GB"/>
    <s v="GBP"/>
    <n v="1532840400"/>
    <n v="1533963600"/>
    <x v="113"/>
    <d v="2018-08-11T05:00:00"/>
    <b v="0"/>
    <b v="1"/>
    <s v="music/rock"/>
    <s v="music"/>
    <s v="rock"/>
  </r>
  <r>
    <n v="821"/>
    <s v="Alvarez-Andrews"/>
    <s v="Extended impactful secured line"/>
    <n v="4900"/>
    <n v="14273"/>
    <n v="291.28571428571428"/>
    <x v="0"/>
    <n v="210"/>
    <n v="67.966666666666669"/>
    <s v="US"/>
    <s v="USD"/>
    <n v="1488261600"/>
    <n v="1489381200"/>
    <x v="432"/>
    <d v="2017-03-13T05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49.9666666666667"/>
    <x v="0"/>
    <n v="2100"/>
    <n v="89.991428571428571"/>
    <s v="US"/>
    <s v="USD"/>
    <n v="1393567200"/>
    <n v="1395032400"/>
    <x v="433"/>
    <d v="2014-03-17T05:00:00"/>
    <b v="0"/>
    <b v="0"/>
    <s v="music/rock"/>
    <s v="music"/>
    <s v="rock"/>
  </r>
  <r>
    <n v="823"/>
    <s v="Dyer Inc"/>
    <s v="Secured well-modulated system engine"/>
    <n v="4100"/>
    <n v="14640"/>
    <n v="357.07317073170731"/>
    <x v="0"/>
    <n v="252"/>
    <n v="58.095238095238095"/>
    <s v="US"/>
    <s v="USD"/>
    <n v="1410325200"/>
    <n v="1412485200"/>
    <x v="351"/>
    <d v="2014-10-05T05:00:00"/>
    <b v="1"/>
    <b v="1"/>
    <s v="music/rock"/>
    <s v="music"/>
    <s v="rock"/>
  </r>
  <r>
    <n v="824"/>
    <s v="Anderson, Williams and Cox"/>
    <s v="Streamlined national benchmark"/>
    <n v="85000"/>
    <n v="107516"/>
    <n v="126.48941176470588"/>
    <x v="0"/>
    <n v="1280"/>
    <n v="83.996875000000003"/>
    <s v="US"/>
    <s v="USD"/>
    <n v="1276923600"/>
    <n v="1279688400"/>
    <x v="434"/>
    <d v="2010-07-21T05:00:00"/>
    <b v="0"/>
    <b v="1"/>
    <s v="publishing/nonfiction"/>
    <s v="publishing"/>
    <s v="nonfiction"/>
  </r>
  <r>
    <n v="825"/>
    <s v="Solomon PLC"/>
    <s v="Open-architected 24/7 infrastructure"/>
    <n v="3600"/>
    <n v="13950"/>
    <n v="387.5"/>
    <x v="0"/>
    <n v="157"/>
    <n v="88.853503184713375"/>
    <s v="GB"/>
    <s v="GBP"/>
    <n v="1500958800"/>
    <n v="1501995600"/>
    <x v="91"/>
    <d v="2017-08-06T05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57.03571428571428"/>
    <x v="0"/>
    <n v="194"/>
    <n v="65.963917525773198"/>
    <s v="US"/>
    <s v="USD"/>
    <n v="1292220000"/>
    <n v="1294639200"/>
    <x v="435"/>
    <d v="2011-01-10T06:00: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66.69565217391306"/>
    <x v="0"/>
    <n v="82"/>
    <n v="74.804878048780495"/>
    <s v="AU"/>
    <s v="AUD"/>
    <n v="1304398800"/>
    <n v="1305435600"/>
    <x v="436"/>
    <d v="2011-05-15T05:00:00"/>
    <b v="0"/>
    <b v="1"/>
    <s v="film &amp; video/drama"/>
    <s v="film &amp; video"/>
    <s v="drama"/>
  </r>
  <r>
    <n v="831"/>
    <s v="Ward PLC"/>
    <s v="Front-line bottom-line Graphic Interface"/>
    <n v="97100"/>
    <n v="105817"/>
    <n v="108.97734294541709"/>
    <x v="0"/>
    <n v="4233"/>
    <n v="24.998110087408456"/>
    <s v="US"/>
    <s v="USD"/>
    <n v="1332738000"/>
    <n v="1335675600"/>
    <x v="437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15.17592592592592"/>
    <x v="0"/>
    <n v="1297"/>
    <n v="104.97764070932922"/>
    <s v="DK"/>
    <s v="DKK"/>
    <n v="1445490000"/>
    <n v="1448431200"/>
    <x v="438"/>
    <d v="2015-11-25T06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57.69117647058823"/>
    <x v="0"/>
    <n v="165"/>
    <n v="64.987878787878785"/>
    <s v="DK"/>
    <s v="DKK"/>
    <n v="1297663200"/>
    <n v="1298613600"/>
    <x v="439"/>
    <d v="2011-02-25T06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53.8082191780822"/>
    <x v="0"/>
    <n v="119"/>
    <n v="94.352941176470594"/>
    <s v="US"/>
    <s v="USD"/>
    <n v="1371963600"/>
    <n v="1372482000"/>
    <x v="211"/>
    <d v="2013-06-29T05:00:00"/>
    <b v="0"/>
    <b v="0"/>
    <s v="theater/plays"/>
    <s v="theater"/>
    <s v="plays"/>
  </r>
  <r>
    <n v="837"/>
    <s v="Cook-Ortiz"/>
    <s v="Right-sized dedicated standardization"/>
    <n v="17700"/>
    <n v="150960"/>
    <n v="852.88135593220341"/>
    <x v="0"/>
    <n v="1797"/>
    <n v="84.00667779632721"/>
    <s v="US"/>
    <s v="USD"/>
    <n v="1301202000"/>
    <n v="1305867600"/>
    <x v="370"/>
    <d v="2011-05-20T05:00:00"/>
    <b v="0"/>
    <b v="0"/>
    <s v="music/jazz"/>
    <s v="music"/>
    <s v="jazz"/>
  </r>
  <r>
    <n v="838"/>
    <s v="Jordan-Fischer"/>
    <s v="Vision-oriented high-level extranet"/>
    <n v="6400"/>
    <n v="8890"/>
    <n v="138.90625"/>
    <x v="0"/>
    <n v="261"/>
    <n v="34.061302681992338"/>
    <s v="US"/>
    <s v="USD"/>
    <n v="1538024400"/>
    <n v="1538802000"/>
    <x v="440"/>
    <d v="2018-10-06T05:00:00"/>
    <b v="0"/>
    <b v="0"/>
    <s v="theater/plays"/>
    <s v="theater"/>
    <s v="plays"/>
  </r>
  <r>
    <n v="839"/>
    <s v="Pierce-Ramirez"/>
    <s v="Organized scalable initiative"/>
    <n v="7700"/>
    <n v="14644"/>
    <n v="190.18181818181819"/>
    <x v="0"/>
    <n v="157"/>
    <n v="93.273885350318466"/>
    <s v="US"/>
    <s v="USD"/>
    <n v="1395032400"/>
    <n v="1398920400"/>
    <x v="441"/>
    <d v="2014-05-01T05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00.24333619948409"/>
    <x v="0"/>
    <n v="3533"/>
    <n v="32.998301726577978"/>
    <s v="US"/>
    <s v="USD"/>
    <n v="1405486800"/>
    <n v="1405659600"/>
    <x v="442"/>
    <d v="2014-07-18T05:00:00"/>
    <b v="0"/>
    <b v="1"/>
    <s v="theater/plays"/>
    <s v="theater"/>
    <s v="plays"/>
  </r>
  <r>
    <n v="841"/>
    <s v="Garcia, Dunn and Richardson"/>
    <s v="Automated even-keeled emulation"/>
    <n v="9100"/>
    <n v="12991"/>
    <n v="142.75824175824175"/>
    <x v="0"/>
    <n v="155"/>
    <n v="83.812903225806451"/>
    <s v="US"/>
    <s v="USD"/>
    <n v="1455861600"/>
    <n v="1457244000"/>
    <x v="443"/>
    <d v="2016-03-06T06:00:00"/>
    <b v="0"/>
    <b v="0"/>
    <s v="technology/web"/>
    <s v="technology"/>
    <s v="web"/>
  </r>
  <r>
    <n v="842"/>
    <s v="Lawson and Sons"/>
    <s v="Reverse-engineered multi-tasking product"/>
    <n v="1500"/>
    <n v="8447"/>
    <n v="563.13333333333333"/>
    <x v="0"/>
    <n v="132"/>
    <n v="63.992424242424242"/>
    <s v="IT"/>
    <s v="EUR"/>
    <n v="1529038800"/>
    <n v="1529298000"/>
    <x v="444"/>
    <d v="2018-06-18T05:00:00"/>
    <b v="0"/>
    <b v="0"/>
    <s v="technology/wearables"/>
    <s v="technology"/>
    <s v="wearables"/>
  </r>
  <r>
    <n v="845"/>
    <s v="Williams LLC"/>
    <s v="Up-sized high-level access"/>
    <n v="69900"/>
    <n v="138087"/>
    <n v="197.54935622317598"/>
    <x v="0"/>
    <n v="1354"/>
    <n v="101.98449039881831"/>
    <s v="GB"/>
    <s v="GBP"/>
    <n v="1526360400"/>
    <n v="1529557200"/>
    <x v="445"/>
    <d v="2018-06-21T05:00:00"/>
    <b v="0"/>
    <b v="0"/>
    <s v="technology/web"/>
    <s v="technology"/>
    <s v="web"/>
  </r>
  <r>
    <n v="846"/>
    <s v="Cooper, Stanley and Bryant"/>
    <s v="Phased empowering success"/>
    <n v="1000"/>
    <n v="5085"/>
    <n v="508.5"/>
    <x v="0"/>
    <n v="48"/>
    <n v="105.9375"/>
    <s v="US"/>
    <s v="USD"/>
    <n v="1532149200"/>
    <n v="1535259600"/>
    <x v="446"/>
    <d v="2018-08-26T05:00:00"/>
    <b v="1"/>
    <b v="1"/>
    <s v="technology/web"/>
    <s v="technology"/>
    <s v="web"/>
  </r>
  <r>
    <n v="847"/>
    <s v="Miller, Glenn and Adams"/>
    <s v="Distributed actuating project"/>
    <n v="4700"/>
    <n v="11174"/>
    <n v="237.74468085106383"/>
    <x v="0"/>
    <n v="110"/>
    <n v="101.58181818181818"/>
    <s v="US"/>
    <s v="USD"/>
    <n v="1515304800"/>
    <n v="1515564000"/>
    <x v="447"/>
    <d v="2018-01-10T06:00:00"/>
    <b v="0"/>
    <b v="0"/>
    <s v="food/food trucks"/>
    <s v="food"/>
    <s v="food trucks"/>
  </r>
  <r>
    <n v="848"/>
    <s v="Cole, Salazar and Moreno"/>
    <s v="Robust motivating orchestration"/>
    <n v="3200"/>
    <n v="10831"/>
    <n v="338.46875"/>
    <x v="0"/>
    <n v="172"/>
    <n v="62.970930232558139"/>
    <s v="US"/>
    <s v="USD"/>
    <n v="1276318800"/>
    <n v="1277096400"/>
    <x v="448"/>
    <d v="2010-06-21T05:00:00"/>
    <b v="0"/>
    <b v="0"/>
    <s v="film &amp; video/drama"/>
    <s v="film &amp; video"/>
    <s v="drama"/>
  </r>
  <r>
    <n v="849"/>
    <s v="Jones-Ryan"/>
    <s v="Vision-oriented uniform instruction set"/>
    <n v="6700"/>
    <n v="8917"/>
    <n v="133.08955223880596"/>
    <x v="0"/>
    <n v="307"/>
    <n v="29.045602605863191"/>
    <s v="US"/>
    <s v="USD"/>
    <n v="1328767200"/>
    <n v="1329026400"/>
    <x v="449"/>
    <d v="2012-02-12T06:00:00"/>
    <b v="0"/>
    <b v="1"/>
    <s v="music/indie rock"/>
    <s v="music"/>
    <s v="indie rock"/>
  </r>
  <r>
    <n v="851"/>
    <s v="Bright and Sons"/>
    <s v="Object-based needs-based info-mediaries"/>
    <n v="6000"/>
    <n v="12468"/>
    <n v="207.79999999999998"/>
    <x v="0"/>
    <n v="160"/>
    <n v="77.924999999999997"/>
    <s v="US"/>
    <s v="USD"/>
    <n v="1335934800"/>
    <n v="1338786000"/>
    <x v="261"/>
    <d v="2012-06-04T05:00:00"/>
    <b v="0"/>
    <b v="0"/>
    <s v="music/electric music"/>
    <s v="music"/>
    <s v="electric music"/>
  </r>
  <r>
    <n v="853"/>
    <s v="Collier LLC"/>
    <s v="Secured well-modulated projection"/>
    <n v="17100"/>
    <n v="111502"/>
    <n v="652.05847953216369"/>
    <x v="0"/>
    <n v="1467"/>
    <n v="76.006816632583508"/>
    <s v="CA"/>
    <s v="CAD"/>
    <n v="1308546000"/>
    <n v="1308978000"/>
    <x v="450"/>
    <d v="2011-06-25T05:00: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13.63099415204678"/>
    <x v="0"/>
    <n v="2662"/>
    <n v="72.993613824192337"/>
    <s v="CA"/>
    <s v="CAD"/>
    <n v="1574056800"/>
    <n v="1576389600"/>
    <x v="451"/>
    <d v="2019-12-15T06:00:00"/>
    <b v="0"/>
    <b v="0"/>
    <s v="publishing/fiction"/>
    <s v="publishing"/>
    <s v="fiction"/>
  </r>
  <r>
    <n v="855"/>
    <s v="Moses-Terry"/>
    <s v="Horizontal clear-thinking framework"/>
    <n v="23400"/>
    <n v="23956"/>
    <n v="102.37606837606839"/>
    <x v="0"/>
    <n v="452"/>
    <n v="53"/>
    <s v="AU"/>
    <s v="AUD"/>
    <n v="1308373200"/>
    <n v="1311051600"/>
    <x v="452"/>
    <d v="2011-07-19T05:00:00"/>
    <b v="0"/>
    <b v="0"/>
    <s v="theater/plays"/>
    <s v="theater"/>
    <s v="plays"/>
  </r>
  <r>
    <n v="856"/>
    <s v="Williams and Sons"/>
    <s v="Profound composite core"/>
    <n v="2400"/>
    <n v="8558"/>
    <n v="356.58333333333331"/>
    <x v="0"/>
    <n v="158"/>
    <n v="54.164556962025316"/>
    <s v="US"/>
    <s v="USD"/>
    <n v="1335243600"/>
    <n v="1336712400"/>
    <x v="453"/>
    <d v="2012-05-11T05:00:00"/>
    <b v="0"/>
    <b v="0"/>
    <s v="food/food trucks"/>
    <s v="food"/>
    <s v="food trucks"/>
  </r>
  <r>
    <n v="857"/>
    <s v="Miranda, Gray and Hale"/>
    <s v="Programmable disintermediate matrices"/>
    <n v="5300"/>
    <n v="7413"/>
    <n v="139.86792452830187"/>
    <x v="0"/>
    <n v="225"/>
    <n v="32.946666666666665"/>
    <s v="CH"/>
    <s v="CHF"/>
    <n v="1328421600"/>
    <n v="1330408800"/>
    <x v="454"/>
    <d v="2012-02-28T06:00:00"/>
    <b v="1"/>
    <b v="0"/>
    <s v="film &amp; video/shorts"/>
    <s v="film &amp; video"/>
    <s v="shorts"/>
  </r>
  <r>
    <n v="860"/>
    <s v="Lee PLC"/>
    <s v="Re-contextualized leadingedge firmware"/>
    <n v="2000"/>
    <n v="5033"/>
    <n v="251.65"/>
    <x v="0"/>
    <n v="65"/>
    <n v="77.430769230769229"/>
    <s v="US"/>
    <s v="USD"/>
    <n v="1550556000"/>
    <n v="1551420000"/>
    <x v="455"/>
    <d v="2019-03-01T06:00:00"/>
    <b v="0"/>
    <b v="1"/>
    <s v="technology/wearables"/>
    <s v="technology"/>
    <s v="wearables"/>
  </r>
  <r>
    <n v="861"/>
    <s v="Young, Ramsey and Powell"/>
    <s v="Devolved disintermediate analyzer"/>
    <n v="8800"/>
    <n v="9317"/>
    <n v="105.87500000000001"/>
    <x v="0"/>
    <n v="163"/>
    <n v="57.159509202453989"/>
    <s v="US"/>
    <s v="USD"/>
    <n v="1269147600"/>
    <n v="1269838800"/>
    <x v="456"/>
    <d v="2010-03-29T05:00:00"/>
    <b v="0"/>
    <b v="0"/>
    <s v="theater/plays"/>
    <s v="theater"/>
    <s v="plays"/>
  </r>
  <r>
    <n v="862"/>
    <s v="Lewis and Sons"/>
    <s v="Profound disintermediate open system"/>
    <n v="3500"/>
    <n v="6560"/>
    <n v="187.42857142857144"/>
    <x v="0"/>
    <n v="85"/>
    <n v="77.17647058823529"/>
    <s v="US"/>
    <s v="USD"/>
    <n v="1312174800"/>
    <n v="1312520400"/>
    <x v="457"/>
    <d v="2011-08-05T05:00:00"/>
    <b v="0"/>
    <b v="0"/>
    <s v="theater/plays"/>
    <s v="theater"/>
    <s v="plays"/>
  </r>
  <r>
    <n v="863"/>
    <s v="Davis-Johnson"/>
    <s v="Automated reciprocal protocol"/>
    <n v="1400"/>
    <n v="5415"/>
    <n v="386.78571428571428"/>
    <x v="0"/>
    <n v="217"/>
    <n v="24.953917050691246"/>
    <s v="US"/>
    <s v="USD"/>
    <n v="1434517200"/>
    <n v="1436504400"/>
    <x v="458"/>
    <d v="2015-07-10T05:00: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47.07142857142856"/>
    <x v="0"/>
    <n v="150"/>
    <n v="97.18"/>
    <s v="US"/>
    <s v="USD"/>
    <n v="1471582800"/>
    <n v="1472014800"/>
    <x v="459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85.82098765432099"/>
    <x v="0"/>
    <n v="3272"/>
    <n v="46.000916870415651"/>
    <s v="US"/>
    <s v="USD"/>
    <n v="1410757200"/>
    <n v="1411534800"/>
    <x v="460"/>
    <d v="2014-09-24T05:00:00"/>
    <b v="0"/>
    <b v="0"/>
    <s v="theater/plays"/>
    <s v="theater"/>
    <s v="plays"/>
  </r>
  <r>
    <n v="867"/>
    <s v="Kane, Pruitt and Rivera"/>
    <s v="Cross-platform next generation service-desk"/>
    <n v="4800"/>
    <n v="7797"/>
    <n v="162.4375"/>
    <x v="0"/>
    <n v="300"/>
    <n v="25.99"/>
    <s v="US"/>
    <s v="USD"/>
    <n v="1539061200"/>
    <n v="1539579600"/>
    <x v="461"/>
    <d v="2018-10-15T05:00:00"/>
    <b v="0"/>
    <b v="0"/>
    <s v="food/food trucks"/>
    <s v="food"/>
    <s v="food trucks"/>
  </r>
  <r>
    <n v="868"/>
    <s v="Wood, Buckley and Meza"/>
    <s v="Front-line web-enabled installation"/>
    <n v="7000"/>
    <n v="12939"/>
    <n v="184.84285714285716"/>
    <x v="0"/>
    <n v="126"/>
    <n v="102.69047619047619"/>
    <s v="US"/>
    <s v="USD"/>
    <n v="1381554000"/>
    <n v="1382504400"/>
    <x v="462"/>
    <d v="2013-10-23T05:00:00"/>
    <b v="0"/>
    <b v="0"/>
    <s v="theater/plays"/>
    <s v="theater"/>
    <s v="plays"/>
  </r>
  <r>
    <n v="871"/>
    <s v="Santana-George"/>
    <s v="Re-engineered client-driven knowledge user"/>
    <n v="71500"/>
    <n v="194912"/>
    <n v="272.6041958041958"/>
    <x v="0"/>
    <n v="2320"/>
    <n v="84.013793103448279"/>
    <s v="US"/>
    <s v="USD"/>
    <n v="1509512400"/>
    <n v="1511071200"/>
    <x v="463"/>
    <d v="2017-11-19T06:00:00"/>
    <b v="0"/>
    <b v="1"/>
    <s v="theater/plays"/>
    <s v="theater"/>
    <s v="plays"/>
  </r>
  <r>
    <n v="872"/>
    <s v="Davis LLC"/>
    <s v="Compatible logistical paradigm"/>
    <n v="4700"/>
    <n v="7992"/>
    <n v="170.04255319148936"/>
    <x v="0"/>
    <n v="81"/>
    <n v="98.666666666666671"/>
    <s v="AU"/>
    <s v="AUD"/>
    <n v="1535950800"/>
    <n v="1536382800"/>
    <x v="168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88.28503562945369"/>
    <x v="0"/>
    <n v="1887"/>
    <n v="42.007419183889773"/>
    <s v="US"/>
    <s v="USD"/>
    <n v="1389160800"/>
    <n v="1389592800"/>
    <x v="464"/>
    <d v="2014-01-13T06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46.93532338308455"/>
    <x v="0"/>
    <n v="4358"/>
    <n v="32.002753556677376"/>
    <s v="US"/>
    <s v="USD"/>
    <n v="1271998800"/>
    <n v="1275282000"/>
    <x v="465"/>
    <d v="2010-05-31T05:00:00"/>
    <b v="0"/>
    <b v="1"/>
    <s v="photography/photography books"/>
    <s v="photography"/>
    <s v="photography books"/>
  </r>
  <r>
    <n v="879"/>
    <s v="Ortiz Inc"/>
    <s v="Stand-alone incremental parallelism"/>
    <n v="1000"/>
    <n v="5438"/>
    <n v="543.79999999999995"/>
    <x v="0"/>
    <n v="53"/>
    <n v="102.60377358490567"/>
    <s v="US"/>
    <s v="USD"/>
    <n v="1487743200"/>
    <n v="1488520800"/>
    <x v="466"/>
    <d v="2017-03-03T06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28.52189349112427"/>
    <x v="0"/>
    <n v="2414"/>
    <n v="79.992129246064621"/>
    <s v="US"/>
    <s v="USD"/>
    <n v="1563685200"/>
    <n v="1563858000"/>
    <x v="467"/>
    <d v="2019-07-23T05:00:00"/>
    <b v="0"/>
    <b v="0"/>
    <s v="music/electric music"/>
    <s v="music"/>
    <s v="electric music"/>
  </r>
  <r>
    <n v="882"/>
    <s v="White-Rosario"/>
    <s v="Balanced demand-driven definition"/>
    <n v="800"/>
    <n v="2960"/>
    <n v="370"/>
    <x v="0"/>
    <n v="80"/>
    <n v="37"/>
    <s v="US"/>
    <s v="USD"/>
    <n v="1421820000"/>
    <n v="1422165600"/>
    <x v="468"/>
    <d v="2015-01-25T06:00:00"/>
    <b v="0"/>
    <b v="0"/>
    <s v="theater/plays"/>
    <s v="theater"/>
    <s v="plays"/>
  </r>
  <r>
    <n v="883"/>
    <s v="Simmons-Villarreal"/>
    <s v="Customer-focused mobile Graphic Interface"/>
    <n v="3400"/>
    <n v="8089"/>
    <n v="237.91176470588232"/>
    <x v="0"/>
    <n v="193"/>
    <n v="41.911917098445599"/>
    <s v="US"/>
    <s v="USD"/>
    <n v="1274763600"/>
    <n v="1277874000"/>
    <x v="469"/>
    <d v="2010-06-30T05:00:00"/>
    <b v="0"/>
    <b v="0"/>
    <s v="film &amp; video/shorts"/>
    <s v="film &amp; video"/>
    <s v="shorts"/>
  </r>
  <r>
    <n v="885"/>
    <s v="Lynch Ltd"/>
    <s v="Virtual analyzing collaboration"/>
    <n v="1800"/>
    <n v="2129"/>
    <n v="118.27777777777777"/>
    <x v="0"/>
    <n v="52"/>
    <n v="40.942307692307693"/>
    <s v="US"/>
    <s v="USD"/>
    <n v="1275800400"/>
    <n v="1279083600"/>
    <x v="470"/>
    <d v="2010-07-14T05:00:00"/>
    <b v="0"/>
    <b v="0"/>
    <s v="theater/plays"/>
    <s v="theater"/>
    <s v="plays"/>
  </r>
  <r>
    <n v="888"/>
    <s v="Palmer Ltd"/>
    <s v="Reverse-engineered uniform knowledge user"/>
    <n v="5800"/>
    <n v="12174"/>
    <n v="209.89655172413794"/>
    <x v="0"/>
    <n v="290"/>
    <n v="41.979310344827589"/>
    <s v="US"/>
    <s v="USD"/>
    <n v="1491886800"/>
    <n v="1493528400"/>
    <x v="471"/>
    <d v="2017-04-30T05:00:00"/>
    <b v="0"/>
    <b v="0"/>
    <s v="theater/plays"/>
    <s v="theater"/>
    <s v="plays"/>
  </r>
  <r>
    <n v="889"/>
    <s v="Santos Group"/>
    <s v="Secured dynamic capacity"/>
    <n v="5600"/>
    <n v="9508"/>
    <n v="169.78571428571431"/>
    <x v="0"/>
    <n v="122"/>
    <n v="77.93442622950819"/>
    <s v="US"/>
    <s v="USD"/>
    <n v="1394600400"/>
    <n v="1395205200"/>
    <x v="472"/>
    <d v="2014-03-19T05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15.95907738095239"/>
    <x v="0"/>
    <n v="1470"/>
    <n v="106.01972789115646"/>
    <s v="US"/>
    <s v="USD"/>
    <n v="1561352400"/>
    <n v="1561438800"/>
    <x v="473"/>
    <d v="2019-06-25T05:00: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58.59999999999997"/>
    <x v="0"/>
    <n v="165"/>
    <n v="47.018181818181816"/>
    <s v="CA"/>
    <s v="CAD"/>
    <n v="1322892000"/>
    <n v="1326693600"/>
    <x v="474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30.58333333333331"/>
    <x v="0"/>
    <n v="182"/>
    <n v="76.016483516483518"/>
    <s v="US"/>
    <s v="USD"/>
    <n v="1274418000"/>
    <n v="1277960400"/>
    <x v="475"/>
    <d v="2010-07-01T05:00:00"/>
    <b v="0"/>
    <b v="0"/>
    <s v="publishing/translations"/>
    <s v="publishing"/>
    <s v="translations"/>
  </r>
  <r>
    <n v="893"/>
    <s v="Collins-Martinez"/>
    <s v="Progressive grid-enabled website"/>
    <n v="8400"/>
    <n v="10770"/>
    <n v="128.21428571428572"/>
    <x v="0"/>
    <n v="199"/>
    <n v="54.120603015075375"/>
    <s v="IT"/>
    <s v="EUR"/>
    <n v="1434344400"/>
    <n v="1434690000"/>
    <x v="476"/>
    <d v="2015-06-19T05:00:00"/>
    <b v="0"/>
    <b v="1"/>
    <s v="film &amp; video/documentary"/>
    <s v="film &amp; video"/>
    <s v="documentary"/>
  </r>
  <r>
    <n v="894"/>
    <s v="Barrett Inc"/>
    <s v="Organic cohesive neural-net"/>
    <n v="1700"/>
    <n v="3208"/>
    <n v="188.70588235294116"/>
    <x v="0"/>
    <n v="56"/>
    <n v="57.285714285714285"/>
    <s v="GB"/>
    <s v="GBP"/>
    <n v="1373518800"/>
    <n v="1376110800"/>
    <x v="477"/>
    <d v="2013-08-10T05:00:00"/>
    <b v="0"/>
    <b v="1"/>
    <s v="film &amp; video/television"/>
    <s v="film &amp; video"/>
    <s v="television"/>
  </r>
  <r>
    <n v="896"/>
    <s v="Wright-Bryant"/>
    <s v="Reverse-engineered client-server extranet"/>
    <n v="19800"/>
    <n v="153338"/>
    <n v="774.43434343434342"/>
    <x v="0"/>
    <n v="1460"/>
    <n v="105.02602739726028"/>
    <s v="AU"/>
    <s v="AUD"/>
    <n v="1310619600"/>
    <n v="1310878800"/>
    <x v="478"/>
    <d v="2011-07-17T05:00:00"/>
    <b v="0"/>
    <b v="1"/>
    <s v="food/food trucks"/>
    <s v="food"/>
    <s v="food trucks"/>
  </r>
  <r>
    <n v="899"/>
    <s v="Best-Young"/>
    <s v="Implemented multimedia time-frame"/>
    <n v="3100"/>
    <n v="12620"/>
    <n v="407.09677419354841"/>
    <x v="0"/>
    <n v="123"/>
    <n v="102.60162601626017"/>
    <s v="CH"/>
    <s v="CHF"/>
    <n v="1381122000"/>
    <n v="1382677200"/>
    <x v="479"/>
    <d v="2013-10-25T05:00:00"/>
    <b v="0"/>
    <b v="0"/>
    <s v="music/jazz"/>
    <s v="music"/>
    <s v="jazz"/>
  </r>
  <r>
    <n v="901"/>
    <s v="Hogan Group"/>
    <s v="Versatile bottom-line definition"/>
    <n v="5600"/>
    <n v="8746"/>
    <n v="156.17857142857144"/>
    <x v="0"/>
    <n v="159"/>
    <n v="55.0062893081761"/>
    <s v="US"/>
    <s v="USD"/>
    <n v="1531803600"/>
    <n v="1534654800"/>
    <x v="480"/>
    <d v="2018-08-19T05:00:00"/>
    <b v="0"/>
    <b v="1"/>
    <s v="music/rock"/>
    <s v="music"/>
    <s v="rock"/>
  </r>
  <r>
    <n v="902"/>
    <s v="Wang, Silva and Byrd"/>
    <s v="Integrated bifurcated software"/>
    <n v="1400"/>
    <n v="3534"/>
    <n v="252.42857142857144"/>
    <x v="0"/>
    <n v="110"/>
    <n v="32.127272727272725"/>
    <s v="US"/>
    <s v="USD"/>
    <n v="1454133600"/>
    <n v="1457762400"/>
    <x v="481"/>
    <d v="2016-03-12T06:00:00"/>
    <b v="0"/>
    <b v="0"/>
    <s v="technology/web"/>
    <s v="technology"/>
    <s v="web"/>
  </r>
  <r>
    <n v="905"/>
    <s v="Haynes PLC"/>
    <s v="Re-engineered clear-thinking project"/>
    <n v="7900"/>
    <n v="12955"/>
    <n v="163.98734177215189"/>
    <x v="0"/>
    <n v="236"/>
    <n v="54.894067796610166"/>
    <s v="US"/>
    <s v="USD"/>
    <n v="1379566800"/>
    <n v="1379826000"/>
    <x v="482"/>
    <d v="2013-09-22T05:00:00"/>
    <b v="0"/>
    <b v="0"/>
    <s v="theater/plays"/>
    <s v="theater"/>
    <s v="plays"/>
  </r>
  <r>
    <n v="906"/>
    <s v="Hayes Group"/>
    <s v="Implemented even-keeled standardization"/>
    <n v="5500"/>
    <n v="8964"/>
    <n v="162.98181818181817"/>
    <x v="0"/>
    <n v="191"/>
    <n v="46.931937172774866"/>
    <s v="US"/>
    <s v="USD"/>
    <n v="1494651600"/>
    <n v="1497762000"/>
    <x v="483"/>
    <d v="2017-06-18T05:00:00"/>
    <b v="1"/>
    <b v="1"/>
    <s v="film &amp; video/documentary"/>
    <s v="film &amp; video"/>
    <s v="documentary"/>
  </r>
  <r>
    <n v="908"/>
    <s v="Bryant-Pope"/>
    <s v="Networked intangible help-desk"/>
    <n v="38200"/>
    <n v="121950"/>
    <n v="319.24083769633506"/>
    <x v="0"/>
    <n v="3934"/>
    <n v="30.99898322318251"/>
    <s v="US"/>
    <s v="USD"/>
    <n v="1335934800"/>
    <n v="1336885200"/>
    <x v="261"/>
    <d v="2012-05-13T05:00:00"/>
    <b v="0"/>
    <b v="0"/>
    <s v="games/video games"/>
    <s v="games"/>
    <s v="video games"/>
  </r>
  <r>
    <n v="909"/>
    <s v="Gates, Li and Thompson"/>
    <s v="Synchronized attitude-oriented frame"/>
    <n v="1800"/>
    <n v="8621"/>
    <n v="478.94444444444446"/>
    <x v="0"/>
    <n v="80"/>
    <n v="107.7625"/>
    <s v="CA"/>
    <s v="CAD"/>
    <n v="1528088400"/>
    <n v="1530421200"/>
    <x v="484"/>
    <d v="2018-07-01T05:00:00"/>
    <b v="0"/>
    <b v="1"/>
    <s v="theater/plays"/>
    <s v="theater"/>
    <s v="plays"/>
  </r>
  <r>
    <n v="911"/>
    <s v="Carter, Cole and Curtis"/>
    <s v="Cloned responsive standardization"/>
    <n v="5800"/>
    <n v="11539"/>
    <n v="198.94827586206895"/>
    <x v="0"/>
    <n v="462"/>
    <n v="24.976190476190474"/>
    <s v="US"/>
    <s v="USD"/>
    <n v="1568005200"/>
    <n v="1568178000"/>
    <x v="485"/>
    <d v="2019-09-11T05:00:00"/>
    <b v="1"/>
    <b v="0"/>
    <s v="technology/web"/>
    <s v="technology"/>
    <s v="web"/>
  </r>
  <r>
    <n v="912"/>
    <s v="Sanchez-Parsons"/>
    <s v="Reduced bifurcated pricing structure"/>
    <n v="1800"/>
    <n v="14310"/>
    <n v="795"/>
    <x v="0"/>
    <n v="179"/>
    <n v="79.944134078212286"/>
    <s v="US"/>
    <s v="USD"/>
    <n v="1346821200"/>
    <n v="1347944400"/>
    <x v="486"/>
    <d v="2012-09-18T05:00:00"/>
    <b v="1"/>
    <b v="0"/>
    <s v="film &amp; video/drama"/>
    <s v="film &amp; video"/>
    <s v="drama"/>
  </r>
  <r>
    <n v="915"/>
    <s v="Riggs Group"/>
    <s v="Configurable upward-trending solution"/>
    <n v="125900"/>
    <n v="195936"/>
    <n v="155.62827640984909"/>
    <x v="0"/>
    <n v="1866"/>
    <n v="105.0032154340836"/>
    <s v="GB"/>
    <s v="GBP"/>
    <n v="1503982800"/>
    <n v="1504760400"/>
    <x v="50"/>
    <d v="2017-09-07T05:00:00"/>
    <b v="0"/>
    <b v="0"/>
    <s v="film &amp; video/television"/>
    <s v="film &amp; video"/>
    <s v="television"/>
  </r>
  <r>
    <n v="918"/>
    <s v="Jones-Gonzalez"/>
    <s v="Seamless dynamic website"/>
    <n v="3800"/>
    <n v="9021"/>
    <n v="237.39473684210526"/>
    <x v="0"/>
    <n v="156"/>
    <n v="57.82692307692308"/>
    <s v="CH"/>
    <s v="CHF"/>
    <n v="1343365200"/>
    <n v="1344315600"/>
    <x v="277"/>
    <d v="2012-08-07T05:00:00"/>
    <b v="0"/>
    <b v="0"/>
    <s v="publishing/radio &amp; podcasts"/>
    <s v="publishing"/>
    <s v="radio &amp; podcasts"/>
  </r>
  <r>
    <n v="920"/>
    <s v="Green, Murphy and Webb"/>
    <s v="Versatile directional project"/>
    <n v="5300"/>
    <n v="9676"/>
    <n v="182.56603773584905"/>
    <x v="0"/>
    <n v="255"/>
    <n v="37.945098039215686"/>
    <s v="US"/>
    <s v="USD"/>
    <n v="1549519200"/>
    <n v="1551247200"/>
    <x v="487"/>
    <d v="2019-02-27T06:00:00"/>
    <b v="1"/>
    <b v="0"/>
    <s v="film &amp; video/animation"/>
    <s v="film &amp; video"/>
    <s v="animation"/>
  </r>
  <r>
    <n v="922"/>
    <s v="Soto-Anthony"/>
    <s v="Ameliorated logistical capability"/>
    <n v="51400"/>
    <n v="90440"/>
    <n v="175.95330739299609"/>
    <x v="0"/>
    <n v="2261"/>
    <n v="40"/>
    <s v="US"/>
    <s v="USD"/>
    <n v="1544335200"/>
    <n v="1545112800"/>
    <x v="488"/>
    <d v="2018-12-18T06:00:00"/>
    <b v="0"/>
    <b v="1"/>
    <s v="music/world music"/>
    <s v="music"/>
    <s v="world music"/>
  </r>
  <r>
    <n v="923"/>
    <s v="Wise and Sons"/>
    <s v="Sharable discrete definition"/>
    <n v="1700"/>
    <n v="4044"/>
    <n v="237.88235294117646"/>
    <x v="0"/>
    <n v="40"/>
    <n v="101.1"/>
    <s v="US"/>
    <s v="USD"/>
    <n v="1279083600"/>
    <n v="1279170000"/>
    <x v="318"/>
    <d v="2010-07-15T05:00:00"/>
    <b v="0"/>
    <b v="0"/>
    <s v="theater/plays"/>
    <s v="theater"/>
    <s v="plays"/>
  </r>
  <r>
    <n v="924"/>
    <s v="Butler-Barr"/>
    <s v="User-friendly next generation core"/>
    <n v="39400"/>
    <n v="192292"/>
    <n v="488.05076142131981"/>
    <x v="0"/>
    <n v="2289"/>
    <n v="84.006989951944078"/>
    <s v="IT"/>
    <s v="EUR"/>
    <n v="1572498000"/>
    <n v="1573452000"/>
    <x v="489"/>
    <d v="2019-11-11T06:00:00"/>
    <b v="0"/>
    <b v="0"/>
    <s v="theater/plays"/>
    <s v="theater"/>
    <s v="plays"/>
  </r>
  <r>
    <n v="925"/>
    <s v="Wilson, Jefferson and Anderson"/>
    <s v="Profit-focused empowering system engine"/>
    <n v="3000"/>
    <n v="6722"/>
    <n v="224.06666666666669"/>
    <x v="0"/>
    <n v="65"/>
    <n v="103.41538461538461"/>
    <s v="US"/>
    <s v="USD"/>
    <n v="1506056400"/>
    <n v="1507093200"/>
    <x v="490"/>
    <d v="2017-10-04T05:00:00"/>
    <b v="0"/>
    <b v="0"/>
    <s v="theater/plays"/>
    <s v="theater"/>
    <s v="plays"/>
  </r>
  <r>
    <n v="928"/>
    <s v="Dawson Group"/>
    <s v="Triple-buffered bi-directional model"/>
    <n v="167400"/>
    <n v="196386"/>
    <n v="117.31541218637993"/>
    <x v="0"/>
    <n v="3777"/>
    <n v="51.995234312946785"/>
    <s v="IT"/>
    <s v="EUR"/>
    <n v="1388296800"/>
    <n v="1389074400"/>
    <x v="491"/>
    <d v="2014-01-07T06:00:00"/>
    <b v="0"/>
    <b v="0"/>
    <s v="technology/web"/>
    <s v="technology"/>
    <s v="web"/>
  </r>
  <r>
    <n v="929"/>
    <s v="Turner-Terrell"/>
    <s v="Polarized tertiary function"/>
    <n v="5500"/>
    <n v="11952"/>
    <n v="217.30909090909088"/>
    <x v="0"/>
    <n v="184"/>
    <n v="64.956521739130437"/>
    <s v="GB"/>
    <s v="GBP"/>
    <n v="1493787600"/>
    <n v="1494997200"/>
    <x v="492"/>
    <d v="2017-05-17T05:00:00"/>
    <b v="0"/>
    <b v="0"/>
    <s v="theater/plays"/>
    <s v="theater"/>
    <s v="plays"/>
  </r>
  <r>
    <n v="930"/>
    <s v="Hall, Buchanan and Benton"/>
    <s v="Configurable fault-tolerant structure"/>
    <n v="3500"/>
    <n v="3930"/>
    <n v="112.28571428571428"/>
    <x v="0"/>
    <n v="85"/>
    <n v="46.235294117647058"/>
    <s v="US"/>
    <s v="USD"/>
    <n v="1424844000"/>
    <n v="1425448800"/>
    <x v="493"/>
    <d v="2015-03-04T06:00:00"/>
    <b v="0"/>
    <b v="1"/>
    <s v="theater/plays"/>
    <s v="theater"/>
    <s v="plays"/>
  </r>
  <r>
    <n v="932"/>
    <s v="Mora, Miller and Harper"/>
    <s v="Stand-alone zero tolerance algorithm"/>
    <n v="2300"/>
    <n v="4883"/>
    <n v="212.30434782608697"/>
    <x v="0"/>
    <n v="144"/>
    <n v="33.909722222222221"/>
    <s v="US"/>
    <s v="USD"/>
    <n v="1394514000"/>
    <n v="1394773200"/>
    <x v="494"/>
    <d v="2014-03-14T05:00:00"/>
    <b v="0"/>
    <b v="0"/>
    <s v="music/rock"/>
    <s v="music"/>
    <s v="rock"/>
  </r>
  <r>
    <n v="933"/>
    <s v="Espinoza Group"/>
    <s v="Implemented tangible support"/>
    <n v="73000"/>
    <n v="175015"/>
    <n v="239.74657534246577"/>
    <x v="0"/>
    <n v="1902"/>
    <n v="92.016298633017882"/>
    <s v="US"/>
    <s v="USD"/>
    <n v="1365397200"/>
    <n v="1366520400"/>
    <x v="495"/>
    <d v="2013-04-21T05:00:00"/>
    <b v="0"/>
    <b v="0"/>
    <s v="theater/plays"/>
    <s v="theater"/>
    <s v="plays"/>
  </r>
  <r>
    <n v="934"/>
    <s v="Davis, Crawford and Lopez"/>
    <s v="Reactive radical framework"/>
    <n v="6200"/>
    <n v="11280"/>
    <n v="181.93548387096774"/>
    <x v="0"/>
    <n v="105"/>
    <n v="107.42857142857143"/>
    <s v="US"/>
    <s v="USD"/>
    <n v="1456120800"/>
    <n v="1456639200"/>
    <x v="496"/>
    <d v="2016-02-28T06:00:00"/>
    <b v="0"/>
    <b v="0"/>
    <s v="theater/plays"/>
    <s v="theater"/>
    <s v="plays"/>
  </r>
  <r>
    <n v="935"/>
    <s v="Richards, Stevens and Fleming"/>
    <s v="Object-based full-range knowledge user"/>
    <n v="6100"/>
    <n v="10012"/>
    <n v="164.13114754098362"/>
    <x v="0"/>
    <n v="132"/>
    <n v="75.848484848484844"/>
    <s v="US"/>
    <s v="USD"/>
    <n v="1437714000"/>
    <n v="1438318800"/>
    <x v="497"/>
    <d v="2015-07-31T05:00:00"/>
    <b v="0"/>
    <b v="0"/>
    <s v="theater/plays"/>
    <s v="theater"/>
    <s v="plays"/>
  </r>
  <r>
    <n v="938"/>
    <s v="Allen Inc"/>
    <s v="Total dedicated benchmark"/>
    <n v="9200"/>
    <n v="10093"/>
    <n v="109.70652173913042"/>
    <x v="0"/>
    <n v="96"/>
    <n v="105.13541666666667"/>
    <s v="US"/>
    <s v="USD"/>
    <n v="1528779600"/>
    <n v="1531890000"/>
    <x v="498"/>
    <d v="2018-07-18T05:00:00"/>
    <b v="0"/>
    <b v="1"/>
    <s v="publishing/fiction"/>
    <s v="publishing"/>
    <s v="fiction"/>
  </r>
  <r>
    <n v="943"/>
    <s v="Peterson, Gonzalez and Spencer"/>
    <s v="Synchronized fault-tolerant algorithm"/>
    <n v="7500"/>
    <n v="11969"/>
    <n v="159.58666666666667"/>
    <x v="0"/>
    <n v="114"/>
    <n v="104.99122807017544"/>
    <s v="US"/>
    <s v="USD"/>
    <n v="1411534800"/>
    <n v="1414558800"/>
    <x v="127"/>
    <d v="2014-10-29T05:00:00"/>
    <b v="0"/>
    <b v="0"/>
    <s v="food/food trucks"/>
    <s v="food"/>
    <s v="food trucks"/>
  </r>
  <r>
    <n v="949"/>
    <s v="Wright LLC"/>
    <s v="Seamless clear-thinking conglomeration"/>
    <n v="5900"/>
    <n v="9520"/>
    <n v="161.35593220338984"/>
    <x v="0"/>
    <n v="203"/>
    <n v="46.896551724137929"/>
    <s v="US"/>
    <s v="USD"/>
    <n v="1429333200"/>
    <n v="1430974800"/>
    <x v="499"/>
    <d v="2015-05-07T05:00:00"/>
    <b v="0"/>
    <b v="0"/>
    <s v="technology/web"/>
    <s v="technology"/>
    <s v="web"/>
  </r>
  <r>
    <n v="951"/>
    <s v="Peterson Ltd"/>
    <s v="Re-engineered 24hour matrix"/>
    <n v="14500"/>
    <n v="159056"/>
    <n v="1096.9379310344827"/>
    <x v="0"/>
    <n v="1559"/>
    <n v="102.02437459910199"/>
    <s v="US"/>
    <s v="USD"/>
    <n v="1482732000"/>
    <n v="1482818400"/>
    <x v="500"/>
    <d v="2016-12-27T06:00:00"/>
    <b v="0"/>
    <b v="1"/>
    <s v="music/rock"/>
    <s v="music"/>
    <s v="rock"/>
  </r>
  <r>
    <n v="954"/>
    <s v="Henderson, Parker and Diaz"/>
    <s v="Enterprise-wide client-driven policy"/>
    <n v="42600"/>
    <n v="156384"/>
    <n v="367.0985915492958"/>
    <x v="0"/>
    <n v="1548"/>
    <n v="101.02325581395348"/>
    <s v="AU"/>
    <s v="AUD"/>
    <n v="1348290000"/>
    <n v="1350363600"/>
    <x v="70"/>
    <d v="2012-10-16T05:00:00"/>
    <b v="0"/>
    <b v="0"/>
    <s v="technology/web"/>
    <s v="technology"/>
    <s v="web"/>
  </r>
  <r>
    <n v="955"/>
    <s v="Moss-Obrien"/>
    <s v="Function-based next generation emulation"/>
    <n v="700"/>
    <n v="7763"/>
    <n v="1109"/>
    <x v="0"/>
    <n v="80"/>
    <n v="97.037499999999994"/>
    <s v="US"/>
    <s v="USD"/>
    <n v="1353823200"/>
    <n v="1353996000"/>
    <x v="501"/>
    <d v="2012-11-27T06:00:00"/>
    <b v="0"/>
    <b v="0"/>
    <s v="theater/plays"/>
    <s v="theater"/>
    <s v="plays"/>
  </r>
  <r>
    <n v="957"/>
    <s v="Riley, Cohen and Goodman"/>
    <s v="Profound mission-critical function"/>
    <n v="9800"/>
    <n v="12434"/>
    <n v="126.87755102040816"/>
    <x v="0"/>
    <n v="131"/>
    <n v="94.916030534351151"/>
    <s v="US"/>
    <s v="USD"/>
    <n v="1329372000"/>
    <n v="1329631200"/>
    <x v="502"/>
    <d v="2012-02-19T06:00:00"/>
    <b v="0"/>
    <b v="0"/>
    <s v="theater/plays"/>
    <s v="theater"/>
    <s v="plays"/>
  </r>
  <r>
    <n v="958"/>
    <s v="Green, Robinson and Ho"/>
    <s v="De-engineered zero-defect open system"/>
    <n v="1100"/>
    <n v="8081"/>
    <n v="734.63636363636363"/>
    <x v="0"/>
    <n v="112"/>
    <n v="72.151785714285708"/>
    <s v="US"/>
    <s v="USD"/>
    <n v="1277096400"/>
    <n v="1278997200"/>
    <x v="503"/>
    <d v="2010-07-13T05:00:00"/>
    <b v="0"/>
    <b v="0"/>
    <s v="film &amp; video/animation"/>
    <s v="film &amp; video"/>
    <s v="animation"/>
  </r>
  <r>
    <n v="961"/>
    <s v="Mason, Case and May"/>
    <s v="Optimized content-based collaboration"/>
    <n v="5700"/>
    <n v="6800"/>
    <n v="119.29824561403508"/>
    <x v="0"/>
    <n v="155"/>
    <n v="43.87096774193548"/>
    <s v="US"/>
    <s v="USD"/>
    <n v="1297922400"/>
    <n v="1298268000"/>
    <x v="504"/>
    <d v="2011-02-21T06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96.02777777777777"/>
    <x v="0"/>
    <n v="266"/>
    <n v="40.063909774436091"/>
    <s v="US"/>
    <s v="USD"/>
    <n v="1384408800"/>
    <n v="1386223200"/>
    <x v="505"/>
    <d v="2013-12-05T06:00:00"/>
    <b v="0"/>
    <b v="0"/>
    <s v="food/food trucks"/>
    <s v="food"/>
    <s v="food trucks"/>
  </r>
  <r>
    <n v="964"/>
    <s v="Peck, Higgins and Smith"/>
    <s v="Devolved disintermediate encryption"/>
    <n v="3700"/>
    <n v="13164"/>
    <n v="355.7837837837838"/>
    <x v="0"/>
    <n v="155"/>
    <n v="84.92903225806451"/>
    <s v="US"/>
    <s v="USD"/>
    <n v="1431320400"/>
    <n v="1431752400"/>
    <x v="506"/>
    <d v="2015-05-16T05:00:00"/>
    <b v="0"/>
    <b v="0"/>
    <s v="theater/plays"/>
    <s v="theater"/>
    <s v="plays"/>
  </r>
  <r>
    <n v="965"/>
    <s v="Nunez-King"/>
    <s v="Phased clear-thinking policy"/>
    <n v="2200"/>
    <n v="8501"/>
    <n v="386.40909090909093"/>
    <x v="0"/>
    <n v="207"/>
    <n v="41.067632850241544"/>
    <s v="GB"/>
    <s v="GBP"/>
    <n v="1264399200"/>
    <n v="1267855200"/>
    <x v="41"/>
    <d v="2010-03-06T06:00:00"/>
    <b v="0"/>
    <b v="0"/>
    <s v="music/rock"/>
    <s v="music"/>
    <s v="rock"/>
  </r>
  <r>
    <n v="966"/>
    <s v="Davis and Sons"/>
    <s v="Seamless solution-oriented capacity"/>
    <n v="1700"/>
    <n v="13468"/>
    <n v="792.23529411764707"/>
    <x v="0"/>
    <n v="245"/>
    <n v="54.971428571428568"/>
    <s v="US"/>
    <s v="USD"/>
    <n v="1497502800"/>
    <n v="1497675600"/>
    <x v="507"/>
    <d v="2017-06-17T05:00:00"/>
    <b v="0"/>
    <b v="0"/>
    <s v="theater/plays"/>
    <s v="theater"/>
    <s v="plays"/>
  </r>
  <r>
    <n v="967"/>
    <s v="Howard-Douglas"/>
    <s v="Organized human-resource attitude"/>
    <n v="88400"/>
    <n v="121138"/>
    <n v="137.03393665158373"/>
    <x v="0"/>
    <n v="1573"/>
    <n v="77.010807374443743"/>
    <s v="US"/>
    <s v="USD"/>
    <n v="1333688400"/>
    <n v="1336885200"/>
    <x v="69"/>
    <d v="2012-05-13T05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38.20833333333337"/>
    <x v="0"/>
    <n v="114"/>
    <n v="71.201754385964918"/>
    <s v="US"/>
    <s v="USD"/>
    <n v="1293861600"/>
    <n v="1295157600"/>
    <x v="199"/>
    <d v="2011-01-16T06:00:00"/>
    <b v="0"/>
    <b v="0"/>
    <s v="food/food trucks"/>
    <s v="food"/>
    <s v="food trucks"/>
  </r>
  <r>
    <n v="969"/>
    <s v="Lopez-King"/>
    <s v="Multi-lateral radical solution"/>
    <n v="7900"/>
    <n v="8550"/>
    <n v="108.22784810126582"/>
    <x v="0"/>
    <n v="93"/>
    <n v="91.935483870967744"/>
    <s v="US"/>
    <s v="USD"/>
    <n v="1576994400"/>
    <n v="1577599200"/>
    <x v="508"/>
    <d v="2019-12-29T06:00:00"/>
    <b v="0"/>
    <b v="0"/>
    <s v="theater/plays"/>
    <s v="theater"/>
    <s v="plays"/>
  </r>
  <r>
    <n v="972"/>
    <s v="Sellers, Roach and Garrison"/>
    <s v="Multi-tiered systematic knowledge user"/>
    <n v="42700"/>
    <n v="97524"/>
    <n v="228.3934426229508"/>
    <x v="0"/>
    <n v="1681"/>
    <n v="58.015466983938133"/>
    <s v="US"/>
    <s v="USD"/>
    <n v="1401685200"/>
    <n v="1402462800"/>
    <x v="509"/>
    <d v="2014-06-11T05:00:00"/>
    <b v="0"/>
    <b v="1"/>
    <s v="technology/web"/>
    <s v="technology"/>
    <s v="web"/>
  </r>
  <r>
    <n v="974"/>
    <s v="Thomas, Clay and Mendoza"/>
    <s v="Multi-channeled reciprocal interface"/>
    <n v="800"/>
    <n v="2991"/>
    <n v="373.875"/>
    <x v="0"/>
    <n v="32"/>
    <n v="93.46875"/>
    <s v="US"/>
    <s v="USD"/>
    <n v="1368853200"/>
    <n v="1368939600"/>
    <x v="104"/>
    <d v="2013-05-19T05:00:00"/>
    <b v="0"/>
    <b v="0"/>
    <s v="music/indie rock"/>
    <s v="music"/>
    <s v="indie rock"/>
  </r>
  <r>
    <n v="975"/>
    <s v="Ayala Group"/>
    <s v="Right-sized maximized migration"/>
    <n v="5400"/>
    <n v="8366"/>
    <n v="154.92592592592592"/>
    <x v="0"/>
    <n v="135"/>
    <n v="61.970370370370368"/>
    <s v="US"/>
    <s v="USD"/>
    <n v="1448776800"/>
    <n v="1452146400"/>
    <x v="510"/>
    <d v="2016-01-07T06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22.14999999999998"/>
    <x v="0"/>
    <n v="140"/>
    <n v="92.042857142857144"/>
    <s v="US"/>
    <s v="USD"/>
    <n v="1296194400"/>
    <n v="1296712800"/>
    <x v="511"/>
    <d v="2011-02-03T06:00:00"/>
    <b v="0"/>
    <b v="1"/>
    <s v="theater/plays"/>
    <s v="theater"/>
    <s v="plays"/>
  </r>
  <r>
    <n v="978"/>
    <s v="Bailey, Nguyen and Martinez"/>
    <s v="Fundamental user-facing productivity"/>
    <n v="1000"/>
    <n v="8641"/>
    <n v="864.1"/>
    <x v="0"/>
    <n v="92"/>
    <n v="93.923913043478265"/>
    <s v="US"/>
    <s v="USD"/>
    <n v="1478930400"/>
    <n v="1480831200"/>
    <x v="512"/>
    <d v="2016-12-04T06:00: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43.26245847176079"/>
    <x v="0"/>
    <n v="1015"/>
    <n v="84.969458128078813"/>
    <s v="GB"/>
    <s v="GBP"/>
    <n v="1426395600"/>
    <n v="1426914000"/>
    <x v="513"/>
    <d v="2015-03-21T05:00:00"/>
    <b v="0"/>
    <b v="0"/>
    <s v="theater/plays"/>
    <s v="theater"/>
    <s v="plays"/>
  </r>
  <r>
    <n v="981"/>
    <s v="Diaz-Little"/>
    <s v="Grass-roots executive synergy"/>
    <n v="6700"/>
    <n v="11941"/>
    <n v="178.22388059701493"/>
    <x v="0"/>
    <n v="323"/>
    <n v="36.969040247678016"/>
    <s v="US"/>
    <s v="USD"/>
    <n v="1514181600"/>
    <n v="1517032800"/>
    <x v="514"/>
    <d v="2018-01-27T06:00:00"/>
    <b v="0"/>
    <b v="0"/>
    <s v="technology/web"/>
    <s v="technology"/>
    <s v="web"/>
  </r>
  <r>
    <n v="983"/>
    <s v="Beck-Weber"/>
    <s v="Business-focused full-range core"/>
    <n v="129100"/>
    <n v="188404"/>
    <n v="145.93648334624322"/>
    <x v="0"/>
    <n v="2326"/>
    <n v="80.999140154772135"/>
    <s v="US"/>
    <s v="USD"/>
    <n v="1564894800"/>
    <n v="1566190800"/>
    <x v="515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52.46153846153848"/>
    <x v="0"/>
    <n v="381"/>
    <n v="26.010498687664043"/>
    <s v="US"/>
    <s v="USD"/>
    <n v="1567918800"/>
    <n v="1570165200"/>
    <x v="67"/>
    <d v="2019-10-04T05:00:00"/>
    <b v="0"/>
    <b v="0"/>
    <s v="theater/plays"/>
    <s v="theater"/>
    <s v="plays"/>
  </r>
  <r>
    <n v="987"/>
    <s v="Wilson Group"/>
    <s v="Ameliorated foreground focus group"/>
    <n v="6200"/>
    <n v="13441"/>
    <n v="216.79032258064518"/>
    <x v="0"/>
    <n v="480"/>
    <n v="28.002083333333335"/>
    <s v="US"/>
    <s v="USD"/>
    <n v="1493269200"/>
    <n v="1494478800"/>
    <x v="516"/>
    <d v="2017-05-11T05:00:00"/>
    <b v="0"/>
    <b v="0"/>
    <s v="film &amp; video/documentary"/>
    <s v="film &amp; video"/>
    <s v="documentary"/>
  </r>
  <r>
    <n v="989"/>
    <s v="Hernandez Inc"/>
    <s v="Versatile dedicated migration"/>
    <n v="2400"/>
    <n v="11990"/>
    <n v="499.58333333333337"/>
    <x v="0"/>
    <n v="226"/>
    <n v="53.053097345132741"/>
    <s v="US"/>
    <s v="USD"/>
    <n v="1555390800"/>
    <n v="1555822800"/>
    <x v="517"/>
    <d v="2019-04-21T05:00:00"/>
    <b v="0"/>
    <b v="0"/>
    <s v="publishing/translations"/>
    <s v="publishing"/>
    <s v="translations"/>
  </r>
  <r>
    <n v="991"/>
    <s v="Ramirez LLC"/>
    <s v="Reduced reciprocal focus group"/>
    <n v="9800"/>
    <n v="11091"/>
    <n v="113.17346938775511"/>
    <x v="0"/>
    <n v="241"/>
    <n v="46.020746887966808"/>
    <s v="US"/>
    <s v="USD"/>
    <n v="1411621200"/>
    <n v="1411966800"/>
    <x v="518"/>
    <d v="2014-09-29T05:00:00"/>
    <b v="0"/>
    <b v="1"/>
    <s v="music/rock"/>
    <s v="music"/>
    <s v="rock"/>
  </r>
  <r>
    <n v="992"/>
    <s v="Morrow Inc"/>
    <s v="Networked global migration"/>
    <n v="3100"/>
    <n v="13223"/>
    <n v="426.54838709677421"/>
    <x v="0"/>
    <n v="132"/>
    <n v="100.17424242424242"/>
    <s v="US"/>
    <s v="USD"/>
    <n v="1525669200"/>
    <n v="1526878800"/>
    <x v="519"/>
    <d v="2018-05-21T05:00:00"/>
    <b v="0"/>
    <b v="1"/>
    <s v="film &amp; video/drama"/>
    <s v="film &amp; video"/>
    <s v="drama"/>
  </r>
  <r>
    <n v="995"/>
    <s v="Manning-Hamilton"/>
    <s v="Vision-oriented scalable definition"/>
    <n v="97300"/>
    <n v="153216"/>
    <n v="157.46762589928059"/>
    <x v="0"/>
    <n v="2043"/>
    <n v="74.995594713656388"/>
    <s v="US"/>
    <s v="USD"/>
    <n v="1541307600"/>
    <n v="1543816800"/>
    <x v="520"/>
    <d v="2018-12-03T06:00:00"/>
    <b v="0"/>
    <b v="1"/>
    <s v="food/food trucks"/>
    <s v="food"/>
    <s v="food trucks"/>
  </r>
  <r>
    <n v="8"/>
    <s v="Nunez-Richards"/>
    <s v="Exclusive attitude-oriented intranet"/>
    <n v="110100"/>
    <n v="21946"/>
    <n v="19.932788374205266"/>
    <x v="1"/>
    <n v="708"/>
    <n v="30.997175141242938"/>
    <s v="DK"/>
    <s v="DKK"/>
    <n v="1281330000"/>
    <n v="1281502800"/>
    <x v="252"/>
    <d v="2010-08-11T05:00:00"/>
    <b v="0"/>
    <b v="0"/>
    <s v="theater/plays"/>
    <s v="theater"/>
    <s v="plays"/>
  </r>
  <r>
    <n v="209"/>
    <s v="Warren Ltd"/>
    <s v="Distributed system-worthy application"/>
    <n v="194500"/>
    <n v="41212"/>
    <n v="21.188688946015425"/>
    <x v="1"/>
    <n v="808"/>
    <n v="51.004950495049506"/>
    <s v="AU"/>
    <s v="AUD"/>
    <n v="1462510800"/>
    <n v="1463115600"/>
    <x v="521"/>
    <d v="2016-05-13T05:00:00"/>
    <b v="0"/>
    <b v="0"/>
    <s v="film &amp; video/documentary"/>
    <s v="film &amp; video"/>
    <s v="documentary"/>
  </r>
  <r>
    <n v="271"/>
    <s v="Foley-Cox"/>
    <s v="Progressive zero administration leverage"/>
    <n v="153700"/>
    <n v="1953"/>
    <n v="1.2706571242680547"/>
    <x v="1"/>
    <n v="61"/>
    <n v="32.016393442622949"/>
    <s v="US"/>
    <s v="USD"/>
    <n v="1449468000"/>
    <n v="1452146400"/>
    <x v="522"/>
    <d v="2016-01-07T06:00:00"/>
    <b v="0"/>
    <b v="0"/>
    <s v="photography/photography books"/>
    <s v="photography"/>
    <s v="photography books"/>
  </r>
  <r>
    <n v="329"/>
    <s v="Willis and Sons"/>
    <s v="Fundamental incremental database"/>
    <n v="93800"/>
    <n v="21477"/>
    <n v="22.896588486140725"/>
    <x v="1"/>
    <n v="211"/>
    <n v="101.78672985781991"/>
    <s v="US"/>
    <s v="USD"/>
    <n v="1481522400"/>
    <n v="1482472800"/>
    <x v="260"/>
    <d v="2016-12-23T06:00:00"/>
    <b v="0"/>
    <b v="0"/>
    <s v="games/video games"/>
    <s v="games"/>
    <s v="video games"/>
  </r>
  <r>
    <n v="355"/>
    <s v="Burns-Burnett"/>
    <s v="Front-line scalable definition"/>
    <n v="3800"/>
    <n v="2241"/>
    <n v="58.973684210526315"/>
    <x v="1"/>
    <n v="86"/>
    <n v="26.058139534883722"/>
    <s v="US"/>
    <s v="USD"/>
    <n v="1485064800"/>
    <n v="1488520800"/>
    <x v="523"/>
    <d v="2017-03-03T06:00:00"/>
    <b v="0"/>
    <b v="0"/>
    <s v="technology/wearables"/>
    <s v="technology"/>
    <s v="wearables"/>
  </r>
  <r>
    <n v="410"/>
    <s v="Mcmillan Group"/>
    <s v="Advanced cohesive Graphic Interface"/>
    <n v="153700"/>
    <n v="55536"/>
    <n v="36.132726089785294"/>
    <x v="1"/>
    <n v="1111"/>
    <n v="49.987398739873989"/>
    <s v="US"/>
    <s v="USD"/>
    <n v="1430197200"/>
    <n v="1430197200"/>
    <x v="171"/>
    <d v="2015-04-28T05:00:00"/>
    <b v="0"/>
    <b v="0"/>
    <s v="games/mobile games"/>
    <s v="games"/>
    <s v="mobile games"/>
  </r>
  <r>
    <n v="413"/>
    <s v="Rush-Bowers"/>
    <s v="Persevering analyzing extranet"/>
    <n v="189500"/>
    <n v="117628"/>
    <n v="62.072823218997364"/>
    <x v="1"/>
    <n v="1089"/>
    <n v="108.01469237832875"/>
    <s v="US"/>
    <s v="USD"/>
    <n v="1543298400"/>
    <n v="1545631200"/>
    <x v="524"/>
    <d v="2018-12-24T06:00:00"/>
    <b v="0"/>
    <b v="0"/>
    <s v="film &amp; video/animation"/>
    <s v="film &amp; video"/>
    <s v="animation"/>
  </r>
  <r>
    <n v="531"/>
    <s v="Berry-Richardson"/>
    <s v="Automated zero tolerance implementation"/>
    <n v="186700"/>
    <n v="178338"/>
    <n v="95.521156936261391"/>
    <x v="1"/>
    <n v="3640"/>
    <n v="48.993956043956047"/>
    <s v="CH"/>
    <s v="CHF"/>
    <n v="1384149600"/>
    <n v="1388988000"/>
    <x v="525"/>
    <d v="2014-01-06T06:00:00"/>
    <b v="0"/>
    <b v="0"/>
    <s v="games/video games"/>
    <s v="games"/>
    <s v="video games"/>
  </r>
  <r>
    <n v="632"/>
    <s v="Parker PLC"/>
    <s v="Reduced interactive matrix"/>
    <n v="72100"/>
    <n v="30902"/>
    <n v="42.859916782246884"/>
    <x v="1"/>
    <n v="278"/>
    <n v="111.15827338129496"/>
    <s v="US"/>
    <s v="USD"/>
    <n v="1414904400"/>
    <n v="1416463200"/>
    <x v="526"/>
    <d v="2014-11-20T06:00:00"/>
    <b v="0"/>
    <b v="0"/>
    <s v="theater/plays"/>
    <s v="theater"/>
    <s v="plays"/>
  </r>
  <r>
    <n v="639"/>
    <s v="Barnes-Williams"/>
    <s v="Upgradable explicit forecast"/>
    <n v="8600"/>
    <n v="4832"/>
    <n v="56.186046511627907"/>
    <x v="1"/>
    <n v="45"/>
    <n v="107.37777777777778"/>
    <s v="US"/>
    <s v="USD"/>
    <n v="1532754000"/>
    <n v="1532754000"/>
    <x v="527"/>
    <d v="2018-07-28T05:00:00"/>
    <b v="0"/>
    <b v="1"/>
    <s v="film &amp; video/drama"/>
    <s v="film &amp; video"/>
    <s v="drama"/>
  </r>
  <r>
    <n v="788"/>
    <s v="Joyce PLC"/>
    <s v="Synchronized directional capability"/>
    <n v="3600"/>
    <n v="3174"/>
    <n v="88.166666666666671"/>
    <x v="1"/>
    <n v="31"/>
    <n v="102.38709677419355"/>
    <s v="US"/>
    <s v="USD"/>
    <n v="1350709200"/>
    <n v="1352527200"/>
    <x v="528"/>
    <d v="2012-11-10T06:00:00"/>
    <b v="0"/>
    <b v="0"/>
    <s v="film &amp; video/animation"/>
    <s v="film &amp; video"/>
    <s v="animation"/>
  </r>
  <r>
    <n v="903"/>
    <s v="Parker-Morris"/>
    <s v="Assimilated next generation instruction set"/>
    <n v="41000"/>
    <n v="709"/>
    <n v="1.729268292682927"/>
    <x v="1"/>
    <n v="14"/>
    <n v="50.642857142857146"/>
    <s v="US"/>
    <s v="USD"/>
    <n v="1336194000"/>
    <n v="1337490000"/>
    <x v="529"/>
    <d v="2012-05-20T05:00:00"/>
    <b v="0"/>
    <b v="1"/>
    <s v="publishing/nonfiction"/>
    <s v="publishing"/>
    <s v="nonfiction"/>
  </r>
  <r>
    <n v="917"/>
    <s v="Cooper Inc"/>
    <s v="Polarized discrete product"/>
    <n v="3600"/>
    <n v="2097"/>
    <n v="58.25"/>
    <x v="1"/>
    <n v="27"/>
    <n v="77.666666666666671"/>
    <s v="GB"/>
    <s v="GBP"/>
    <n v="1309237200"/>
    <n v="1311310800"/>
    <x v="530"/>
    <d v="2011-07-22T05:00:00"/>
    <b v="0"/>
    <b v="1"/>
    <s v="film &amp; video/shorts"/>
    <s v="film &amp; video"/>
    <s v="shorts"/>
  </r>
  <r>
    <n v="940"/>
    <s v="Wiggins Ltd"/>
    <s v="Upgradable analyzing core"/>
    <n v="9900"/>
    <n v="6161"/>
    <n v="62.232323232323225"/>
    <x v="1"/>
    <n v="66"/>
    <n v="93.348484848484844"/>
    <s v="CA"/>
    <s v="CAD"/>
    <n v="1354341600"/>
    <n v="1356242400"/>
    <x v="531"/>
    <d v="2012-12-23T06:00:00"/>
    <b v="0"/>
    <b v="0"/>
    <s v="technology/web"/>
    <s v="technology"/>
    <s v="web"/>
  </r>
  <r>
    <n v="0"/>
    <s v="Baldwin, Riley and Jackson"/>
    <s v="Pre-emptive tertiary standardization"/>
    <n v="100"/>
    <n v="0"/>
    <n v="0"/>
    <x v="2"/>
    <n v="0"/>
    <n v="0"/>
    <s v="CA"/>
    <s v="CAD"/>
    <n v="1448690400"/>
    <n v="1450159200"/>
    <x v="532"/>
    <d v="2015-12-15T06:00:00"/>
    <b v="0"/>
    <b v="0"/>
    <s v="food/food trucks"/>
    <s v="food"/>
    <s v="food trucks"/>
  </r>
  <r>
    <n v="3"/>
    <s v="Mcdonald, Gonzalez and Ross"/>
    <s v="Vision-oriented fresh-thinking conglomeration"/>
    <n v="4200"/>
    <n v="2477"/>
    <n v="58.976190476190467"/>
    <x v="2"/>
    <n v="24"/>
    <n v="103.20833333333333"/>
    <s v="US"/>
    <s v="USD"/>
    <n v="1565499600"/>
    <n v="1568955600"/>
    <x v="533"/>
    <d v="2019-09-20T05:00:00"/>
    <b v="0"/>
    <b v="0"/>
    <s v="music/rock"/>
    <s v="music"/>
    <s v="rock"/>
  </r>
  <r>
    <n v="4"/>
    <s v="Larson-Little"/>
    <s v="Proactive foreground core"/>
    <n v="7600"/>
    <n v="5265"/>
    <n v="69.276315789473685"/>
    <x v="2"/>
    <n v="53"/>
    <n v="99.339622641509436"/>
    <s v="US"/>
    <s v="USD"/>
    <n v="1547964000"/>
    <n v="1548309600"/>
    <x v="385"/>
    <d v="2019-01-24T06:00:00"/>
    <b v="0"/>
    <b v="0"/>
    <s v="theater/plays"/>
    <s v="theater"/>
    <s v="plays"/>
  </r>
  <r>
    <n v="6"/>
    <s v="Ortiz, Coleman and Mitchell"/>
    <s v="Operative upward-trending algorithm"/>
    <n v="5200"/>
    <n v="1090"/>
    <n v="20.961538461538463"/>
    <x v="2"/>
    <n v="18"/>
    <n v="60.555555555555557"/>
    <s v="GB"/>
    <s v="GBP"/>
    <n v="1505278800"/>
    <n v="1505365200"/>
    <x v="534"/>
    <d v="2017-09-14T05:00:00"/>
    <b v="0"/>
    <b v="0"/>
    <s v="film &amp; video/documentary"/>
    <s v="film &amp; video"/>
    <s v="documentary"/>
  </r>
  <r>
    <n v="9"/>
    <s v="Rangel, Holt and Jones"/>
    <s v="Open-source fresh-thinking model"/>
    <n v="6200"/>
    <n v="3208"/>
    <n v="51.741935483870968"/>
    <x v="2"/>
    <n v="44"/>
    <n v="72.909090909090907"/>
    <s v="US"/>
    <s v="USD"/>
    <n v="1379566800"/>
    <n v="1383804000"/>
    <x v="482"/>
    <d v="2013-11-07T06:00:00"/>
    <b v="0"/>
    <b v="0"/>
    <s v="music/electric music"/>
    <s v="music"/>
    <s v="electric music"/>
  </r>
  <r>
    <n v="11"/>
    <s v="Perez, Johnson and Gardner"/>
    <s v="Grass-roots zero administration system engine"/>
    <n v="6300"/>
    <n v="3030"/>
    <n v="48.095238095238095"/>
    <x v="2"/>
    <n v="27"/>
    <n v="112.22222222222223"/>
    <s v="US"/>
    <s v="USD"/>
    <n v="1285045200"/>
    <n v="1285563600"/>
    <x v="535"/>
    <d v="2010-09-27T05:00:00"/>
    <b v="0"/>
    <b v="1"/>
    <s v="theater/plays"/>
    <s v="theater"/>
    <s v="plays"/>
  </r>
  <r>
    <n v="12"/>
    <s v="Kim Ltd"/>
    <s v="Assimilated hybrid intranet"/>
    <n v="6300"/>
    <n v="5629"/>
    <n v="89.349206349206341"/>
    <x v="2"/>
    <n v="55"/>
    <n v="102.34545454545454"/>
    <s v="US"/>
    <s v="USD"/>
    <n v="1571720400"/>
    <n v="1572411600"/>
    <x v="536"/>
    <d v="2019-10-30T05:00:00"/>
    <b v="0"/>
    <b v="0"/>
    <s v="film &amp; video/drama"/>
    <s v="film &amp; video"/>
    <s v="drama"/>
  </r>
  <r>
    <n v="14"/>
    <s v="Rodriguez, Rose and Stewart"/>
    <s v="Cloned directional synergy"/>
    <n v="28200"/>
    <n v="18829"/>
    <n v="66.769503546099301"/>
    <x v="2"/>
    <n v="200"/>
    <n v="94.144999999999996"/>
    <s v="US"/>
    <s v="USD"/>
    <n v="1331013600"/>
    <n v="1333342800"/>
    <x v="537"/>
    <d v="2012-04-02T05:00:00"/>
    <b v="0"/>
    <b v="0"/>
    <s v="music/indie rock"/>
    <s v="music"/>
    <s v="indie rock"/>
  </r>
  <r>
    <n v="15"/>
    <s v="Wright, Hunt and Rowe"/>
    <s v="Extended eco-centric pricing structure"/>
    <n v="81200"/>
    <n v="38414"/>
    <n v="47.307881773399011"/>
    <x v="2"/>
    <n v="452"/>
    <n v="84.986725663716811"/>
    <s v="US"/>
    <s v="USD"/>
    <n v="1575957600"/>
    <n v="1576303200"/>
    <x v="538"/>
    <d v="2019-12-14T06:00:00"/>
    <b v="0"/>
    <b v="0"/>
    <s v="technology/wearables"/>
    <s v="technology"/>
    <s v="wearables"/>
  </r>
  <r>
    <n v="19"/>
    <s v="Perez-Hess"/>
    <s v="Down-sized cohesive archive"/>
    <n v="62500"/>
    <n v="30331"/>
    <n v="48.529600000000002"/>
    <x v="2"/>
    <n v="674"/>
    <n v="45.001483679525222"/>
    <s v="US"/>
    <s v="USD"/>
    <n v="1551679200"/>
    <n v="1553490000"/>
    <x v="539"/>
    <d v="2019-03-25T05:00:00"/>
    <b v="0"/>
    <b v="1"/>
    <s v="theater/plays"/>
    <s v="theater"/>
    <s v="plays"/>
  </r>
  <r>
    <n v="21"/>
    <s v="Simmons-Reynolds"/>
    <s v="Re-engineered intangible definition"/>
    <n v="94000"/>
    <n v="38533"/>
    <n v="40.992553191489364"/>
    <x v="2"/>
    <n v="558"/>
    <n v="69.055555555555557"/>
    <s v="US"/>
    <s v="USD"/>
    <n v="1313384400"/>
    <n v="1316322000"/>
    <x v="540"/>
    <d v="2011-09-18T05:00:00"/>
    <b v="0"/>
    <b v="0"/>
    <s v="theater/plays"/>
    <s v="theater"/>
    <s v="plays"/>
  </r>
  <r>
    <n v="27"/>
    <s v="Best, Carr and Williams"/>
    <s v="Diverse transitional migration"/>
    <n v="2000"/>
    <n v="1599"/>
    <n v="79.95"/>
    <x v="2"/>
    <n v="15"/>
    <n v="106.6"/>
    <s v="US"/>
    <s v="USD"/>
    <n v="1443848400"/>
    <n v="1444539600"/>
    <x v="325"/>
    <d v="2015-10-11T05:00:00"/>
    <b v="0"/>
    <b v="0"/>
    <s v="music/rock"/>
    <s v="music"/>
    <s v="rock"/>
  </r>
  <r>
    <n v="32"/>
    <s v="Jackson PLC"/>
    <s v="Ergonomic 6thgeneration success"/>
    <n v="101000"/>
    <n v="87676"/>
    <n v="86.807920792079202"/>
    <x v="2"/>
    <n v="2307"/>
    <n v="38.004334633723452"/>
    <s v="IT"/>
    <s v="EUR"/>
    <n v="1515564000"/>
    <n v="1517896800"/>
    <x v="189"/>
    <d v="2018-02-06T06:00:00"/>
    <b v="0"/>
    <b v="0"/>
    <s v="film &amp; video/documentary"/>
    <s v="film &amp; video"/>
    <s v="documentary"/>
  </r>
  <r>
    <n v="39"/>
    <s v="Kim-Rice"/>
    <s v="Organized bi-directional function"/>
    <n v="9900"/>
    <n v="5027"/>
    <n v="50.777777777777779"/>
    <x v="2"/>
    <n v="88"/>
    <n v="57.125"/>
    <s v="DK"/>
    <s v="DKK"/>
    <n v="1361772000"/>
    <n v="1362978000"/>
    <x v="541"/>
    <d v="2013-03-11T05:00:00"/>
    <b v="0"/>
    <b v="0"/>
    <s v="theater/plays"/>
    <s v="theater"/>
    <s v="plays"/>
  </r>
  <r>
    <n v="45"/>
    <s v="Woods-Clark"/>
    <s v="Networked tertiary Graphical User Interface"/>
    <n v="9500"/>
    <n v="4530"/>
    <n v="47.684210526315788"/>
    <x v="2"/>
    <n v="48"/>
    <n v="94.375"/>
    <s v="US"/>
    <s v="USD"/>
    <n v="1478062800"/>
    <n v="1479362400"/>
    <x v="542"/>
    <d v="2016-11-17T06:00:00"/>
    <b v="0"/>
    <b v="1"/>
    <s v="theater/plays"/>
    <s v="theater"/>
    <s v="plays"/>
  </r>
  <r>
    <n v="50"/>
    <s v="Jones, Taylor and Moore"/>
    <s v="Down-sized system-worthy secured line"/>
    <n v="100"/>
    <n v="2"/>
    <n v="2"/>
    <x v="2"/>
    <n v="1"/>
    <n v="2"/>
    <s v="IT"/>
    <s v="EUR"/>
    <n v="1375333200"/>
    <n v="1377752400"/>
    <x v="543"/>
    <d v="2013-08-29T05:00:00"/>
    <b v="0"/>
    <b v="0"/>
    <s v="music/metal"/>
    <s v="music"/>
    <s v="metal"/>
  </r>
  <r>
    <n v="51"/>
    <s v="Bradshaw, Gill and Donovan"/>
    <s v="Inverse secondary infrastructure"/>
    <n v="158100"/>
    <n v="145243"/>
    <n v="91.867805186590772"/>
    <x v="2"/>
    <n v="1467"/>
    <n v="99.006816632583508"/>
    <s v="GB"/>
    <s v="GBP"/>
    <n v="1332824400"/>
    <n v="1334206800"/>
    <x v="544"/>
    <d v="2012-04-12T05:00:00"/>
    <b v="0"/>
    <b v="1"/>
    <s v="technology/wearables"/>
    <s v="technology"/>
    <s v="wearables"/>
  </r>
  <r>
    <n v="52"/>
    <s v="Hernandez, Rodriguez and Clark"/>
    <s v="Organic foreground leverage"/>
    <n v="7200"/>
    <n v="2459"/>
    <n v="34.152777777777779"/>
    <x v="2"/>
    <n v="75"/>
    <n v="32.786666666666669"/>
    <s v="US"/>
    <s v="USD"/>
    <n v="1284526800"/>
    <n v="1284872400"/>
    <x v="545"/>
    <d v="2010-09-19T05:00:00"/>
    <b v="0"/>
    <b v="0"/>
    <s v="theater/plays"/>
    <s v="theater"/>
    <s v="plays"/>
  </r>
  <r>
    <n v="54"/>
    <s v="Roy PLC"/>
    <s v="Multi-channeled neutral customer loyalty"/>
    <n v="6000"/>
    <n v="5392"/>
    <n v="89.86666666666666"/>
    <x v="2"/>
    <n v="120"/>
    <n v="44.93333333333333"/>
    <s v="US"/>
    <s v="USD"/>
    <n v="1520748000"/>
    <n v="1521262800"/>
    <x v="546"/>
    <d v="2018-03-17T05:00:00"/>
    <b v="0"/>
    <b v="0"/>
    <s v="technology/wearables"/>
    <s v="technology"/>
    <s v="wearables"/>
  </r>
  <r>
    <n v="61"/>
    <s v="Romero-Hoffman"/>
    <s v="Open-source zero administration complexity"/>
    <n v="199200"/>
    <n v="184750"/>
    <n v="92.74598393574297"/>
    <x v="2"/>
    <n v="2253"/>
    <n v="82.001775410563695"/>
    <s v="CA"/>
    <s v="CAD"/>
    <n v="1298268000"/>
    <n v="1301720400"/>
    <x v="547"/>
    <d v="2011-04-02T05:00:00"/>
    <b v="0"/>
    <b v="0"/>
    <s v="theater/plays"/>
    <s v="theater"/>
    <s v="plays"/>
  </r>
  <r>
    <n v="63"/>
    <s v="Baker, Morgan and Brown"/>
    <s v="Assimilated didactic open system"/>
    <n v="4700"/>
    <n v="557"/>
    <n v="11.851063829787234"/>
    <x v="2"/>
    <n v="5"/>
    <n v="111.4"/>
    <s v="US"/>
    <s v="USD"/>
    <n v="1493355600"/>
    <n v="1493874000"/>
    <x v="548"/>
    <d v="2017-05-04T05:00:00"/>
    <b v="0"/>
    <b v="0"/>
    <s v="theater/plays"/>
    <s v="theater"/>
    <s v="plays"/>
  </r>
  <r>
    <n v="64"/>
    <s v="Mosley-Gilbert"/>
    <s v="Vision-oriented logistical intranet"/>
    <n v="2800"/>
    <n v="2734"/>
    <n v="97.642857142857139"/>
    <x v="2"/>
    <n v="38"/>
    <n v="71.94736842105263"/>
    <s v="US"/>
    <s v="USD"/>
    <n v="1530507600"/>
    <n v="1531803600"/>
    <x v="549"/>
    <d v="2018-07-17T05:00:00"/>
    <b v="0"/>
    <b v="1"/>
    <s v="technology/web"/>
    <s v="technology"/>
    <s v="web"/>
  </r>
  <r>
    <n v="66"/>
    <s v="Sanders-Allen"/>
    <s v="Grass-roots needs-based encryption"/>
    <n v="2900"/>
    <n v="1307"/>
    <n v="45.068965517241381"/>
    <x v="2"/>
    <n v="12"/>
    <n v="108.91666666666667"/>
    <s v="US"/>
    <s v="USD"/>
    <n v="1428469200"/>
    <n v="1428901200"/>
    <x v="550"/>
    <d v="2015-04-13T05:00:00"/>
    <b v="0"/>
    <b v="1"/>
    <s v="theater/plays"/>
    <s v="theater"/>
    <s v="plays"/>
  </r>
  <r>
    <n v="76"/>
    <s v="Martin, Conway and Larsen"/>
    <s v="Horizontal next generation function"/>
    <n v="122900"/>
    <n v="95993"/>
    <n v="78.106590724165997"/>
    <x v="2"/>
    <n v="1684"/>
    <n v="57.00296912114014"/>
    <s v="US"/>
    <s v="USD"/>
    <n v="1421992800"/>
    <n v="1426222800"/>
    <x v="551"/>
    <d v="2015-03-13T05:00:00"/>
    <b v="1"/>
    <b v="1"/>
    <s v="theater/plays"/>
    <s v="theater"/>
    <s v="plays"/>
  </r>
  <r>
    <n v="77"/>
    <s v="Acevedo-Huffman"/>
    <s v="Pre-emptive impactful model"/>
    <n v="9500"/>
    <n v="4460"/>
    <n v="46.94736842105263"/>
    <x v="2"/>
    <n v="56"/>
    <n v="79.642857142857139"/>
    <s v="US"/>
    <s v="USD"/>
    <n v="1285563600"/>
    <n v="1286773200"/>
    <x v="552"/>
    <d v="2010-10-11T05:00:00"/>
    <b v="0"/>
    <b v="1"/>
    <s v="film &amp; video/animation"/>
    <s v="film &amp; video"/>
    <s v="animation"/>
  </r>
  <r>
    <n v="79"/>
    <s v="Soto LLC"/>
    <s v="Triple-buffered reciprocal project"/>
    <n v="57800"/>
    <n v="40228"/>
    <n v="69.598615916955026"/>
    <x v="2"/>
    <n v="838"/>
    <n v="48.004773269689736"/>
    <s v="US"/>
    <s v="USD"/>
    <n v="1529125200"/>
    <n v="1529557200"/>
    <x v="553"/>
    <d v="2018-06-21T05:00:00"/>
    <b v="0"/>
    <b v="0"/>
    <s v="theater/plays"/>
    <s v="theater"/>
    <s v="plays"/>
  </r>
  <r>
    <n v="83"/>
    <s v="Fitzgerald PLC"/>
    <s v="Realigned user-facing concept"/>
    <n v="106400"/>
    <n v="39996"/>
    <n v="37.590225563909776"/>
    <x v="2"/>
    <n v="1000"/>
    <n v="39.996000000000002"/>
    <s v="US"/>
    <s v="USD"/>
    <n v="1469682000"/>
    <n v="1471582800"/>
    <x v="554"/>
    <d v="2016-08-19T05:00:00"/>
    <b v="0"/>
    <b v="0"/>
    <s v="music/electric music"/>
    <s v="music"/>
    <s v="electric music"/>
  </r>
  <r>
    <n v="87"/>
    <s v="Farrell and Sons"/>
    <s v="Synergized 4thgeneration conglomeration"/>
    <n v="198500"/>
    <n v="123040"/>
    <n v="61.984886649874063"/>
    <x v="2"/>
    <n v="1482"/>
    <n v="83.022941970310384"/>
    <s v="AU"/>
    <s v="AUD"/>
    <n v="1299564000"/>
    <n v="1300510800"/>
    <x v="555"/>
    <d v="2011-03-19T05:00:00"/>
    <b v="0"/>
    <b v="1"/>
    <s v="music/rock"/>
    <s v="music"/>
    <s v="rock"/>
  </r>
  <r>
    <n v="90"/>
    <s v="Kramer Group"/>
    <s v="Synergistic explicit parallelism"/>
    <n v="7800"/>
    <n v="6132"/>
    <n v="78.615384615384613"/>
    <x v="2"/>
    <n v="106"/>
    <n v="57.849056603773583"/>
    <s v="US"/>
    <s v="USD"/>
    <n v="1456380000"/>
    <n v="1456380000"/>
    <x v="353"/>
    <d v="2016-02-25T06:00:00"/>
    <b v="0"/>
    <b v="1"/>
    <s v="theater/plays"/>
    <s v="theater"/>
    <s v="plays"/>
  </r>
  <r>
    <n v="91"/>
    <s v="Frazier, Patrick and Smith"/>
    <s v="Enhanced systemic analyzer"/>
    <n v="154300"/>
    <n v="74688"/>
    <n v="48.404406999351913"/>
    <x v="2"/>
    <n v="679"/>
    <n v="109.99705449189985"/>
    <s v="IT"/>
    <s v="EUR"/>
    <n v="1470459600"/>
    <n v="1472878800"/>
    <x v="556"/>
    <d v="2016-09-03T05:00:00"/>
    <b v="0"/>
    <b v="0"/>
    <s v="publishing/translations"/>
    <s v="publishing"/>
    <s v="translations"/>
  </r>
  <r>
    <n v="98"/>
    <s v="Arias, Allen and Miller"/>
    <s v="Seamless transitional portal"/>
    <n v="97800"/>
    <n v="32951"/>
    <n v="33.692229038854805"/>
    <x v="2"/>
    <n v="1220"/>
    <n v="27.009016393442622"/>
    <s v="AU"/>
    <s v="AUD"/>
    <n v="1437973200"/>
    <n v="1438318800"/>
    <x v="557"/>
    <d v="2015-07-31T05:00:00"/>
    <b v="0"/>
    <b v="0"/>
    <s v="games/video games"/>
    <s v="games"/>
    <s v="video games"/>
  </r>
  <r>
    <n v="100"/>
    <s v="Tucker, Fox and Green"/>
    <s v="Upgradable fault-tolerant approach"/>
    <n v="100"/>
    <n v="1"/>
    <n v="1"/>
    <x v="2"/>
    <n v="1"/>
    <n v="1"/>
    <s v="US"/>
    <s v="USD"/>
    <n v="1319000400"/>
    <n v="1320555600"/>
    <x v="558"/>
    <d v="2011-11-06T05:00:00"/>
    <b v="0"/>
    <b v="0"/>
    <s v="theater/plays"/>
    <s v="theater"/>
    <s v="plays"/>
  </r>
  <r>
    <n v="103"/>
    <s v="Frye, Hunt and Powell"/>
    <s v="Polarized incremental emulation"/>
    <n v="10000"/>
    <n v="2461"/>
    <n v="24.610000000000003"/>
    <x v="2"/>
    <n v="37"/>
    <n v="66.513513513513516"/>
    <s v="IT"/>
    <s v="EUR"/>
    <n v="1287896400"/>
    <n v="1288674000"/>
    <x v="559"/>
    <d v="2010-11-02T05:00:00"/>
    <b v="0"/>
    <b v="0"/>
    <s v="music/electric music"/>
    <s v="music"/>
    <s v="electric music"/>
  </r>
  <r>
    <n v="109"/>
    <s v="Romero and Sons"/>
    <s v="Object-based client-server application"/>
    <n v="5200"/>
    <n v="3079"/>
    <n v="59.21153846153846"/>
    <x v="2"/>
    <n v="60"/>
    <n v="51.31666666666667"/>
    <s v="US"/>
    <s v="USD"/>
    <n v="1389506400"/>
    <n v="1389679200"/>
    <x v="560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14.962780898876405"/>
    <x v="2"/>
    <n v="296"/>
    <n v="71.983108108108112"/>
    <s v="US"/>
    <s v="USD"/>
    <n v="1536642000"/>
    <n v="1538283600"/>
    <x v="561"/>
    <d v="2018-09-30T05:00:00"/>
    <b v="0"/>
    <b v="0"/>
    <s v="food/food trucks"/>
    <s v="food"/>
    <s v="food trucks"/>
  </r>
  <r>
    <n v="115"/>
    <s v="Barrett PLC"/>
    <s v="Team-oriented clear-thinking capacity"/>
    <n v="166700"/>
    <n v="145382"/>
    <n v="87.211757648470297"/>
    <x v="2"/>
    <n v="3304"/>
    <n v="44.001815980629537"/>
    <s v="IT"/>
    <s v="EUR"/>
    <n v="1510898400"/>
    <n v="1513922400"/>
    <x v="562"/>
    <d v="2017-12-22T06:00:00"/>
    <b v="0"/>
    <b v="0"/>
    <s v="publishing/fiction"/>
    <s v="publishing"/>
    <s v="fiction"/>
  </r>
  <r>
    <n v="116"/>
    <s v="David-Clark"/>
    <s v="De-engineered motivating standardization"/>
    <n v="7200"/>
    <n v="6336"/>
    <n v="88"/>
    <x v="2"/>
    <n v="73"/>
    <n v="86.794520547945211"/>
    <s v="US"/>
    <s v="USD"/>
    <n v="1442552400"/>
    <n v="1442638800"/>
    <x v="563"/>
    <d v="2015-09-19T05:00:00"/>
    <b v="0"/>
    <b v="0"/>
    <s v="theater/plays"/>
    <s v="theater"/>
    <s v="plays"/>
  </r>
  <r>
    <n v="122"/>
    <s v="Taylor PLC"/>
    <s v="Seamless zero-defect solution"/>
    <n v="136800"/>
    <n v="88055"/>
    <n v="64.367690058479525"/>
    <x v="2"/>
    <n v="3387"/>
    <n v="25.997933274284026"/>
    <s v="US"/>
    <s v="USD"/>
    <n v="1417068000"/>
    <n v="1419400800"/>
    <x v="564"/>
    <d v="2014-12-24T06:00:00"/>
    <b v="0"/>
    <b v="0"/>
    <s v="publishing/fiction"/>
    <s v="publishing"/>
    <s v="fiction"/>
  </r>
  <r>
    <n v="123"/>
    <s v="Edwards-Lewis"/>
    <s v="Enhanced scalable concept"/>
    <n v="177700"/>
    <n v="33092"/>
    <n v="18.622397298818232"/>
    <x v="2"/>
    <n v="662"/>
    <n v="49.987915407854985"/>
    <s v="CA"/>
    <s v="CAD"/>
    <n v="1448344800"/>
    <n v="1448604000"/>
    <x v="565"/>
    <d v="2015-11-27T06:00:00"/>
    <b v="1"/>
    <b v="0"/>
    <s v="theater/plays"/>
    <s v="theater"/>
    <s v="plays"/>
  </r>
  <r>
    <n v="126"/>
    <s v="Gross PLC"/>
    <s v="Proactive methodical benchmark"/>
    <n v="180200"/>
    <n v="69617"/>
    <n v="38.633185349611544"/>
    <x v="2"/>
    <n v="774"/>
    <n v="89.944444444444443"/>
    <s v="US"/>
    <s v="USD"/>
    <n v="1471150800"/>
    <n v="1473570000"/>
    <x v="566"/>
    <d v="2016-09-11T05:00:00"/>
    <b v="0"/>
    <b v="1"/>
    <s v="theater/plays"/>
    <s v="theater"/>
    <s v="plays"/>
  </r>
  <r>
    <n v="127"/>
    <s v="Martinez, Gomez and Dalton"/>
    <s v="Team-oriented 6thgeneration matrix"/>
    <n v="103200"/>
    <n v="53067"/>
    <n v="51.42151162790698"/>
    <x v="2"/>
    <n v="672"/>
    <n v="78.96875"/>
    <s v="CA"/>
    <s v="CAD"/>
    <n v="1273640400"/>
    <n v="1273899600"/>
    <x v="567"/>
    <d v="2010-05-15T05:00:00"/>
    <b v="0"/>
    <b v="0"/>
    <s v="theater/plays"/>
    <s v="theater"/>
    <s v="plays"/>
  </r>
  <r>
    <n v="134"/>
    <s v="Caldwell LLC"/>
    <s v="Secured executive concept"/>
    <n v="99500"/>
    <n v="89288"/>
    <n v="89.73668341708543"/>
    <x v="2"/>
    <n v="940"/>
    <n v="94.987234042553197"/>
    <s v="CH"/>
    <s v="CHF"/>
    <n v="1308459600"/>
    <n v="1312693200"/>
    <x v="568"/>
    <d v="2011-08-07T05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71.27272727272728"/>
    <x v="2"/>
    <n v="117"/>
    <n v="46.905982905982903"/>
    <s v="US"/>
    <s v="USD"/>
    <n v="1362636000"/>
    <n v="1363064400"/>
    <x v="569"/>
    <d v="2013-03-12T05:00:00"/>
    <b v="0"/>
    <b v="1"/>
    <s v="theater/plays"/>
    <s v="theater"/>
    <s v="plays"/>
  </r>
  <r>
    <n v="138"/>
    <s v="Hogan Ltd"/>
    <s v="Stand-alone mission-critical moratorium"/>
    <n v="9600"/>
    <n v="9216"/>
    <n v="96"/>
    <x v="2"/>
    <n v="115"/>
    <n v="80.139130434782615"/>
    <s v="US"/>
    <s v="USD"/>
    <n v="1348808400"/>
    <n v="1349326800"/>
    <x v="155"/>
    <d v="2012-10-04T05:00:00"/>
    <b v="0"/>
    <b v="0"/>
    <s v="games/mobile games"/>
    <s v="games"/>
    <s v="mobile games"/>
  </r>
  <r>
    <n v="139"/>
    <s v="Hamilton, Wright and Chavez"/>
    <s v="Down-sized empowering protocol"/>
    <n v="92100"/>
    <n v="19246"/>
    <n v="20.896851248642779"/>
    <x v="2"/>
    <n v="326"/>
    <n v="59.036809815950917"/>
    <s v="US"/>
    <s v="USD"/>
    <n v="1429592400"/>
    <n v="1430974800"/>
    <x v="570"/>
    <d v="2015-05-07T05:00:00"/>
    <b v="0"/>
    <b v="1"/>
    <s v="technology/wearables"/>
    <s v="technology"/>
    <s v="wearables"/>
  </r>
  <r>
    <n v="150"/>
    <s v="Brown, Palmer and Pace"/>
    <s v="Networked stable workforce"/>
    <n v="100"/>
    <n v="1"/>
    <n v="1"/>
    <x v="2"/>
    <n v="1"/>
    <n v="1"/>
    <s v="US"/>
    <s v="USD"/>
    <n v="1544940000"/>
    <n v="1545026400"/>
    <x v="571"/>
    <d v="2018-12-17T06:00:00"/>
    <b v="0"/>
    <b v="0"/>
    <s v="music/rock"/>
    <s v="music"/>
    <s v="rock"/>
  </r>
  <r>
    <n v="151"/>
    <s v="Parker LLC"/>
    <s v="Customizable intermediate extranet"/>
    <n v="137200"/>
    <n v="88037"/>
    <n v="64.166909620991248"/>
    <x v="2"/>
    <n v="1467"/>
    <n v="60.011588275391958"/>
    <s v="US"/>
    <s v="USD"/>
    <n v="1402290000"/>
    <n v="1406696400"/>
    <x v="572"/>
    <d v="2014-07-30T05:00:00"/>
    <b v="0"/>
    <b v="0"/>
    <s v="music/electric music"/>
    <s v="music"/>
    <s v="electric music"/>
  </r>
  <r>
    <n v="153"/>
    <s v="Whitehead, Bell and Hughes"/>
    <s v="Multi-tiered radical definition"/>
    <n v="189400"/>
    <n v="176112"/>
    <n v="92.984160506863773"/>
    <x v="2"/>
    <n v="5681"/>
    <n v="31.000176025347649"/>
    <s v="US"/>
    <s v="USD"/>
    <n v="1350622800"/>
    <n v="1351141200"/>
    <x v="573"/>
    <d v="2012-10-25T05:00:00"/>
    <b v="0"/>
    <b v="0"/>
    <s v="theater/plays"/>
    <s v="theater"/>
    <s v="plays"/>
  </r>
  <r>
    <n v="154"/>
    <s v="Rodriguez-Brown"/>
    <s v="Devolved foreground benchmark"/>
    <n v="171300"/>
    <n v="100650"/>
    <n v="58.756567425569173"/>
    <x v="2"/>
    <n v="1059"/>
    <n v="95.042492917847028"/>
    <s v="US"/>
    <s v="USD"/>
    <n v="1463029200"/>
    <n v="1465016400"/>
    <x v="574"/>
    <d v="2016-06-04T05:00:00"/>
    <b v="0"/>
    <b v="1"/>
    <s v="music/indie rock"/>
    <s v="music"/>
    <s v="indie rock"/>
  </r>
  <r>
    <n v="155"/>
    <s v="Hall-Schaefer"/>
    <s v="Distributed eco-centric methodology"/>
    <n v="139500"/>
    <n v="90706"/>
    <n v="65.022222222222226"/>
    <x v="2"/>
    <n v="1194"/>
    <n v="75.968174204355108"/>
    <s v="US"/>
    <s v="USD"/>
    <n v="1269493200"/>
    <n v="1270789200"/>
    <x v="575"/>
    <d v="2010-04-09T05:00:00"/>
    <b v="0"/>
    <b v="0"/>
    <s v="theater/plays"/>
    <s v="theater"/>
    <s v="plays"/>
  </r>
  <r>
    <n v="157"/>
    <s v="Curtis-Curtis"/>
    <s v="User-friendly reciprocal initiative"/>
    <n v="4200"/>
    <n v="2212"/>
    <n v="52.666666666666664"/>
    <x v="2"/>
    <n v="30"/>
    <n v="73.733333333333334"/>
    <s v="AU"/>
    <s v="AUD"/>
    <n v="1388383200"/>
    <n v="1389420000"/>
    <x v="576"/>
    <d v="2014-01-11T06:00:00"/>
    <b v="0"/>
    <b v="0"/>
    <s v="photography/photography books"/>
    <s v="photography"/>
    <s v="photography books"/>
  </r>
  <r>
    <n v="161"/>
    <s v="Bruce Group"/>
    <s v="Cross-platform methodical process improvement"/>
    <n v="5500"/>
    <n v="4300"/>
    <n v="78.181818181818187"/>
    <x v="2"/>
    <n v="75"/>
    <n v="57.333333333333336"/>
    <s v="US"/>
    <s v="USD"/>
    <n v="1442984400"/>
    <n v="1443502800"/>
    <x v="577"/>
    <d v="2015-09-29T05:00:00"/>
    <b v="0"/>
    <b v="1"/>
    <s v="technology/web"/>
    <s v="technology"/>
    <s v="web"/>
  </r>
  <r>
    <n v="168"/>
    <s v="Hernandez Group"/>
    <s v="Ergonomic uniform open system"/>
    <n v="128100"/>
    <n v="40107"/>
    <n v="31.30913348946136"/>
    <x v="2"/>
    <n v="955"/>
    <n v="41.996858638743454"/>
    <s v="DK"/>
    <s v="DKK"/>
    <n v="1550815200"/>
    <n v="1552798800"/>
    <x v="578"/>
    <d v="2019-03-17T05:00:00"/>
    <b v="0"/>
    <b v="1"/>
    <s v="music/indie rock"/>
    <s v="music"/>
    <s v="indie rock"/>
  </r>
  <r>
    <n v="170"/>
    <s v="Summers, Gallegos and Stein"/>
    <s v="Mandatory mobile product"/>
    <n v="188100"/>
    <n v="5528"/>
    <n v="2.93886230728336"/>
    <x v="2"/>
    <n v="67"/>
    <n v="82.507462686567166"/>
    <s v="US"/>
    <s v="USD"/>
    <n v="1501736400"/>
    <n v="1502341200"/>
    <x v="579"/>
    <d v="2017-08-10T05:00:00"/>
    <b v="0"/>
    <b v="0"/>
    <s v="music/indie rock"/>
    <s v="music"/>
    <s v="indie rock"/>
  </r>
  <r>
    <n v="171"/>
    <s v="Blair Group"/>
    <s v="Public-key 3rdgeneration budgetary management"/>
    <n v="4900"/>
    <n v="521"/>
    <n v="10.63265306122449"/>
    <x v="2"/>
    <n v="5"/>
    <n v="104.2"/>
    <s v="US"/>
    <s v="USD"/>
    <n v="1395291600"/>
    <n v="1397192400"/>
    <x v="580"/>
    <d v="2014-04-11T05:00:00"/>
    <b v="0"/>
    <b v="0"/>
    <s v="publishing/translations"/>
    <s v="publishing"/>
    <s v="translations"/>
  </r>
  <r>
    <n v="172"/>
    <s v="Nixon Inc"/>
    <s v="Centralized national firmware"/>
    <n v="800"/>
    <n v="663"/>
    <n v="82.875"/>
    <x v="2"/>
    <n v="26"/>
    <n v="25.5"/>
    <s v="US"/>
    <s v="USD"/>
    <n v="1405746000"/>
    <n v="1407042000"/>
    <x v="581"/>
    <d v="2014-08-03T05:00:00"/>
    <b v="0"/>
    <b v="1"/>
    <s v="film &amp; video/documentary"/>
    <s v="film &amp; video"/>
    <s v="documentary"/>
  </r>
  <r>
    <n v="175"/>
    <s v="Jones, Contreras and Burnett"/>
    <s v="Sharable intangible migration"/>
    <n v="181200"/>
    <n v="47459"/>
    <n v="26.191501103752756"/>
    <x v="2"/>
    <n v="1130"/>
    <n v="41.999115044247787"/>
    <s v="US"/>
    <s v="USD"/>
    <n v="1472619600"/>
    <n v="1474261200"/>
    <x v="131"/>
    <d v="2016-09-19T05:00:00"/>
    <b v="0"/>
    <b v="0"/>
    <s v="theater/plays"/>
    <s v="theater"/>
    <s v="plays"/>
  </r>
  <r>
    <n v="176"/>
    <s v="Stone-Orozco"/>
    <s v="Proactive scalable Graphical User Interface"/>
    <n v="115000"/>
    <n v="86060"/>
    <n v="74.834782608695647"/>
    <x v="2"/>
    <n v="782"/>
    <n v="110.05115089514067"/>
    <s v="US"/>
    <s v="USD"/>
    <n v="1472878800"/>
    <n v="1473656400"/>
    <x v="582"/>
    <d v="2016-09-12T05:00:00"/>
    <b v="0"/>
    <b v="0"/>
    <s v="theater/plays"/>
    <s v="theater"/>
    <s v="plays"/>
  </r>
  <r>
    <n v="178"/>
    <s v="Alexander-Williams"/>
    <s v="Triple-buffered cohesive structure"/>
    <n v="7200"/>
    <n v="6927"/>
    <n v="96.208333333333329"/>
    <x v="2"/>
    <n v="210"/>
    <n v="32.985714285714288"/>
    <s v="US"/>
    <s v="USD"/>
    <n v="1505970000"/>
    <n v="1506747600"/>
    <x v="583"/>
    <d v="2017-09-30T05:00:00"/>
    <b v="0"/>
    <b v="0"/>
    <s v="food/food trucks"/>
    <s v="food"/>
    <s v="food trucks"/>
  </r>
  <r>
    <n v="181"/>
    <s v="Daniels, Rose and Tyler"/>
    <s v="Centralized global approach"/>
    <n v="8600"/>
    <n v="5315"/>
    <n v="61.802325581395344"/>
    <x v="2"/>
    <n v="136"/>
    <n v="39.080882352941174"/>
    <s v="US"/>
    <s v="USD"/>
    <n v="1507093200"/>
    <n v="1508648400"/>
    <x v="584"/>
    <d v="2017-10-22T05:00:00"/>
    <b v="0"/>
    <b v="0"/>
    <s v="technology/web"/>
    <s v="technology"/>
    <s v="web"/>
  </r>
  <r>
    <n v="183"/>
    <s v="Rogers, Huerta and Medina"/>
    <s v="Pre-emptive bandwidth-monitored instruction set"/>
    <n v="5100"/>
    <n v="3525"/>
    <n v="69.117647058823522"/>
    <x v="2"/>
    <n v="86"/>
    <n v="40.988372093023258"/>
    <s v="CA"/>
    <s v="CAD"/>
    <n v="1284008400"/>
    <n v="1285131600"/>
    <x v="585"/>
    <d v="2010-09-22T05:00:00"/>
    <b v="0"/>
    <b v="0"/>
    <s v="music/rock"/>
    <s v="music"/>
    <s v="rock"/>
  </r>
  <r>
    <n v="185"/>
    <s v="Bailey PLC"/>
    <s v="Innovative actuating conglomeration"/>
    <n v="1000"/>
    <n v="718"/>
    <n v="71.8"/>
    <x v="2"/>
    <n v="19"/>
    <n v="37.789473684210527"/>
    <s v="US"/>
    <s v="USD"/>
    <n v="1526187600"/>
    <n v="1527138000"/>
    <x v="586"/>
    <d v="2018-05-24T05:00:00"/>
    <b v="0"/>
    <b v="0"/>
    <s v="film &amp; video/television"/>
    <s v="film &amp; video"/>
    <s v="television"/>
  </r>
  <r>
    <n v="186"/>
    <s v="Parker Group"/>
    <s v="Grass-roots foreground policy"/>
    <n v="88800"/>
    <n v="28358"/>
    <n v="31.934684684684683"/>
    <x v="2"/>
    <n v="886"/>
    <n v="32.006772009029348"/>
    <s v="US"/>
    <s v="USD"/>
    <n v="1400821200"/>
    <n v="1402117200"/>
    <x v="587"/>
    <d v="2014-06-07T05:00:00"/>
    <b v="0"/>
    <b v="0"/>
    <s v="theater/plays"/>
    <s v="theater"/>
    <s v="plays"/>
  </r>
  <r>
    <n v="188"/>
    <s v="Walker, Jones and Rodriguez"/>
    <s v="Networked didactic info-mediaries"/>
    <n v="8200"/>
    <n v="2625"/>
    <n v="32.012195121951223"/>
    <x v="2"/>
    <n v="35"/>
    <n v="75"/>
    <s v="IT"/>
    <s v="EUR"/>
    <n v="1417500000"/>
    <n v="1417586400"/>
    <x v="588"/>
    <d v="2014-12-03T06:00:00"/>
    <b v="0"/>
    <b v="0"/>
    <s v="theater/plays"/>
    <s v="theater"/>
    <s v="plays"/>
  </r>
  <r>
    <n v="190"/>
    <s v="Cook LLC"/>
    <s v="Up-sized dynamic throughput"/>
    <n v="3700"/>
    <n v="2538"/>
    <n v="68.594594594594597"/>
    <x v="2"/>
    <n v="24"/>
    <n v="105.75"/>
    <s v="US"/>
    <s v="USD"/>
    <n v="1370322000"/>
    <n v="1370408400"/>
    <x v="589"/>
    <d v="2013-06-05T05:00:00"/>
    <b v="0"/>
    <b v="1"/>
    <s v="theater/plays"/>
    <s v="theater"/>
    <s v="plays"/>
  </r>
  <r>
    <n v="191"/>
    <s v="Sutton PLC"/>
    <s v="Mandatory reciprocal superstructure"/>
    <n v="8400"/>
    <n v="3188"/>
    <n v="37.952380952380956"/>
    <x v="2"/>
    <n v="86"/>
    <n v="37.069767441860463"/>
    <s v="IT"/>
    <s v="EUR"/>
    <n v="1552366800"/>
    <n v="1552626000"/>
    <x v="181"/>
    <d v="2019-03-15T05:00:00"/>
    <b v="0"/>
    <b v="0"/>
    <s v="theater/plays"/>
    <s v="theater"/>
    <s v="plays"/>
  </r>
  <r>
    <n v="192"/>
    <s v="Long, Morgan and Mitchell"/>
    <s v="Upgradable 4thgeneration productivity"/>
    <n v="42600"/>
    <n v="8517"/>
    <n v="19.992957746478872"/>
    <x v="2"/>
    <n v="243"/>
    <n v="35.049382716049379"/>
    <s v="US"/>
    <s v="USD"/>
    <n v="1403845200"/>
    <n v="1404190800"/>
    <x v="590"/>
    <d v="2014-07-01T05:00:00"/>
    <b v="0"/>
    <b v="0"/>
    <s v="music/rock"/>
    <s v="music"/>
    <s v="rock"/>
  </r>
  <r>
    <n v="193"/>
    <s v="Calhoun, Rogers and Long"/>
    <s v="Progressive discrete hub"/>
    <n v="6600"/>
    <n v="3012"/>
    <n v="45.636363636363633"/>
    <x v="2"/>
    <n v="65"/>
    <n v="46.338461538461537"/>
    <s v="US"/>
    <s v="USD"/>
    <n v="1523163600"/>
    <n v="1523509200"/>
    <x v="591"/>
    <d v="2018-04-12T05:00:00"/>
    <b v="1"/>
    <b v="0"/>
    <s v="music/indie rock"/>
    <s v="music"/>
    <s v="indie rock"/>
  </r>
  <r>
    <n v="196"/>
    <s v="King Inc"/>
    <s v="Organic bandwidth-monitored frame"/>
    <n v="8200"/>
    <n v="5178"/>
    <n v="63.146341463414636"/>
    <x v="2"/>
    <n v="100"/>
    <n v="51.78"/>
    <s v="DK"/>
    <s v="DKK"/>
    <n v="1472878800"/>
    <n v="1474520400"/>
    <x v="582"/>
    <d v="2016-09-22T05:00:00"/>
    <b v="0"/>
    <b v="0"/>
    <s v="technology/wearables"/>
    <s v="technology"/>
    <s v="wearables"/>
  </r>
  <r>
    <n v="198"/>
    <s v="Palmer Inc"/>
    <s v="Universal multi-state capability"/>
    <n v="63200"/>
    <n v="6041"/>
    <n v="9.5585443037974684"/>
    <x v="2"/>
    <n v="168"/>
    <n v="35.958333333333336"/>
    <s v="US"/>
    <s v="USD"/>
    <n v="1281070800"/>
    <n v="1283576400"/>
    <x v="139"/>
    <d v="2010-09-04T05:00:00"/>
    <b v="0"/>
    <b v="0"/>
    <s v="music/electric music"/>
    <s v="music"/>
    <s v="electric music"/>
  </r>
  <r>
    <n v="199"/>
    <s v="Hull, Baker and Martinez"/>
    <s v="Digitized reciprocal infrastructure"/>
    <n v="1800"/>
    <n v="968"/>
    <n v="53.777777777777779"/>
    <x v="2"/>
    <n v="13"/>
    <n v="74.461538461538467"/>
    <s v="US"/>
    <s v="USD"/>
    <n v="1436245200"/>
    <n v="1436590800"/>
    <x v="592"/>
    <d v="2015-07-11T05:00:00"/>
    <b v="0"/>
    <b v="0"/>
    <s v="music/rock"/>
    <s v="music"/>
    <s v="rock"/>
  </r>
  <r>
    <n v="200"/>
    <s v="Becker, Rice and White"/>
    <s v="Reduced dedicated capability"/>
    <n v="100"/>
    <n v="2"/>
    <n v="2"/>
    <x v="2"/>
    <n v="1"/>
    <n v="2"/>
    <s v="CA"/>
    <s v="CAD"/>
    <n v="1269493200"/>
    <n v="1270443600"/>
    <x v="575"/>
    <d v="2010-04-05T05:00:00"/>
    <b v="0"/>
    <b v="0"/>
    <s v="theater/plays"/>
    <s v="theater"/>
    <s v="plays"/>
  </r>
  <r>
    <n v="204"/>
    <s v="Daniel-Luna"/>
    <s v="Mandatory multimedia leverage"/>
    <n v="75000"/>
    <n v="2529"/>
    <n v="3.3719999999999999"/>
    <x v="2"/>
    <n v="40"/>
    <n v="63.225000000000001"/>
    <s v="US"/>
    <s v="USD"/>
    <n v="1301806800"/>
    <n v="1302670800"/>
    <x v="593"/>
    <d v="2011-04-13T05:00:00"/>
    <b v="0"/>
    <b v="0"/>
    <s v="music/jazz"/>
    <s v="music"/>
    <s v="jazz"/>
  </r>
  <r>
    <n v="210"/>
    <s v="Schultz Inc"/>
    <s v="Synergistic tertiary time-frame"/>
    <n v="9400"/>
    <n v="6338"/>
    <n v="67.425531914893625"/>
    <x v="2"/>
    <n v="226"/>
    <n v="28.044247787610619"/>
    <s v="DK"/>
    <s v="DKK"/>
    <n v="1488520800"/>
    <n v="1490850000"/>
    <x v="594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94.923371647509583"/>
    <x v="2"/>
    <n v="1625"/>
    <n v="60.984615384615381"/>
    <s v="US"/>
    <s v="USD"/>
    <n v="1377579600"/>
    <n v="1379653200"/>
    <x v="595"/>
    <d v="2013-09-20T05:00:00"/>
    <b v="0"/>
    <b v="0"/>
    <s v="theater/plays"/>
    <s v="theater"/>
    <s v="plays"/>
  </r>
  <r>
    <n v="215"/>
    <s v="Vargas, Banks and Palmer"/>
    <s v="Extended 24/7 implementation"/>
    <n v="156800"/>
    <n v="6024"/>
    <n v="3.841836734693878"/>
    <x v="2"/>
    <n v="143"/>
    <n v="42.125874125874127"/>
    <s v="US"/>
    <s v="USD"/>
    <n v="1550037600"/>
    <n v="1550210400"/>
    <x v="213"/>
    <d v="2019-02-15T06:00:00"/>
    <b v="0"/>
    <b v="0"/>
    <s v="theater/plays"/>
    <s v="theater"/>
    <s v="plays"/>
  </r>
  <r>
    <n v="217"/>
    <s v="Moore, Dudley and Navarro"/>
    <s v="Organic multi-tasking focus group"/>
    <n v="129400"/>
    <n v="57911"/>
    <n v="44.753477588871718"/>
    <x v="2"/>
    <n v="934"/>
    <n v="62.003211991434689"/>
    <s v="US"/>
    <s v="USD"/>
    <n v="1556427600"/>
    <n v="1557205200"/>
    <x v="596"/>
    <d v="2019-05-07T05:00:00"/>
    <b v="0"/>
    <b v="0"/>
    <s v="film &amp; video/science fiction"/>
    <s v="film &amp; video"/>
    <s v="science fiction"/>
  </r>
  <r>
    <n v="220"/>
    <s v="Owens-Le"/>
    <s v="Focused composite approach"/>
    <n v="7900"/>
    <n v="667"/>
    <n v="8.4430379746835449"/>
    <x v="2"/>
    <n v="17"/>
    <n v="39.235294117647058"/>
    <s v="US"/>
    <s v="USD"/>
    <n v="1309496400"/>
    <n v="1311051600"/>
    <x v="597"/>
    <d v="2011-07-19T05:00:00"/>
    <b v="1"/>
    <b v="0"/>
    <s v="theater/plays"/>
    <s v="theater"/>
    <s v="plays"/>
  </r>
  <r>
    <n v="221"/>
    <s v="Huff LLC"/>
    <s v="Face-to-face clear-thinking Local Area Network"/>
    <n v="121500"/>
    <n v="119830"/>
    <n v="98.625514403292186"/>
    <x v="2"/>
    <n v="2179"/>
    <n v="54.993116108306566"/>
    <s v="US"/>
    <s v="USD"/>
    <n v="1340254800"/>
    <n v="1340427600"/>
    <x v="598"/>
    <d v="2012-06-23T05:00:00"/>
    <b v="1"/>
    <b v="0"/>
    <s v="food/food trucks"/>
    <s v="food"/>
    <s v="food trucks"/>
  </r>
  <r>
    <n v="223"/>
    <s v="Chavez, Garcia and Cantu"/>
    <s v="Synergistic explicit capability"/>
    <n v="87300"/>
    <n v="81897"/>
    <n v="93.81099656357388"/>
    <x v="2"/>
    <n v="931"/>
    <n v="87.966702470461868"/>
    <s v="US"/>
    <s v="USD"/>
    <n v="1458104400"/>
    <n v="1459314000"/>
    <x v="599"/>
    <d v="2016-03-30T05:00:00"/>
    <b v="0"/>
    <b v="0"/>
    <s v="theater/plays"/>
    <s v="theater"/>
    <s v="plays"/>
  </r>
  <r>
    <n v="235"/>
    <s v="Lee, Ali and Guzman"/>
    <s v="Polarized upward-trending Local Area Network"/>
    <n v="8600"/>
    <n v="3589"/>
    <n v="41.732558139534881"/>
    <x v="2"/>
    <n v="92"/>
    <n v="39.010869565217391"/>
    <s v="US"/>
    <s v="USD"/>
    <n v="1486965600"/>
    <n v="1487397600"/>
    <x v="600"/>
    <d v="2017-02-18T06:00: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10.944303797468354"/>
    <x v="2"/>
    <n v="57"/>
    <n v="75.84210526315789"/>
    <s v="AU"/>
    <s v="AUD"/>
    <n v="1561438800"/>
    <n v="1562043600"/>
    <x v="601"/>
    <d v="2019-07-02T05:00:00"/>
    <b v="0"/>
    <b v="1"/>
    <s v="music/rock"/>
    <s v="music"/>
    <s v="rock"/>
  </r>
  <r>
    <n v="239"/>
    <s v="Mason-Sanders"/>
    <s v="Networked web-enabled instruction set"/>
    <n v="3200"/>
    <n v="3127"/>
    <n v="97.71875"/>
    <x v="2"/>
    <n v="41"/>
    <n v="76.268292682926827"/>
    <s v="US"/>
    <s v="USD"/>
    <n v="1440824400"/>
    <n v="1441170000"/>
    <x v="602"/>
    <d v="2015-09-02T05:00:00"/>
    <b v="0"/>
    <b v="0"/>
    <s v="technology/wearables"/>
    <s v="technology"/>
    <s v="wearables"/>
  </r>
  <r>
    <n v="250"/>
    <s v="Robbins and Sons"/>
    <s v="Future-proofed directional synergy"/>
    <n v="100"/>
    <n v="3"/>
    <n v="3"/>
    <x v="2"/>
    <n v="1"/>
    <n v="3"/>
    <s v="US"/>
    <s v="USD"/>
    <n v="1264399200"/>
    <n v="1267423200"/>
    <x v="41"/>
    <d v="2010-03-01T06:00:00"/>
    <b v="0"/>
    <b v="0"/>
    <s v="music/rock"/>
    <s v="music"/>
    <s v="rock"/>
  </r>
  <r>
    <n v="251"/>
    <s v="Singleton Ltd"/>
    <s v="Enhanced user-facing function"/>
    <n v="7100"/>
    <n v="3840"/>
    <n v="54.084507042253513"/>
    <x v="2"/>
    <n v="101"/>
    <n v="38.019801980198018"/>
    <s v="US"/>
    <s v="USD"/>
    <n v="1355032800"/>
    <n v="1355205600"/>
    <x v="603"/>
    <d v="2012-12-11T06:00:00"/>
    <b v="0"/>
    <b v="0"/>
    <s v="theater/plays"/>
    <s v="theater"/>
    <s v="plays"/>
  </r>
  <r>
    <n v="253"/>
    <s v="Rogers, Jacobs and Jackson"/>
    <s v="Upgradable multi-state instruction set"/>
    <n v="121500"/>
    <n v="108161"/>
    <n v="89.021399176954731"/>
    <x v="2"/>
    <n v="1335"/>
    <n v="81.019475655430711"/>
    <s v="CA"/>
    <s v="CAD"/>
    <n v="1302238800"/>
    <n v="1303275600"/>
    <x v="604"/>
    <d v="2011-04-20T05:00:00"/>
    <b v="0"/>
    <b v="0"/>
    <s v="film &amp; video/drama"/>
    <s v="film &amp; video"/>
    <s v="drama"/>
  </r>
  <r>
    <n v="256"/>
    <s v="Smith-Reid"/>
    <s v="Optimized actuating toolset"/>
    <n v="4100"/>
    <n v="959"/>
    <n v="23.390243902439025"/>
    <x v="2"/>
    <n v="15"/>
    <n v="63.93333333333333"/>
    <s v="GB"/>
    <s v="GBP"/>
    <n v="1453615200"/>
    <n v="1456812000"/>
    <x v="605"/>
    <d v="2016-03-01T06:00:00"/>
    <b v="0"/>
    <b v="0"/>
    <s v="music/rock"/>
    <s v="music"/>
    <s v="rock"/>
  </r>
  <r>
    <n v="261"/>
    <s v="Mason-Smith"/>
    <s v="Reverse-engineered cohesive migration"/>
    <n v="84300"/>
    <n v="26303"/>
    <n v="31.201660735468568"/>
    <x v="2"/>
    <n v="454"/>
    <n v="57.936123348017624"/>
    <s v="US"/>
    <s v="USD"/>
    <n v="1282712400"/>
    <n v="1283058000"/>
    <x v="606"/>
    <d v="2010-08-29T05:00:00"/>
    <b v="0"/>
    <b v="1"/>
    <s v="music/rock"/>
    <s v="music"/>
    <s v="rock"/>
  </r>
  <r>
    <n v="266"/>
    <s v="Cole LLC"/>
    <s v="Proactive responsive emulation"/>
    <n v="111900"/>
    <n v="85902"/>
    <n v="76.766756032171585"/>
    <x v="2"/>
    <n v="3182"/>
    <n v="26.996228786926462"/>
    <s v="IT"/>
    <s v="EUR"/>
    <n v="1415340000"/>
    <n v="1418191200"/>
    <x v="607"/>
    <d v="2014-12-10T06:00:00"/>
    <b v="0"/>
    <b v="1"/>
    <s v="music/jazz"/>
    <s v="music"/>
    <s v="jazz"/>
  </r>
  <r>
    <n v="274"/>
    <s v="Morgan-Jenkins"/>
    <s v="Fully-configurable background algorithm"/>
    <n v="2400"/>
    <n v="773"/>
    <n v="32.208333333333336"/>
    <x v="2"/>
    <n v="15"/>
    <n v="51.533333333333331"/>
    <s v="US"/>
    <s v="USD"/>
    <n v="1509948000"/>
    <n v="1510380000"/>
    <x v="382"/>
    <d v="2017-11-11T06:00:00"/>
    <b v="0"/>
    <b v="0"/>
    <s v="theater/plays"/>
    <s v="theater"/>
    <s v="plays"/>
  </r>
  <r>
    <n v="276"/>
    <s v="Fields Ltd"/>
    <s v="Front-line foreground project"/>
    <n v="5500"/>
    <n v="5324"/>
    <n v="96.8"/>
    <x v="2"/>
    <n v="133"/>
    <n v="40.030075187969928"/>
    <s v="US"/>
    <s v="USD"/>
    <n v="1334811600"/>
    <n v="1335243600"/>
    <x v="375"/>
    <d v="2012-04-24T05:00:00"/>
    <b v="0"/>
    <b v="1"/>
    <s v="games/video games"/>
    <s v="games"/>
    <s v="video games"/>
  </r>
  <r>
    <n v="281"/>
    <s v="Drake PLC"/>
    <s v="Profound object-oriented paradigm"/>
    <n v="164500"/>
    <n v="150552"/>
    <n v="91.520972644376897"/>
    <x v="2"/>
    <n v="2062"/>
    <n v="73.012609117361791"/>
    <s v="US"/>
    <s v="USD"/>
    <n v="1331445600"/>
    <n v="1333256400"/>
    <x v="608"/>
    <d v="2012-04-01T05:00:00"/>
    <b v="0"/>
    <b v="1"/>
    <s v="theater/plays"/>
    <s v="theater"/>
    <s v="plays"/>
  </r>
  <r>
    <n v="283"/>
    <s v="Lucas-Mullins"/>
    <s v="Business-focused dynamic instruction set"/>
    <n v="8100"/>
    <n v="1517"/>
    <n v="18.728395061728396"/>
    <x v="2"/>
    <n v="29"/>
    <n v="52.310344827586206"/>
    <s v="DK"/>
    <s v="DKK"/>
    <n v="1464584400"/>
    <n v="1465016400"/>
    <x v="609"/>
    <d v="2016-06-04T05:00:00"/>
    <b v="0"/>
    <b v="0"/>
    <s v="music/rock"/>
    <s v="music"/>
    <s v="rock"/>
  </r>
  <r>
    <n v="284"/>
    <s v="Tran LLC"/>
    <s v="Ameliorated fresh-thinking protocol"/>
    <n v="9800"/>
    <n v="8153"/>
    <n v="83.193877551020407"/>
    <x v="2"/>
    <n v="132"/>
    <n v="61.765151515151516"/>
    <s v="US"/>
    <s v="USD"/>
    <n v="1335848400"/>
    <n v="1336280400"/>
    <x v="610"/>
    <d v="2012-05-06T05:00:00"/>
    <b v="0"/>
    <b v="0"/>
    <s v="technology/web"/>
    <s v="technology"/>
    <s v="web"/>
  </r>
  <r>
    <n v="288"/>
    <s v="Garcia Ltd"/>
    <s v="Secured global success"/>
    <n v="5600"/>
    <n v="5476"/>
    <n v="97.785714285714292"/>
    <x v="2"/>
    <n v="137"/>
    <n v="39.970802919708028"/>
    <s v="DK"/>
    <s v="DKK"/>
    <n v="1331701200"/>
    <n v="1331787600"/>
    <x v="611"/>
    <d v="2012-03-15T05:00:00"/>
    <b v="0"/>
    <b v="1"/>
    <s v="music/metal"/>
    <s v="music"/>
    <s v="metal"/>
  </r>
  <r>
    <n v="290"/>
    <s v="Wilson, Hall and Osborne"/>
    <s v="Advanced global data-warehouse"/>
    <n v="168600"/>
    <n v="91722"/>
    <n v="54.402135231316727"/>
    <x v="2"/>
    <n v="908"/>
    <n v="101.01541850220265"/>
    <s v="US"/>
    <s v="USD"/>
    <n v="1368162000"/>
    <n v="1370926800"/>
    <x v="612"/>
    <d v="2013-06-11T05:00:00"/>
    <b v="0"/>
    <b v="1"/>
    <s v="film &amp; video/documentary"/>
    <s v="film &amp; video"/>
    <s v="documentary"/>
  </r>
  <r>
    <n v="292"/>
    <s v="Ho-Harris"/>
    <s v="Versatile cohesive encoding"/>
    <n v="7300"/>
    <n v="717"/>
    <n v="9.8219178082191778"/>
    <x v="2"/>
    <n v="10"/>
    <n v="71.7"/>
    <s v="US"/>
    <s v="USD"/>
    <n v="1331874000"/>
    <n v="1333429200"/>
    <x v="613"/>
    <d v="2012-04-03T05:00:00"/>
    <b v="0"/>
    <b v="0"/>
    <s v="food/food trucks"/>
    <s v="food"/>
    <s v="food trucks"/>
  </r>
  <r>
    <n v="295"/>
    <s v="Smith, Jackson and Herrera"/>
    <s v="Enterprise-wide intermediate middleware"/>
    <n v="192900"/>
    <n v="68769"/>
    <n v="35.650077760497666"/>
    <x v="2"/>
    <n v="1910"/>
    <n v="36.004712041884815"/>
    <s v="CH"/>
    <s v="CHF"/>
    <n v="1381813200"/>
    <n v="1383976800"/>
    <x v="614"/>
    <d v="2013-11-09T06:00:00"/>
    <b v="0"/>
    <b v="0"/>
    <s v="theater/plays"/>
    <s v="theater"/>
    <s v="plays"/>
  </r>
  <r>
    <n v="296"/>
    <s v="Smith-Hess"/>
    <s v="Grass-roots real-time Local Area Network"/>
    <n v="6100"/>
    <n v="3352"/>
    <n v="54.950819672131146"/>
    <x v="2"/>
    <n v="38"/>
    <n v="88.21052631578948"/>
    <s v="AU"/>
    <s v="AUD"/>
    <n v="1548655200"/>
    <n v="1550556000"/>
    <x v="615"/>
    <d v="2019-02-19T06:00:00"/>
    <b v="0"/>
    <b v="0"/>
    <s v="theater/plays"/>
    <s v="theater"/>
    <s v="plays"/>
  </r>
  <r>
    <n v="297"/>
    <s v="Brown, Herring and Bass"/>
    <s v="Organized client-driven capacity"/>
    <n v="7200"/>
    <n v="6785"/>
    <n v="94.236111111111114"/>
    <x v="2"/>
    <n v="104"/>
    <n v="65.240384615384613"/>
    <s v="AU"/>
    <s v="AUD"/>
    <n v="1389679200"/>
    <n v="1390456800"/>
    <x v="616"/>
    <d v="2014-01-23T06:00:00"/>
    <b v="0"/>
    <b v="1"/>
    <s v="theater/plays"/>
    <s v="theater"/>
    <s v="plays"/>
  </r>
  <r>
    <n v="299"/>
    <s v="Ramsey and Sons"/>
    <s v="Grass-roots contextually-based algorithm"/>
    <n v="3800"/>
    <n v="1954"/>
    <n v="51.421052631578945"/>
    <x v="2"/>
    <n v="49"/>
    <n v="39.877551020408163"/>
    <s v="US"/>
    <s v="USD"/>
    <n v="1456984800"/>
    <n v="1461819600"/>
    <x v="617"/>
    <d v="2016-04-28T05:00:00"/>
    <b v="0"/>
    <b v="0"/>
    <s v="food/food trucks"/>
    <s v="food"/>
    <s v="food trucks"/>
  </r>
  <r>
    <n v="300"/>
    <s v="Cooke PLC"/>
    <s v="Focused executive core"/>
    <n v="100"/>
    <n v="5"/>
    <n v="5"/>
    <x v="2"/>
    <n v="1"/>
    <n v="5"/>
    <s v="DK"/>
    <s v="DKK"/>
    <n v="1504069200"/>
    <n v="1504155600"/>
    <x v="618"/>
    <d v="2017-08-31T05:00:00"/>
    <b v="0"/>
    <b v="1"/>
    <s v="publishing/nonfiction"/>
    <s v="publishing"/>
    <s v="nonfiction"/>
  </r>
  <r>
    <n v="302"/>
    <s v="Ferguson, Collins and Mata"/>
    <s v="Customizable bi-directional hardware"/>
    <n v="76100"/>
    <n v="24234"/>
    <n v="31.844940867279899"/>
    <x v="2"/>
    <n v="245"/>
    <n v="98.914285714285711"/>
    <s v="US"/>
    <s v="USD"/>
    <n v="1535864400"/>
    <n v="1537074000"/>
    <x v="619"/>
    <d v="2018-09-16T05:00:00"/>
    <b v="0"/>
    <b v="0"/>
    <s v="theater/plays"/>
    <s v="theater"/>
    <s v="plays"/>
  </r>
  <r>
    <n v="303"/>
    <s v="Guerrero, Flores and Jenkins"/>
    <s v="Networked optimal architecture"/>
    <n v="3400"/>
    <n v="2809"/>
    <n v="82.617647058823536"/>
    <x v="2"/>
    <n v="32"/>
    <n v="87.78125"/>
    <s v="US"/>
    <s v="USD"/>
    <n v="1452146400"/>
    <n v="1452578400"/>
    <x v="620"/>
    <d v="2016-01-12T06:00:00"/>
    <b v="0"/>
    <b v="0"/>
    <s v="music/indie rock"/>
    <s v="music"/>
    <s v="indie rock"/>
  </r>
  <r>
    <n v="306"/>
    <s v="Rush, Reed and Hall"/>
    <s v="Enterprise-wide 3rdgeneration knowledge user"/>
    <n v="6500"/>
    <n v="514"/>
    <n v="7.9076923076923071"/>
    <x v="2"/>
    <n v="7"/>
    <n v="73.428571428571431"/>
    <s v="US"/>
    <s v="USD"/>
    <n v="1500008400"/>
    <n v="1500267600"/>
    <x v="621"/>
    <d v="2017-07-17T05:00:00"/>
    <b v="0"/>
    <b v="1"/>
    <s v="theater/plays"/>
    <s v="theater"/>
    <s v="plays"/>
  </r>
  <r>
    <n v="308"/>
    <s v="Davis Ltd"/>
    <s v="Grass-roots optimizing projection"/>
    <n v="118200"/>
    <n v="87560"/>
    <n v="74.077834179357026"/>
    <x v="2"/>
    <n v="803"/>
    <n v="109.04109589041096"/>
    <s v="US"/>
    <s v="USD"/>
    <n v="1303102800"/>
    <n v="1303189200"/>
    <x v="622"/>
    <d v="2011-04-19T05:00:00"/>
    <b v="0"/>
    <b v="0"/>
    <s v="theater/plays"/>
    <s v="theater"/>
    <s v="plays"/>
  </r>
  <r>
    <n v="310"/>
    <s v="Velazquez, Hunt and Ortiz"/>
    <s v="Switchable zero tolerance website"/>
    <n v="7800"/>
    <n v="1586"/>
    <n v="20.333333333333332"/>
    <x v="2"/>
    <n v="16"/>
    <n v="99.125"/>
    <s v="US"/>
    <s v="USD"/>
    <n v="1270789200"/>
    <n v="1272171600"/>
    <x v="623"/>
    <d v="2010-04-25T05:00:00"/>
    <b v="0"/>
    <b v="0"/>
    <s v="games/video games"/>
    <s v="games"/>
    <s v="video games"/>
  </r>
  <r>
    <n v="315"/>
    <s v="Lopez, Adams and Johnson"/>
    <s v="Open-source interactive knowledge user"/>
    <n v="9500"/>
    <n v="3220"/>
    <n v="33.89473684210526"/>
    <x v="2"/>
    <n v="31"/>
    <n v="103.87096774193549"/>
    <s v="US"/>
    <s v="USD"/>
    <n v="1400907600"/>
    <n v="1403413200"/>
    <x v="624"/>
    <d v="2014-06-22T05:00:00"/>
    <b v="0"/>
    <b v="0"/>
    <s v="theater/plays"/>
    <s v="theater"/>
    <s v="plays"/>
  </r>
  <r>
    <n v="316"/>
    <s v="Martin-Marshall"/>
    <s v="Configurable demand-driven matrix"/>
    <n v="9600"/>
    <n v="6401"/>
    <n v="66.677083333333329"/>
    <x v="2"/>
    <n v="108"/>
    <n v="59.268518518518519"/>
    <s v="IT"/>
    <s v="EUR"/>
    <n v="1574143200"/>
    <n v="1574229600"/>
    <x v="625"/>
    <d v="2019-11-20T06:00:00"/>
    <b v="0"/>
    <b v="1"/>
    <s v="food/food trucks"/>
    <s v="food"/>
    <s v="food trucks"/>
  </r>
  <r>
    <n v="317"/>
    <s v="Summers PLC"/>
    <s v="Cross-group coherent hierarchy"/>
    <n v="6600"/>
    <n v="1269"/>
    <n v="19.227272727272727"/>
    <x v="2"/>
    <n v="30"/>
    <n v="42.3"/>
    <s v="US"/>
    <s v="USD"/>
    <n v="1494738000"/>
    <n v="1495861200"/>
    <x v="626"/>
    <d v="2017-05-27T05:00:00"/>
    <b v="0"/>
    <b v="0"/>
    <s v="theater/plays"/>
    <s v="theater"/>
    <s v="plays"/>
  </r>
  <r>
    <n v="318"/>
    <s v="Young, Hart and Ryan"/>
    <s v="Decentralized demand-driven open system"/>
    <n v="5700"/>
    <n v="903"/>
    <n v="15.842105263157894"/>
    <x v="2"/>
    <n v="17"/>
    <n v="53.117647058823529"/>
    <s v="US"/>
    <s v="USD"/>
    <n v="1392357600"/>
    <n v="1392530400"/>
    <x v="627"/>
    <d v="2014-02-16T06:00:00"/>
    <b v="0"/>
    <b v="0"/>
    <s v="music/rock"/>
    <s v="music"/>
    <s v="rock"/>
  </r>
  <r>
    <n v="320"/>
    <s v="Sandoval-Powell"/>
    <s v="Phased holistic implementation"/>
    <n v="84400"/>
    <n v="8092"/>
    <n v="9.5876777251184837"/>
    <x v="2"/>
    <n v="80"/>
    <n v="101.15"/>
    <s v="US"/>
    <s v="USD"/>
    <n v="1305003600"/>
    <n v="1305781200"/>
    <x v="628"/>
    <d v="2011-05-19T05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94.144366197183089"/>
    <x v="2"/>
    <n v="2468"/>
    <n v="65.000810372771468"/>
    <s v="US"/>
    <s v="USD"/>
    <n v="1301634000"/>
    <n v="1302325200"/>
    <x v="629"/>
    <d v="2011-04-09T05:00:00"/>
    <b v="0"/>
    <b v="0"/>
    <s v="film &amp; video/shorts"/>
    <s v="film &amp; video"/>
    <s v="shorts"/>
  </r>
  <r>
    <n v="323"/>
    <s v="Cole, Smith and Wood"/>
    <s v="Integrated zero-defect help-desk"/>
    <n v="8900"/>
    <n v="2148"/>
    <n v="24.134831460674157"/>
    <x v="2"/>
    <n v="26"/>
    <n v="82.615384615384613"/>
    <s v="GB"/>
    <s v="GBP"/>
    <n v="1395896400"/>
    <n v="1396069200"/>
    <x v="630"/>
    <d v="2014-03-29T05:00:00"/>
    <b v="0"/>
    <b v="0"/>
    <s v="film &amp; video/documentary"/>
    <s v="film &amp; video"/>
    <s v="documentary"/>
  </r>
  <r>
    <n v="325"/>
    <s v="Saunders Group"/>
    <s v="Programmable systemic implementation"/>
    <n v="6500"/>
    <n v="5897"/>
    <n v="90.723076923076931"/>
    <x v="2"/>
    <n v="73"/>
    <n v="80.780821917808225"/>
    <s v="US"/>
    <s v="USD"/>
    <n v="1529125200"/>
    <n v="1531112400"/>
    <x v="553"/>
    <d v="2018-07-09T05:00:00"/>
    <b v="0"/>
    <b v="1"/>
    <s v="theater/plays"/>
    <s v="theater"/>
    <s v="plays"/>
  </r>
  <r>
    <n v="326"/>
    <s v="Pham, Avila and Nash"/>
    <s v="Multi-channeled next generation architecture"/>
    <n v="7200"/>
    <n v="3326"/>
    <n v="46.194444444444443"/>
    <x v="2"/>
    <n v="128"/>
    <n v="25.984375"/>
    <s v="US"/>
    <s v="USD"/>
    <n v="1451109600"/>
    <n v="1451628000"/>
    <x v="284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38.53846153846154"/>
    <x v="2"/>
    <n v="33"/>
    <n v="30.363636363636363"/>
    <s v="US"/>
    <s v="USD"/>
    <n v="1566968400"/>
    <n v="1567314000"/>
    <x v="631"/>
    <d v="2019-09-01T05:00:00"/>
    <b v="0"/>
    <b v="1"/>
    <s v="theater/plays"/>
    <s v="theater"/>
    <s v="plays"/>
  </r>
  <r>
    <n v="336"/>
    <s v="Nunez Inc"/>
    <s v="Customizable intangible capability"/>
    <n v="70700"/>
    <n v="68602"/>
    <n v="97.032531824611041"/>
    <x v="2"/>
    <n v="1072"/>
    <n v="63.994402985074629"/>
    <s v="US"/>
    <s v="USD"/>
    <n v="1292392800"/>
    <n v="1292479200"/>
    <x v="632"/>
    <d v="2010-12-16T06:00:00"/>
    <b v="0"/>
    <b v="1"/>
    <s v="music/rock"/>
    <s v="music"/>
    <s v="rock"/>
  </r>
  <r>
    <n v="340"/>
    <s v="Butler, Henry and Espinoza"/>
    <s v="Switchable didactic matrices"/>
    <n v="37100"/>
    <n v="34964"/>
    <n v="94.242587601078171"/>
    <x v="2"/>
    <n v="393"/>
    <n v="88.966921119592882"/>
    <s v="US"/>
    <s v="USD"/>
    <n v="1323669600"/>
    <n v="1323756000"/>
    <x v="633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84.669291338582681"/>
    <x v="2"/>
    <n v="1257"/>
    <n v="76.990453460620529"/>
    <s v="US"/>
    <s v="USD"/>
    <n v="1440738000"/>
    <n v="1441342800"/>
    <x v="634"/>
    <d v="2015-09-04T05:00:00"/>
    <b v="0"/>
    <b v="0"/>
    <s v="music/indie rock"/>
    <s v="music"/>
    <s v="indie rock"/>
  </r>
  <r>
    <n v="342"/>
    <s v="Gibson-Hernandez"/>
    <s v="Visionary foreground middleware"/>
    <n v="47900"/>
    <n v="31864"/>
    <n v="66.521920668058456"/>
    <x v="2"/>
    <n v="328"/>
    <n v="97.146341463414629"/>
    <s v="US"/>
    <s v="USD"/>
    <n v="1374296400"/>
    <n v="1375333200"/>
    <x v="635"/>
    <d v="2013-08-01T05:00:00"/>
    <b v="0"/>
    <b v="0"/>
    <s v="theater/plays"/>
    <s v="theater"/>
    <s v="plays"/>
  </r>
  <r>
    <n v="343"/>
    <s v="Spencer-Weber"/>
    <s v="Optional zero-defect task-force"/>
    <n v="9000"/>
    <n v="4853"/>
    <n v="53.922222222222224"/>
    <x v="2"/>
    <n v="147"/>
    <n v="33.013605442176868"/>
    <s v="US"/>
    <s v="USD"/>
    <n v="1384840800"/>
    <n v="1389420000"/>
    <x v="636"/>
    <d v="2014-01-11T06:00:00"/>
    <b v="0"/>
    <b v="0"/>
    <s v="theater/plays"/>
    <s v="theater"/>
    <s v="plays"/>
  </r>
  <r>
    <n v="344"/>
    <s v="Berger, Johnson and Marshall"/>
    <s v="Devolved exuding emulation"/>
    <n v="197600"/>
    <n v="82959"/>
    <n v="41.983299595141702"/>
    <x v="2"/>
    <n v="830"/>
    <n v="99.950602409638549"/>
    <s v="US"/>
    <s v="USD"/>
    <n v="1516600800"/>
    <n v="1520056800"/>
    <x v="637"/>
    <d v="2018-03-03T06:00:00"/>
    <b v="0"/>
    <b v="0"/>
    <s v="games/video games"/>
    <s v="games"/>
    <s v="video games"/>
  </r>
  <r>
    <n v="345"/>
    <s v="Taylor, Cisneros and Romero"/>
    <s v="Open-source neutral task-force"/>
    <n v="157600"/>
    <n v="23159"/>
    <n v="14.69479695431472"/>
    <x v="2"/>
    <n v="331"/>
    <n v="69.966767371601208"/>
    <s v="GB"/>
    <s v="GBP"/>
    <n v="1436418000"/>
    <n v="1436504400"/>
    <x v="638"/>
    <d v="2015-07-10T05:00:00"/>
    <b v="0"/>
    <b v="0"/>
    <s v="film &amp; video/drama"/>
    <s v="film &amp; video"/>
    <s v="drama"/>
  </r>
  <r>
    <n v="346"/>
    <s v="Little-Marsh"/>
    <s v="Virtual attitude-oriented migration"/>
    <n v="8000"/>
    <n v="2758"/>
    <n v="34.475000000000001"/>
    <x v="2"/>
    <n v="25"/>
    <n v="110.32"/>
    <s v="US"/>
    <s v="USD"/>
    <n v="1503550800"/>
    <n v="1508302800"/>
    <x v="639"/>
    <d v="2017-10-18T05:00:00"/>
    <b v="0"/>
    <b v="1"/>
    <s v="music/indie rock"/>
    <s v="music"/>
    <s v="indie rock"/>
  </r>
  <r>
    <n v="348"/>
    <s v="Hensley Ltd"/>
    <s v="Versatile cohesive open system"/>
    <n v="199000"/>
    <n v="142823"/>
    <n v="71.770351758793964"/>
    <x v="2"/>
    <n v="3483"/>
    <n v="41.005742176284812"/>
    <s v="US"/>
    <s v="USD"/>
    <n v="1487224800"/>
    <n v="1488348000"/>
    <x v="640"/>
    <d v="2017-03-01T06:00:00"/>
    <b v="0"/>
    <b v="0"/>
    <s v="food/food trucks"/>
    <s v="food"/>
    <s v="food trucks"/>
  </r>
  <r>
    <n v="349"/>
    <s v="Navarro and Sons"/>
    <s v="Multi-layered bottom-line frame"/>
    <n v="180800"/>
    <n v="95958"/>
    <n v="53.074115044247783"/>
    <x v="2"/>
    <n v="923"/>
    <n v="103.96316359696641"/>
    <s v="US"/>
    <s v="USD"/>
    <n v="1500008400"/>
    <n v="1502600400"/>
    <x v="621"/>
    <d v="2017-08-13T05:00:00"/>
    <b v="0"/>
    <b v="0"/>
    <s v="theater/plays"/>
    <s v="theater"/>
    <s v="plays"/>
  </r>
  <r>
    <n v="350"/>
    <s v="Shannon Ltd"/>
    <s v="Pre-emptive neutral capacity"/>
    <n v="100"/>
    <n v="5"/>
    <n v="5"/>
    <x v="2"/>
    <n v="1"/>
    <n v="5"/>
    <s v="US"/>
    <s v="USD"/>
    <n v="1432098000"/>
    <n v="1433653200"/>
    <x v="641"/>
    <d v="2015-06-07T05:00:00"/>
    <b v="0"/>
    <b v="1"/>
    <s v="music/jazz"/>
    <s v="music"/>
    <s v="jazz"/>
  </r>
  <r>
    <n v="352"/>
    <s v="Adams, Willis and Sanchez"/>
    <s v="Expanded hybrid hardware"/>
    <n v="2800"/>
    <n v="977"/>
    <n v="34.892857142857139"/>
    <x v="2"/>
    <n v="33"/>
    <n v="29.606060606060606"/>
    <s v="CA"/>
    <s v="CAD"/>
    <n v="1446876000"/>
    <n v="1447567200"/>
    <x v="642"/>
    <d v="2015-11-15T06:00:00"/>
    <b v="0"/>
    <b v="0"/>
    <s v="theater/plays"/>
    <s v="theater"/>
    <s v="plays"/>
  </r>
  <r>
    <n v="356"/>
    <s v="Glass, Nunez and Mcdonald"/>
    <s v="Open-source systematic protocol"/>
    <n v="9300"/>
    <n v="3431"/>
    <n v="36.892473118279568"/>
    <x v="2"/>
    <n v="40"/>
    <n v="85.775000000000006"/>
    <s v="IT"/>
    <s v="EUR"/>
    <n v="1326520800"/>
    <n v="1327298400"/>
    <x v="643"/>
    <d v="2012-01-23T06:00:00"/>
    <b v="0"/>
    <b v="0"/>
    <s v="theater/plays"/>
    <s v="theater"/>
    <s v="plays"/>
  </r>
  <r>
    <n v="358"/>
    <s v="Diaz-Garcia"/>
    <s v="Profit-focused 3rdgeneration circuit"/>
    <n v="9700"/>
    <n v="1146"/>
    <n v="11.814432989690722"/>
    <x v="2"/>
    <n v="23"/>
    <n v="49.826086956521742"/>
    <s v="CA"/>
    <s v="CAD"/>
    <n v="1533877200"/>
    <n v="1534136400"/>
    <x v="393"/>
    <d v="2018-08-13T05:00:00"/>
    <b v="1"/>
    <b v="0"/>
    <s v="photography/photography books"/>
    <s v="photography"/>
    <s v="photography books"/>
  </r>
  <r>
    <n v="367"/>
    <s v="Brooks, Jones and Ingram"/>
    <s v="Triple-buffered explicit methodology"/>
    <n v="9900"/>
    <n v="1870"/>
    <n v="18.888888888888889"/>
    <x v="2"/>
    <n v="75"/>
    <n v="24.933333333333334"/>
    <s v="US"/>
    <s v="USD"/>
    <n v="1413608400"/>
    <n v="1415685600"/>
    <x v="644"/>
    <d v="2014-11-11T06:00:00"/>
    <b v="0"/>
    <b v="1"/>
    <s v="theater/plays"/>
    <s v="theater"/>
    <s v="plays"/>
  </r>
  <r>
    <n v="371"/>
    <s v="Nolan, Smith and Sanchez"/>
    <s v="Multi-channeled logistical matrices"/>
    <n v="189200"/>
    <n v="128410"/>
    <n v="67.869978858350947"/>
    <x v="2"/>
    <n v="2176"/>
    <n v="59.011948529411768"/>
    <s v="US"/>
    <s v="USD"/>
    <n v="1423375200"/>
    <n v="1427778000"/>
    <x v="645"/>
    <d v="2015-03-31T05:00:00"/>
    <b v="0"/>
    <b v="0"/>
    <s v="theater/plays"/>
    <s v="theater"/>
    <s v="plays"/>
  </r>
  <r>
    <n v="374"/>
    <s v="Marshall Inc"/>
    <s v="Open-source multi-tasking data-warehouse"/>
    <n v="167400"/>
    <n v="22073"/>
    <n v="13.185782556750297"/>
    <x v="2"/>
    <n v="441"/>
    <n v="50.05215419501134"/>
    <s v="US"/>
    <s v="USD"/>
    <n v="1547186400"/>
    <n v="1547618400"/>
    <x v="646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54.777777777777779"/>
    <x v="2"/>
    <n v="25"/>
    <n v="59.16"/>
    <s v="US"/>
    <s v="USD"/>
    <n v="1444971600"/>
    <n v="1449900000"/>
    <x v="647"/>
    <d v="2015-12-12T06:00:00"/>
    <b v="0"/>
    <b v="0"/>
    <s v="music/indie rock"/>
    <s v="music"/>
    <s v="indie rock"/>
  </r>
  <r>
    <n v="377"/>
    <s v="Klein, Stark and Livingston"/>
    <s v="Phased methodical initiative"/>
    <n v="49700"/>
    <n v="5098"/>
    <n v="10.257545271629779"/>
    <x v="2"/>
    <n v="127"/>
    <n v="40.14173228346457"/>
    <s v="US"/>
    <s v="USD"/>
    <n v="1571720400"/>
    <n v="1572933600"/>
    <x v="536"/>
    <d v="2019-11-05T06:00:00"/>
    <b v="0"/>
    <b v="0"/>
    <s v="theater/plays"/>
    <s v="theater"/>
    <s v="plays"/>
  </r>
  <r>
    <n v="378"/>
    <s v="Fleming-Oliver"/>
    <s v="Managed stable function"/>
    <n v="178200"/>
    <n v="24882"/>
    <n v="13.962962962962964"/>
    <x v="2"/>
    <n v="355"/>
    <n v="70.090140845070422"/>
    <s v="US"/>
    <s v="USD"/>
    <n v="1526878800"/>
    <n v="1530162000"/>
    <x v="648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40.444444444444443"/>
    <x v="2"/>
    <n v="44"/>
    <n v="66.181818181818187"/>
    <s v="GB"/>
    <s v="GBP"/>
    <n v="1319691600"/>
    <n v="1320904800"/>
    <x v="649"/>
    <d v="2011-11-10T06:00:00"/>
    <b v="0"/>
    <b v="0"/>
    <s v="theater/plays"/>
    <s v="theater"/>
    <s v="plays"/>
  </r>
  <r>
    <n v="382"/>
    <s v="King Ltd"/>
    <s v="Visionary systemic process improvement"/>
    <n v="9100"/>
    <n v="5803"/>
    <n v="63.769230769230766"/>
    <x v="2"/>
    <n v="67"/>
    <n v="86.611940298507463"/>
    <s v="US"/>
    <s v="USD"/>
    <n v="1508130000"/>
    <n v="1509771600"/>
    <x v="650"/>
    <d v="2017-11-04T05:00:00"/>
    <b v="0"/>
    <b v="0"/>
    <s v="photography/photography books"/>
    <s v="photography"/>
    <s v="photography books"/>
  </r>
  <r>
    <n v="386"/>
    <s v="Gardner Group"/>
    <s v="Progressive 5thgeneration customer loyalty"/>
    <n v="135500"/>
    <n v="103554"/>
    <n v="76.42361623616236"/>
    <x v="2"/>
    <n v="1068"/>
    <n v="96.960674157303373"/>
    <s v="US"/>
    <s v="USD"/>
    <n v="1277528400"/>
    <n v="1278565200"/>
    <x v="651"/>
    <d v="2010-07-08T05:00:00"/>
    <b v="0"/>
    <b v="0"/>
    <s v="theater/plays"/>
    <s v="theater"/>
    <s v="plays"/>
  </r>
  <r>
    <n v="387"/>
    <s v="Flores-Lambert"/>
    <s v="Triple-buffered logistical frame"/>
    <n v="109000"/>
    <n v="42795"/>
    <n v="39.261467889908261"/>
    <x v="2"/>
    <n v="424"/>
    <n v="100.93160377358491"/>
    <s v="US"/>
    <s v="USD"/>
    <n v="1339477200"/>
    <n v="1339909200"/>
    <x v="652"/>
    <d v="2012-06-17T05:00:00"/>
    <b v="0"/>
    <b v="0"/>
    <s v="technology/wearables"/>
    <s v="technology"/>
    <s v="wearables"/>
  </r>
  <r>
    <n v="391"/>
    <s v="Miller-Patel"/>
    <s v="Mandatory uniform strategy"/>
    <n v="60400"/>
    <n v="4393"/>
    <n v="7.2731788079470201"/>
    <x v="2"/>
    <n v="151"/>
    <n v="29.09271523178808"/>
    <s v="US"/>
    <s v="USD"/>
    <n v="1389679200"/>
    <n v="1389852000"/>
    <x v="616"/>
    <d v="2014-01-16T06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65.642371234207957"/>
    <x v="2"/>
    <n v="1608"/>
    <n v="42.006218905472636"/>
    <s v="US"/>
    <s v="USD"/>
    <n v="1294293600"/>
    <n v="1294466400"/>
    <x v="653"/>
    <d v="2011-01-08T06:00:00"/>
    <b v="0"/>
    <b v="0"/>
    <s v="technology/wearables"/>
    <s v="technology"/>
    <s v="wearables"/>
  </r>
  <r>
    <n v="399"/>
    <s v="Acosta, Mullins and Morris"/>
    <s v="Pre-emptive interactive model"/>
    <n v="97300"/>
    <n v="62127"/>
    <n v="63.850976361767728"/>
    <x v="2"/>
    <n v="941"/>
    <n v="66.022316684378325"/>
    <s v="US"/>
    <s v="USD"/>
    <n v="1296626400"/>
    <n v="1297231200"/>
    <x v="654"/>
    <d v="2011-02-09T06:00:00"/>
    <b v="0"/>
    <b v="0"/>
    <s v="music/indie rock"/>
    <s v="music"/>
    <s v="indie rock"/>
  </r>
  <r>
    <n v="400"/>
    <s v="Bell PLC"/>
    <s v="Ergonomic eco-centric open architecture"/>
    <n v="100"/>
    <n v="2"/>
    <n v="2"/>
    <x v="2"/>
    <n v="1"/>
    <n v="2"/>
    <s v="US"/>
    <s v="USD"/>
    <n v="1376629200"/>
    <n v="1378530000"/>
    <x v="655"/>
    <d v="2013-09-07T05:00:00"/>
    <b v="0"/>
    <b v="1"/>
    <s v="photography/photography books"/>
    <s v="photography"/>
    <s v="photography books"/>
  </r>
  <r>
    <n v="402"/>
    <s v="Ruiz, Richardson and Cole"/>
    <s v="Team-oriented static interface"/>
    <n v="7300"/>
    <n v="2946"/>
    <n v="40.356164383561641"/>
    <x v="2"/>
    <n v="40"/>
    <n v="73.650000000000006"/>
    <s v="US"/>
    <s v="USD"/>
    <n v="1325829600"/>
    <n v="1329890400"/>
    <x v="656"/>
    <d v="2012-02-22T06:00:00"/>
    <b v="0"/>
    <b v="1"/>
    <s v="film &amp; video/shorts"/>
    <s v="film &amp; video"/>
    <s v="shorts"/>
  </r>
  <r>
    <n v="403"/>
    <s v="Leonard-Mcclain"/>
    <s v="Virtual foreground throughput"/>
    <n v="195800"/>
    <n v="168820"/>
    <n v="86.220633299284984"/>
    <x v="2"/>
    <n v="3015"/>
    <n v="55.99336650082919"/>
    <s v="CA"/>
    <s v="CAD"/>
    <n v="1273640400"/>
    <n v="1276750800"/>
    <x v="567"/>
    <d v="2010-06-17T05:00:00"/>
    <b v="0"/>
    <b v="1"/>
    <s v="theater/plays"/>
    <s v="theater"/>
    <s v="plays"/>
  </r>
  <r>
    <n v="405"/>
    <s v="Lee LLC"/>
    <s v="Synchronized secondary analyzer"/>
    <n v="29600"/>
    <n v="26527"/>
    <n v="89.618243243243242"/>
    <x v="2"/>
    <n v="435"/>
    <n v="60.981609195402299"/>
    <s v="US"/>
    <s v="USD"/>
    <n v="1528088400"/>
    <n v="1532408400"/>
    <x v="484"/>
    <d v="2018-07-24T05:00:00"/>
    <b v="0"/>
    <b v="0"/>
    <s v="theater/plays"/>
    <s v="theater"/>
    <s v="plays"/>
  </r>
  <r>
    <n v="409"/>
    <s v="Stewart LLC"/>
    <s v="Secured asymmetric projection"/>
    <n v="135600"/>
    <n v="62804"/>
    <n v="46.315634218289084"/>
    <x v="2"/>
    <n v="714"/>
    <n v="87.960784313725483"/>
    <s v="US"/>
    <s v="USD"/>
    <n v="1492491600"/>
    <n v="1492837200"/>
    <x v="657"/>
    <d v="2017-04-22T05:00:00"/>
    <b v="0"/>
    <b v="0"/>
    <s v="music/rock"/>
    <s v="music"/>
    <s v="rock"/>
  </r>
  <r>
    <n v="414"/>
    <s v="Davis and Sons"/>
    <s v="Innovative human-resource migration"/>
    <n v="188200"/>
    <n v="159405"/>
    <n v="84.699787460148784"/>
    <x v="2"/>
    <n v="5497"/>
    <n v="28.998544660724033"/>
    <s v="US"/>
    <s v="USD"/>
    <n v="1271739600"/>
    <n v="1272430800"/>
    <x v="658"/>
    <d v="2010-04-28T05:00:00"/>
    <b v="0"/>
    <b v="1"/>
    <s v="food/food trucks"/>
    <s v="food"/>
    <s v="food trucks"/>
  </r>
  <r>
    <n v="415"/>
    <s v="Anderson-Pham"/>
    <s v="Intuitive needs-based monitoring"/>
    <n v="113500"/>
    <n v="12552"/>
    <n v="11.059030837004405"/>
    <x v="2"/>
    <n v="418"/>
    <n v="30.028708133971293"/>
    <s v="US"/>
    <s v="USD"/>
    <n v="1326434400"/>
    <n v="1327903200"/>
    <x v="659"/>
    <d v="2012-01-30T06:00:00"/>
    <b v="0"/>
    <b v="0"/>
    <s v="theater/plays"/>
    <s v="theater"/>
    <s v="plays"/>
  </r>
  <r>
    <n v="416"/>
    <s v="Stewart-Coleman"/>
    <s v="Customer-focused disintermediate toolset"/>
    <n v="134600"/>
    <n v="59007"/>
    <n v="43.838781575037146"/>
    <x v="2"/>
    <n v="1439"/>
    <n v="41.005559416261292"/>
    <s v="US"/>
    <s v="USD"/>
    <n v="1295244000"/>
    <n v="1296021600"/>
    <x v="660"/>
    <d v="2011-01-26T06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55.470588235294116"/>
    <x v="2"/>
    <n v="15"/>
    <n v="62.866666666666667"/>
    <s v="US"/>
    <s v="USD"/>
    <n v="1541221200"/>
    <n v="1543298400"/>
    <x v="661"/>
    <d v="2018-11-27T06:00:00"/>
    <b v="0"/>
    <b v="0"/>
    <s v="theater/plays"/>
    <s v="theater"/>
    <s v="plays"/>
  </r>
  <r>
    <n v="418"/>
    <s v="Jackson PLC"/>
    <s v="Quality-focused client-server core"/>
    <n v="163700"/>
    <n v="93963"/>
    <n v="57.399511301160658"/>
    <x v="2"/>
    <n v="1999"/>
    <n v="47.005002501250623"/>
    <s v="CA"/>
    <s v="CAD"/>
    <n v="1336280400"/>
    <n v="1336366800"/>
    <x v="662"/>
    <d v="2012-05-07T05:00:00"/>
    <b v="0"/>
    <b v="0"/>
    <s v="film &amp; video/documentary"/>
    <s v="film &amp; video"/>
    <s v="documentary"/>
  </r>
  <r>
    <n v="421"/>
    <s v="Thomas-Lopez"/>
    <s v="User-centric fault-tolerant archive"/>
    <n v="9400"/>
    <n v="6015"/>
    <n v="63.989361702127653"/>
    <x v="2"/>
    <n v="118"/>
    <n v="50.974576271186443"/>
    <s v="US"/>
    <s v="USD"/>
    <n v="1498712400"/>
    <n v="1501304400"/>
    <x v="663"/>
    <d v="2017-07-29T05:00:00"/>
    <b v="0"/>
    <b v="1"/>
    <s v="technology/wearables"/>
    <s v="technology"/>
    <s v="wearables"/>
  </r>
  <r>
    <n v="423"/>
    <s v="Jones-Riddle"/>
    <s v="Self-enabling real-time definition"/>
    <n v="147800"/>
    <n v="15723"/>
    <n v="10.638024357239512"/>
    <x v="2"/>
    <n v="162"/>
    <n v="97.055555555555557"/>
    <s v="US"/>
    <s v="USD"/>
    <n v="1316667600"/>
    <n v="1316840400"/>
    <x v="74"/>
    <d v="2011-09-24T05:00:00"/>
    <b v="0"/>
    <b v="1"/>
    <s v="food/food trucks"/>
    <s v="food"/>
    <s v="food trucks"/>
  </r>
  <r>
    <n v="424"/>
    <s v="Schmidt-Gomez"/>
    <s v="User-centric impactful projection"/>
    <n v="5100"/>
    <n v="2064"/>
    <n v="40.470588235294116"/>
    <x v="2"/>
    <n v="83"/>
    <n v="24.867469879518072"/>
    <s v="US"/>
    <s v="USD"/>
    <n v="1524027600"/>
    <n v="1524546000"/>
    <x v="664"/>
    <d v="2018-04-24T05:00:00"/>
    <b v="0"/>
    <b v="0"/>
    <s v="music/indie rock"/>
    <s v="music"/>
    <s v="indie rock"/>
  </r>
  <r>
    <n v="428"/>
    <s v="Mayer-Richmond"/>
    <s v="Progressive zero-defect capability"/>
    <n v="101400"/>
    <n v="47037"/>
    <n v="46.387573964497044"/>
    <x v="2"/>
    <n v="747"/>
    <n v="62.967871485943775"/>
    <s v="US"/>
    <s v="USD"/>
    <n v="1297404000"/>
    <n v="1298008800"/>
    <x v="665"/>
    <d v="2011-02-18T06:00:00"/>
    <b v="0"/>
    <b v="0"/>
    <s v="film &amp; video/animation"/>
    <s v="film &amp; video"/>
    <s v="animation"/>
  </r>
  <r>
    <n v="430"/>
    <s v="Cochran Ltd"/>
    <s v="Re-engineered attitude-oriented frame"/>
    <n v="8100"/>
    <n v="5487"/>
    <n v="67.740740740740748"/>
    <x v="2"/>
    <n v="84"/>
    <n v="65.321428571428569"/>
    <s v="US"/>
    <s v="USD"/>
    <n v="1569733200"/>
    <n v="1572670800"/>
    <x v="666"/>
    <d v="2019-11-02T05:00:00"/>
    <b v="0"/>
    <b v="0"/>
    <s v="theater/plays"/>
    <s v="theater"/>
    <s v="plays"/>
  </r>
  <r>
    <n v="432"/>
    <s v="Harper-Bryan"/>
    <s v="Re-contextualized dedicated hardware"/>
    <n v="7700"/>
    <n v="6369"/>
    <n v="82.714285714285722"/>
    <x v="2"/>
    <n v="91"/>
    <n v="69.989010989010993"/>
    <s v="US"/>
    <s v="USD"/>
    <n v="1399006800"/>
    <n v="1400734800"/>
    <x v="310"/>
    <d v="2014-05-22T05:00:00"/>
    <b v="0"/>
    <b v="0"/>
    <s v="theater/plays"/>
    <s v="theater"/>
    <s v="plays"/>
  </r>
  <r>
    <n v="433"/>
    <s v="Potter, Harper and Everett"/>
    <s v="Decentralized composite paradigm"/>
    <n v="121400"/>
    <n v="65755"/>
    <n v="54.163920922570021"/>
    <x v="2"/>
    <n v="792"/>
    <n v="83.023989898989896"/>
    <s v="US"/>
    <s v="USD"/>
    <n v="1385359200"/>
    <n v="1386741600"/>
    <x v="667"/>
    <d v="2013-12-11T06:00:00"/>
    <b v="0"/>
    <b v="1"/>
    <s v="film &amp; video/documentary"/>
    <s v="film &amp; video"/>
    <s v="documentary"/>
  </r>
  <r>
    <n v="441"/>
    <s v="Rodriguez-West"/>
    <s v="Automated optimal function"/>
    <n v="7000"/>
    <n v="1744"/>
    <n v="24.914285714285715"/>
    <x v="2"/>
    <n v="32"/>
    <n v="54.5"/>
    <s v="US"/>
    <s v="USD"/>
    <n v="1335416400"/>
    <n v="1337835600"/>
    <x v="668"/>
    <d v="2012-05-24T05:00:00"/>
    <b v="0"/>
    <b v="0"/>
    <s v="technology/wearables"/>
    <s v="technology"/>
    <s v="wearables"/>
  </r>
  <r>
    <n v="446"/>
    <s v="Martin, Martin and Solis"/>
    <s v="Assimilated uniform methodology"/>
    <n v="6800"/>
    <n v="5579"/>
    <n v="82.044117647058826"/>
    <x v="2"/>
    <n v="186"/>
    <n v="29.99462365591398"/>
    <s v="US"/>
    <s v="USD"/>
    <n v="1355810400"/>
    <n v="1355983200"/>
    <x v="669"/>
    <d v="2012-12-20T06:00:00"/>
    <b v="0"/>
    <b v="0"/>
    <s v="technology/wearables"/>
    <s v="technology"/>
    <s v="wearables"/>
  </r>
  <r>
    <n v="448"/>
    <s v="Price and Sons"/>
    <s v="Object-based demand-driven strategy"/>
    <n v="89900"/>
    <n v="45384"/>
    <n v="50.482758620689658"/>
    <x v="2"/>
    <n v="605"/>
    <n v="75.014876033057845"/>
    <s v="US"/>
    <s v="USD"/>
    <n v="1365915600"/>
    <n v="1366088400"/>
    <x v="670"/>
    <d v="2013-04-16T05:00:00"/>
    <b v="0"/>
    <b v="1"/>
    <s v="games/video games"/>
    <s v="games"/>
    <s v="video games"/>
  </r>
  <r>
    <n v="450"/>
    <s v="Delgado-Hatfield"/>
    <s v="Up-sized composite success"/>
    <n v="100"/>
    <n v="4"/>
    <n v="4"/>
    <x v="2"/>
    <n v="1"/>
    <n v="4"/>
    <s v="CA"/>
    <s v="CAD"/>
    <n v="1540098000"/>
    <n v="1542088800"/>
    <x v="671"/>
    <d v="2018-11-13T06:00:00"/>
    <b v="0"/>
    <b v="0"/>
    <s v="film &amp; video/animation"/>
    <s v="film &amp; video"/>
    <s v="animation"/>
  </r>
  <r>
    <n v="452"/>
    <s v="Morris Group"/>
    <s v="Realigned impactful artificial intelligence"/>
    <n v="4800"/>
    <n v="3045"/>
    <n v="63.4375"/>
    <x v="2"/>
    <n v="31"/>
    <n v="98.225806451612897"/>
    <s v="US"/>
    <s v="USD"/>
    <n v="1278392400"/>
    <n v="1278478800"/>
    <x v="672"/>
    <d v="2010-07-07T05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56.331688596491226"/>
    <x v="2"/>
    <n v="1181"/>
    <n v="87.001693480101608"/>
    <s v="US"/>
    <s v="USD"/>
    <n v="1480572000"/>
    <n v="1484114400"/>
    <x v="673"/>
    <d v="2017-01-11T06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44.074999999999996"/>
    <x v="2"/>
    <n v="39"/>
    <n v="45.205128205128204"/>
    <s v="US"/>
    <s v="USD"/>
    <n v="1382331600"/>
    <n v="1385445600"/>
    <x v="674"/>
    <d v="2013-11-26T06:00:00"/>
    <b v="0"/>
    <b v="1"/>
    <s v="film &amp; video/drama"/>
    <s v="film &amp; video"/>
    <s v="drama"/>
  </r>
  <r>
    <n v="457"/>
    <s v="Sheppard, Smith and Spence"/>
    <s v="Cloned asymmetric functionalities"/>
    <n v="5000"/>
    <n v="1332"/>
    <n v="26.640000000000004"/>
    <x v="2"/>
    <n v="46"/>
    <n v="28.956521739130434"/>
    <s v="US"/>
    <s v="USD"/>
    <n v="1476421200"/>
    <n v="1476594000"/>
    <x v="675"/>
    <d v="2016-10-16T05:00:00"/>
    <b v="0"/>
    <b v="0"/>
    <s v="theater/plays"/>
    <s v="theater"/>
    <s v="plays"/>
  </r>
  <r>
    <n v="459"/>
    <s v="Lane, Ryan and Chapman"/>
    <s v="Switchable demand-driven help-desk"/>
    <n v="6300"/>
    <n v="5674"/>
    <n v="90.063492063492063"/>
    <x v="2"/>
    <n v="105"/>
    <n v="54.038095238095238"/>
    <s v="US"/>
    <s v="USD"/>
    <n v="1419746400"/>
    <n v="1421906400"/>
    <x v="676"/>
    <d v="2015-01-22T06:00:00"/>
    <b v="0"/>
    <b v="0"/>
    <s v="film &amp; video/documentary"/>
    <s v="film &amp; video"/>
    <s v="documentary"/>
  </r>
  <r>
    <n v="462"/>
    <s v="Wang-Rodriguez"/>
    <s v="Total multimedia website"/>
    <n v="188800"/>
    <n v="57734"/>
    <n v="30.57944915254237"/>
    <x v="2"/>
    <n v="535"/>
    <n v="107.91401869158878"/>
    <s v="US"/>
    <s v="USD"/>
    <n v="1359525600"/>
    <n v="1362808800"/>
    <x v="226"/>
    <d v="2013-03-09T06:00:00"/>
    <b v="0"/>
    <b v="0"/>
    <s v="games/mobile games"/>
    <s v="games"/>
    <s v="mobile games"/>
  </r>
  <r>
    <n v="468"/>
    <s v="Hughes Inc"/>
    <s v="Streamlined neutral analyzer"/>
    <n v="4000"/>
    <n v="1620"/>
    <n v="40.5"/>
    <x v="2"/>
    <n v="16"/>
    <n v="101.25"/>
    <s v="US"/>
    <s v="USD"/>
    <n v="1555218000"/>
    <n v="1556600400"/>
    <x v="677"/>
    <d v="2019-04-30T05:00:00"/>
    <b v="0"/>
    <b v="0"/>
    <s v="theater/plays"/>
    <s v="theater"/>
    <s v="plays"/>
  </r>
  <r>
    <n v="472"/>
    <s v="Turner, Young and Collins"/>
    <s v="Self-enabling clear-thinking framework"/>
    <n v="153800"/>
    <n v="60342"/>
    <n v="39.234070221066318"/>
    <x v="2"/>
    <n v="575"/>
    <n v="104.94260869565217"/>
    <s v="US"/>
    <s v="USD"/>
    <n v="1552280400"/>
    <n v="1556946000"/>
    <x v="678"/>
    <d v="2019-05-04T05:00:00"/>
    <b v="0"/>
    <b v="0"/>
    <s v="music/rock"/>
    <s v="music"/>
    <s v="rock"/>
  </r>
  <r>
    <n v="476"/>
    <s v="Murphy PLC"/>
    <s v="Optional solution-oriented instruction set"/>
    <n v="191500"/>
    <n v="57122"/>
    <n v="29.828720626631856"/>
    <x v="2"/>
    <n v="1120"/>
    <n v="51.001785714285717"/>
    <s v="US"/>
    <s v="USD"/>
    <n v="1533877200"/>
    <n v="1534395600"/>
    <x v="393"/>
    <d v="2018-08-16T05:00:00"/>
    <b v="0"/>
    <b v="0"/>
    <s v="publishing/fiction"/>
    <s v="publishing"/>
    <s v="fiction"/>
  </r>
  <r>
    <n v="477"/>
    <s v="Hogan, Porter and Rivera"/>
    <s v="Organic object-oriented core"/>
    <n v="8500"/>
    <n v="4613"/>
    <n v="54.270588235294113"/>
    <x v="2"/>
    <n v="113"/>
    <n v="40.823008849557525"/>
    <s v="US"/>
    <s v="USD"/>
    <n v="1309064400"/>
    <n v="1311397200"/>
    <x v="679"/>
    <d v="2011-07-23T05:00:00"/>
    <b v="0"/>
    <b v="0"/>
    <s v="film &amp; video/science fiction"/>
    <s v="film &amp; video"/>
    <s v="science fiction"/>
  </r>
  <r>
    <n v="481"/>
    <s v="Mcclure LLC"/>
    <s v="Sharable discrete budgetary management"/>
    <n v="196600"/>
    <n v="159931"/>
    <n v="81.348423194303152"/>
    <x v="2"/>
    <n v="1538"/>
    <n v="103.98634590377114"/>
    <s v="US"/>
    <s v="USD"/>
    <n v="1412139600"/>
    <n v="1415772000"/>
    <x v="680"/>
    <d v="2014-11-12T06:00:00"/>
    <b v="0"/>
    <b v="1"/>
    <s v="theater/plays"/>
    <s v="theater"/>
    <s v="plays"/>
  </r>
  <r>
    <n v="482"/>
    <s v="Martin, Russell and Baker"/>
    <s v="Focused solution-oriented instruction set"/>
    <n v="4200"/>
    <n v="689"/>
    <n v="16.404761904761905"/>
    <x v="2"/>
    <n v="9"/>
    <n v="76.555555555555557"/>
    <s v="US"/>
    <s v="USD"/>
    <n v="1330063200"/>
    <n v="1331013600"/>
    <x v="681"/>
    <d v="2012-03-06T06:00:00"/>
    <b v="0"/>
    <b v="1"/>
    <s v="publishing/fiction"/>
    <s v="publishing"/>
    <s v="fiction"/>
  </r>
  <r>
    <n v="483"/>
    <s v="Rice-Parker"/>
    <s v="Down-sized actuating infrastructure"/>
    <n v="91400"/>
    <n v="48236"/>
    <n v="52.774617067833695"/>
    <x v="2"/>
    <n v="554"/>
    <n v="87.068592057761734"/>
    <s v="US"/>
    <s v="USD"/>
    <n v="1576130400"/>
    <n v="1576735200"/>
    <x v="682"/>
    <d v="2019-12-19T06:00:00"/>
    <b v="0"/>
    <b v="0"/>
    <s v="theater/plays"/>
    <s v="theater"/>
    <s v="plays"/>
  </r>
  <r>
    <n v="485"/>
    <s v="Richards-Davis"/>
    <s v="Quality-focused mission-critical structure"/>
    <n v="90600"/>
    <n v="27844"/>
    <n v="30.73289183222958"/>
    <x v="2"/>
    <n v="648"/>
    <n v="42.969135802469133"/>
    <s v="GB"/>
    <s v="GBP"/>
    <n v="1560142800"/>
    <n v="1563685200"/>
    <x v="683"/>
    <d v="2019-07-21T05:00:00"/>
    <b v="0"/>
    <b v="0"/>
    <s v="theater/plays"/>
    <s v="theater"/>
    <s v="plays"/>
  </r>
  <r>
    <n v="486"/>
    <s v="Davis, Cox and Fox"/>
    <s v="Compatible exuding Graphical User Interface"/>
    <n v="5200"/>
    <n v="702"/>
    <n v="13.5"/>
    <x v="2"/>
    <n v="21"/>
    <n v="33.428571428571431"/>
    <s v="GB"/>
    <s v="GBP"/>
    <n v="1520575200"/>
    <n v="1521867600"/>
    <x v="684"/>
    <d v="2018-03-24T05:00:00"/>
    <b v="0"/>
    <b v="1"/>
    <s v="publishing/translations"/>
    <s v="publishing"/>
    <s v="translations"/>
  </r>
  <r>
    <n v="496"/>
    <s v="Morales Group"/>
    <s v="Optimized bi-directional extranet"/>
    <n v="183800"/>
    <n v="1667"/>
    <n v="0.90696409140369971"/>
    <x v="2"/>
    <n v="54"/>
    <n v="30.87037037037037"/>
    <s v="US"/>
    <s v="USD"/>
    <n v="1495342800"/>
    <n v="1496811600"/>
    <x v="685"/>
    <d v="2017-06-07T05:00:00"/>
    <b v="0"/>
    <b v="0"/>
    <s v="film &amp; video/animation"/>
    <s v="film &amp; video"/>
    <s v="animation"/>
  </r>
  <r>
    <n v="497"/>
    <s v="Lucero Group"/>
    <s v="Intuitive actuating benchmark"/>
    <n v="9800"/>
    <n v="3349"/>
    <n v="34.173469387755098"/>
    <x v="2"/>
    <n v="120"/>
    <n v="27.908333333333335"/>
    <s v="US"/>
    <s v="USD"/>
    <n v="1482213600"/>
    <n v="1482213600"/>
    <x v="686"/>
    <d v="2016-12-20T06:00:00"/>
    <b v="0"/>
    <b v="1"/>
    <s v="technology/wearables"/>
    <s v="technology"/>
    <s v="wearables"/>
  </r>
  <r>
    <n v="498"/>
    <s v="Smith, Brown and Davis"/>
    <s v="Devolved background project"/>
    <n v="193400"/>
    <n v="46317"/>
    <n v="23.948810754912099"/>
    <x v="2"/>
    <n v="579"/>
    <n v="79.994818652849744"/>
    <s v="DK"/>
    <s v="DKK"/>
    <n v="1420092000"/>
    <n v="1420264800"/>
    <x v="687"/>
    <d v="2015-01-03T06:00:00"/>
    <b v="0"/>
    <b v="0"/>
    <s v="technology/web"/>
    <s v="technology"/>
    <s v="web"/>
  </r>
  <r>
    <n v="499"/>
    <s v="Hunt Group"/>
    <s v="Reverse-engineered executive emulation"/>
    <n v="163800"/>
    <n v="78743"/>
    <n v="48.072649572649574"/>
    <x v="2"/>
    <n v="2072"/>
    <n v="38.003378378378379"/>
    <s v="US"/>
    <s v="USD"/>
    <n v="1458018000"/>
    <n v="1458450000"/>
    <x v="688"/>
    <d v="2016-03-20T05:00: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x v="2"/>
    <n v="0"/>
    <n v="0"/>
    <s v="US"/>
    <s v="USD"/>
    <n v="1367384400"/>
    <n v="1369803600"/>
    <x v="689"/>
    <d v="2013-05-29T05:00:00"/>
    <b v="0"/>
    <b v="1"/>
    <s v="theater/plays"/>
    <s v="theater"/>
    <s v="plays"/>
  </r>
  <r>
    <n v="501"/>
    <s v="Mccann-Le"/>
    <s v="Focused coherent methodology"/>
    <n v="153600"/>
    <n v="107743"/>
    <n v="70.145182291666657"/>
    <x v="2"/>
    <n v="1796"/>
    <n v="59.990534521158132"/>
    <s v="US"/>
    <s v="USD"/>
    <n v="1363064400"/>
    <n v="1363237200"/>
    <x v="690"/>
    <d v="2013-03-14T05:00:00"/>
    <b v="0"/>
    <b v="0"/>
    <s v="film &amp; video/documentary"/>
    <s v="film &amp; video"/>
    <s v="documentary"/>
  </r>
  <r>
    <n v="504"/>
    <s v="Smith-Miller"/>
    <s v="De-engineered cohesive moderator"/>
    <n v="7500"/>
    <n v="6924"/>
    <n v="92.320000000000007"/>
    <x v="2"/>
    <n v="62"/>
    <n v="111.6774193548387"/>
    <s v="IT"/>
    <s v="EUR"/>
    <n v="1431925200"/>
    <n v="1432011600"/>
    <x v="259"/>
    <d v="2015-05-19T05:00:00"/>
    <b v="0"/>
    <b v="0"/>
    <s v="music/rock"/>
    <s v="music"/>
    <s v="rock"/>
  </r>
  <r>
    <n v="505"/>
    <s v="Jensen-Vargas"/>
    <s v="Ameliorated explicit parallelism"/>
    <n v="89900"/>
    <n v="12497"/>
    <n v="13.901001112347053"/>
    <x v="2"/>
    <n v="347"/>
    <n v="36.014409221902014"/>
    <s v="US"/>
    <s v="USD"/>
    <n v="1362722400"/>
    <n v="1366347600"/>
    <x v="691"/>
    <d v="2013-04-19T05:00:00"/>
    <b v="0"/>
    <b v="1"/>
    <s v="publishing/radio &amp; podcasts"/>
    <s v="publishing"/>
    <s v="radio &amp; podcasts"/>
  </r>
  <r>
    <n v="507"/>
    <s v="Turner, Miller and Francis"/>
    <s v="Compatible well-modulated budgetary management"/>
    <n v="2100"/>
    <n v="837"/>
    <n v="39.857142857142861"/>
    <x v="2"/>
    <n v="19"/>
    <n v="44.05263157894737"/>
    <s v="US"/>
    <s v="USD"/>
    <n v="1365483600"/>
    <n v="1369717200"/>
    <x v="692"/>
    <d v="2013-05-28T05:00:00"/>
    <b v="0"/>
    <b v="1"/>
    <s v="technology/web"/>
    <s v="technology"/>
    <s v="web"/>
  </r>
  <r>
    <n v="509"/>
    <s v="White LLC"/>
    <s v="Robust zero-defect project"/>
    <n v="168500"/>
    <n v="119510"/>
    <n v="70.925816023738875"/>
    <x v="2"/>
    <n v="1258"/>
    <n v="95"/>
    <s v="US"/>
    <s v="USD"/>
    <n v="1336194000"/>
    <n v="1337058000"/>
    <x v="529"/>
    <d v="2012-05-15T05:00:00"/>
    <b v="0"/>
    <b v="0"/>
    <s v="theater/plays"/>
    <s v="theater"/>
    <s v="plays"/>
  </r>
  <r>
    <n v="511"/>
    <s v="Smith-Mullins"/>
    <s v="User-centric intangible neural-net"/>
    <n v="147800"/>
    <n v="35498"/>
    <n v="24.017591339648174"/>
    <x v="2"/>
    <n v="362"/>
    <n v="98.060773480662988"/>
    <s v="US"/>
    <s v="USD"/>
    <n v="1564030800"/>
    <n v="1564894800"/>
    <x v="693"/>
    <d v="2019-08-04T05:00:00"/>
    <b v="0"/>
    <b v="0"/>
    <s v="theater/plays"/>
    <s v="theater"/>
    <s v="plays"/>
  </r>
  <r>
    <n v="515"/>
    <s v="Cox LLC"/>
    <s v="Phased 24hour flexibility"/>
    <n v="8600"/>
    <n v="4797"/>
    <n v="55.779069767441861"/>
    <x v="2"/>
    <n v="133"/>
    <n v="36.067669172932334"/>
    <s v="CA"/>
    <s v="CAD"/>
    <n v="1324620000"/>
    <n v="1324792800"/>
    <x v="694"/>
    <d v="2011-12-25T06:00:00"/>
    <b v="0"/>
    <b v="1"/>
    <s v="theater/plays"/>
    <s v="theater"/>
    <s v="plays"/>
  </r>
  <r>
    <n v="516"/>
    <s v="Morales-Odonnell"/>
    <s v="Exclusive 5thgeneration structure"/>
    <n v="125400"/>
    <n v="53324"/>
    <n v="42.523125996810208"/>
    <x v="2"/>
    <n v="846"/>
    <n v="63.030732860520096"/>
    <s v="US"/>
    <s v="USD"/>
    <n v="1281070800"/>
    <n v="1284354000"/>
    <x v="139"/>
    <d v="2010-09-13T05:00:00"/>
    <b v="0"/>
    <b v="0"/>
    <s v="publishing/nonfiction"/>
    <s v="publishing"/>
    <s v="nonfiction"/>
  </r>
  <r>
    <n v="518"/>
    <s v="Ramirez Group"/>
    <s v="Open-architected uniform instruction set"/>
    <n v="8800"/>
    <n v="622"/>
    <n v="7.0681818181818183"/>
    <x v="2"/>
    <n v="10"/>
    <n v="62.2"/>
    <s v="US"/>
    <s v="USD"/>
    <n v="1519365600"/>
    <n v="1519538400"/>
    <x v="695"/>
    <d v="2018-02-25T06:00:00"/>
    <b v="0"/>
    <b v="1"/>
    <s v="film &amp; video/animation"/>
    <s v="film &amp; video"/>
    <s v="animation"/>
  </r>
  <r>
    <n v="522"/>
    <s v="Cline, Peterson and Lowery"/>
    <s v="Innovative static budgetary management"/>
    <n v="50500"/>
    <n v="16389"/>
    <n v="32.453465346534657"/>
    <x v="2"/>
    <n v="191"/>
    <n v="85.806282722513089"/>
    <s v="US"/>
    <s v="USD"/>
    <n v="1341291600"/>
    <n v="1342328400"/>
    <x v="696"/>
    <d v="2012-07-15T05:00:00"/>
    <b v="0"/>
    <b v="0"/>
    <s v="film &amp; video/shorts"/>
    <s v="film &amp; video"/>
    <s v="shorts"/>
  </r>
  <r>
    <n v="524"/>
    <s v="Johnson-Contreras"/>
    <s v="Diverse scalable superstructure"/>
    <n v="96700"/>
    <n v="81136"/>
    <n v="83.904860392967933"/>
    <x v="2"/>
    <n v="1979"/>
    <n v="40.998484082870135"/>
    <s v="US"/>
    <s v="USD"/>
    <n v="1272258000"/>
    <n v="1273381200"/>
    <x v="697"/>
    <d v="2010-05-09T05:00:00"/>
    <b v="0"/>
    <b v="0"/>
    <s v="theater/plays"/>
    <s v="theater"/>
    <s v="plays"/>
  </r>
  <r>
    <n v="525"/>
    <s v="Greene, Lloyd and Sims"/>
    <s v="Balanced leadingedge data-warehouse"/>
    <n v="2100"/>
    <n v="1768"/>
    <n v="84.19047619047619"/>
    <x v="2"/>
    <n v="63"/>
    <n v="28.063492063492063"/>
    <s v="US"/>
    <s v="USD"/>
    <n v="1290492000"/>
    <n v="1290837600"/>
    <x v="698"/>
    <d v="2010-11-27T06:00:00"/>
    <b v="0"/>
    <b v="0"/>
    <s v="technology/wearables"/>
    <s v="technology"/>
    <s v="wearables"/>
  </r>
  <r>
    <n v="527"/>
    <s v="Rosario-Smith"/>
    <s v="Enterprise-wide intermediate portal"/>
    <n v="189200"/>
    <n v="188480"/>
    <n v="99.619450317124731"/>
    <x v="2"/>
    <n v="6080"/>
    <n v="31"/>
    <s v="CA"/>
    <s v="CAD"/>
    <n v="1454652000"/>
    <n v="1457762400"/>
    <x v="699"/>
    <d v="2016-03-12T06:00: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80.300000000000011"/>
    <x v="2"/>
    <n v="80"/>
    <n v="90.337500000000006"/>
    <s v="GB"/>
    <s v="GBP"/>
    <n v="1385186400"/>
    <n v="1389074400"/>
    <x v="700"/>
    <d v="2014-01-07T06:00:00"/>
    <b v="0"/>
    <b v="0"/>
    <s v="music/indie rock"/>
    <s v="music"/>
    <s v="indie rock"/>
  </r>
  <r>
    <n v="529"/>
    <s v="Gallegos Inc"/>
    <s v="Seamless logistical encryption"/>
    <n v="5100"/>
    <n v="574"/>
    <n v="11.254901960784313"/>
    <x v="2"/>
    <n v="9"/>
    <n v="63.777777777777779"/>
    <s v="US"/>
    <s v="USD"/>
    <n v="1399698000"/>
    <n v="1402117200"/>
    <x v="701"/>
    <d v="2014-06-07T05:00:00"/>
    <b v="0"/>
    <b v="0"/>
    <s v="games/video games"/>
    <s v="games"/>
    <s v="video games"/>
  </r>
  <r>
    <n v="530"/>
    <s v="Morrow, Santiago and Soto"/>
    <s v="Stand-alone human-resource workforce"/>
    <n v="105000"/>
    <n v="96328"/>
    <n v="91.740952380952379"/>
    <x v="2"/>
    <n v="1784"/>
    <n v="53.995515695067262"/>
    <s v="US"/>
    <s v="USD"/>
    <n v="1283230800"/>
    <n v="1284440400"/>
    <x v="702"/>
    <d v="2010-09-14T05:00:00"/>
    <b v="0"/>
    <b v="1"/>
    <s v="publishing/fiction"/>
    <s v="publishing"/>
    <s v="fiction"/>
  </r>
  <r>
    <n v="534"/>
    <s v="Clark, Mccormick and Mendoza"/>
    <s v="Self-enabling didactic orchestration"/>
    <n v="89100"/>
    <n v="13385"/>
    <n v="15.022446689113355"/>
    <x v="2"/>
    <n v="243"/>
    <n v="55.08230452674897"/>
    <s v="US"/>
    <s v="USD"/>
    <n v="1534482000"/>
    <n v="1534568400"/>
    <x v="703"/>
    <d v="2018-08-18T05:00:00"/>
    <b v="0"/>
    <b v="1"/>
    <s v="film &amp; video/drama"/>
    <s v="film &amp; video"/>
    <s v="drama"/>
  </r>
  <r>
    <n v="538"/>
    <s v="Young, Gilbert and Escobar"/>
    <s v="Networked didactic time-frame"/>
    <n v="151300"/>
    <n v="57034"/>
    <n v="37.695968274950431"/>
    <x v="2"/>
    <n v="1296"/>
    <n v="44.007716049382715"/>
    <s v="US"/>
    <s v="USD"/>
    <n v="1379826000"/>
    <n v="1381208400"/>
    <x v="704"/>
    <d v="2013-10-08T05:00:00"/>
    <b v="0"/>
    <b v="0"/>
    <s v="games/mobile games"/>
    <s v="games"/>
    <s v="mobile games"/>
  </r>
  <r>
    <n v="539"/>
    <s v="Thomas, Welch and Santana"/>
    <s v="Assimilated exuding toolset"/>
    <n v="9800"/>
    <n v="7120"/>
    <n v="72.653061224489804"/>
    <x v="2"/>
    <n v="77"/>
    <n v="92.467532467532465"/>
    <s v="US"/>
    <s v="USD"/>
    <n v="1561957200"/>
    <n v="1562475600"/>
    <x v="705"/>
    <d v="2019-07-07T05:00:00"/>
    <b v="0"/>
    <b v="1"/>
    <s v="food/food trucks"/>
    <s v="food"/>
    <s v="food trucks"/>
  </r>
  <r>
    <n v="541"/>
    <s v="Holder, Caldwell and Vance"/>
    <s v="Polarized systemic Internet solution"/>
    <n v="178000"/>
    <n v="43086"/>
    <n v="24.205617977528089"/>
    <x v="2"/>
    <n v="395"/>
    <n v="109.07848101265823"/>
    <s v="IT"/>
    <s v="EUR"/>
    <n v="1433912400"/>
    <n v="1436158800"/>
    <x v="706"/>
    <d v="2015-07-06T05:00: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6"/>
    <x v="2"/>
    <n v="49"/>
    <n v="39.387755102040813"/>
    <s v="GB"/>
    <s v="GBP"/>
    <n v="1453442400"/>
    <n v="1456034400"/>
    <x v="707"/>
    <d v="2016-02-21T06:00:00"/>
    <b v="0"/>
    <b v="0"/>
    <s v="music/indie rock"/>
    <s v="music"/>
    <s v="indie rock"/>
  </r>
  <r>
    <n v="543"/>
    <s v="Johnson, Murphy and Peterson"/>
    <s v="Cross-group high-level moderator"/>
    <n v="84900"/>
    <n v="13864"/>
    <n v="16.329799764428738"/>
    <x v="2"/>
    <n v="180"/>
    <n v="77.022222222222226"/>
    <s v="US"/>
    <s v="USD"/>
    <n v="1378875600"/>
    <n v="1380171600"/>
    <x v="708"/>
    <d v="2013-09-26T05:00:00"/>
    <b v="0"/>
    <b v="0"/>
    <s v="games/video games"/>
    <s v="games"/>
    <s v="video games"/>
  </r>
  <r>
    <n v="545"/>
    <s v="Deleon and Sons"/>
    <s v="Organized value-added access"/>
    <n v="184800"/>
    <n v="164109"/>
    <n v="88.803571428571431"/>
    <x v="2"/>
    <n v="2690"/>
    <n v="61.007063197026021"/>
    <s v="US"/>
    <s v="USD"/>
    <n v="1577253600"/>
    <n v="1578981600"/>
    <x v="709"/>
    <d v="2020-01-14T06:00:00"/>
    <b v="0"/>
    <b v="0"/>
    <s v="theater/plays"/>
    <s v="theater"/>
    <s v="plays"/>
  </r>
  <r>
    <n v="551"/>
    <s v="Martin-James"/>
    <s v="Streamlined upward-trending analyzer"/>
    <n v="180100"/>
    <n v="105598"/>
    <n v="58.6329816768462"/>
    <x v="2"/>
    <n v="2779"/>
    <n v="37.99856063332134"/>
    <s v="AU"/>
    <s v="AUD"/>
    <n v="1419055200"/>
    <n v="1422511200"/>
    <x v="309"/>
    <d v="2015-01-29T06:00:00"/>
    <b v="0"/>
    <b v="1"/>
    <s v="technology/web"/>
    <s v="technology"/>
    <s v="web"/>
  </r>
  <r>
    <n v="552"/>
    <s v="Mercer, Solomon and Singleton"/>
    <s v="Distributed human-resource policy"/>
    <n v="9000"/>
    <n v="8866"/>
    <n v="98.51111111111112"/>
    <x v="2"/>
    <n v="92"/>
    <n v="96.369565217391298"/>
    <s v="US"/>
    <s v="USD"/>
    <n v="1480140000"/>
    <n v="1480312800"/>
    <x v="710"/>
    <d v="2016-11-28T06:00:00"/>
    <b v="0"/>
    <b v="0"/>
    <s v="theater/plays"/>
    <s v="theater"/>
    <s v="plays"/>
  </r>
  <r>
    <n v="553"/>
    <s v="Dougherty, Austin and Mills"/>
    <s v="De-engineered 5thgeneration contingency"/>
    <n v="170600"/>
    <n v="75022"/>
    <n v="43.975381008206334"/>
    <x v="2"/>
    <n v="1028"/>
    <n v="72.978599221789878"/>
    <s v="US"/>
    <s v="USD"/>
    <n v="1293948000"/>
    <n v="1294034400"/>
    <x v="711"/>
    <d v="2011-01-03T06:00:00"/>
    <b v="0"/>
    <b v="0"/>
    <s v="music/rock"/>
    <s v="music"/>
    <s v="rock"/>
  </r>
  <r>
    <n v="562"/>
    <s v="Blair Inc"/>
    <s v="Configurable bandwidth-monitored throughput"/>
    <n v="9900"/>
    <n v="1269"/>
    <n v="12.818181818181817"/>
    <x v="2"/>
    <n v="26"/>
    <n v="48.807692307692307"/>
    <s v="CH"/>
    <s v="CHF"/>
    <n v="1552366800"/>
    <n v="1552539600"/>
    <x v="181"/>
    <d v="2019-03-14T05:00:00"/>
    <b v="0"/>
    <b v="0"/>
    <s v="music/rock"/>
    <s v="music"/>
    <s v="rock"/>
  </r>
  <r>
    <n v="564"/>
    <s v="Hernandez-Macdonald"/>
    <s v="Organic high-level implementation"/>
    <n v="168700"/>
    <n v="141393"/>
    <n v="83.813278008298752"/>
    <x v="2"/>
    <n v="1790"/>
    <n v="78.990502793296088"/>
    <s v="US"/>
    <s v="USD"/>
    <n v="1426395600"/>
    <n v="1427086800"/>
    <x v="513"/>
    <d v="2015-03-23T05:00:00"/>
    <b v="0"/>
    <b v="0"/>
    <s v="theater/plays"/>
    <s v="theater"/>
    <s v="plays"/>
  </r>
  <r>
    <n v="566"/>
    <s v="Webb-Smith"/>
    <s v="Advanced content-based installation"/>
    <n v="9300"/>
    <n v="4124"/>
    <n v="44.344086021505376"/>
    <x v="2"/>
    <n v="37"/>
    <n v="111.45945945945945"/>
    <s v="US"/>
    <s v="USD"/>
    <n v="1456293600"/>
    <n v="1458277200"/>
    <x v="300"/>
    <d v="2016-03-18T05:00:00"/>
    <b v="0"/>
    <b v="1"/>
    <s v="music/electric music"/>
    <s v="music"/>
    <s v="electric music"/>
  </r>
  <r>
    <n v="571"/>
    <s v="Wilson and Sons"/>
    <s v="Monitored grid-enabled model"/>
    <n v="3500"/>
    <n v="3295"/>
    <n v="94.142857142857139"/>
    <x v="2"/>
    <n v="35"/>
    <n v="94.142857142857139"/>
    <s v="IT"/>
    <s v="EUR"/>
    <n v="1434690000"/>
    <n v="1438750800"/>
    <x v="712"/>
    <d v="2015-08-05T05:00:00"/>
    <b v="0"/>
    <b v="0"/>
    <s v="film &amp; video/shorts"/>
    <s v="film &amp; video"/>
    <s v="shorts"/>
  </r>
  <r>
    <n v="575"/>
    <s v="Fuentes LLC"/>
    <s v="Universal zero-defect concept"/>
    <n v="83300"/>
    <n v="52421"/>
    <n v="62.930372148859547"/>
    <x v="2"/>
    <n v="558"/>
    <n v="93.944444444444443"/>
    <s v="US"/>
    <s v="USD"/>
    <n v="1400562000"/>
    <n v="1400821200"/>
    <x v="32"/>
    <d v="2014-05-23T05:00:00"/>
    <b v="0"/>
    <b v="1"/>
    <s v="theater/plays"/>
    <s v="theater"/>
    <s v="plays"/>
  </r>
  <r>
    <n v="576"/>
    <s v="Moran and Sons"/>
    <s v="Object-based bottom-line superstructure"/>
    <n v="9700"/>
    <n v="6298"/>
    <n v="64.927835051546396"/>
    <x v="2"/>
    <n v="64"/>
    <n v="98.40625"/>
    <s v="US"/>
    <s v="USD"/>
    <n v="1509512400"/>
    <n v="1510984800"/>
    <x v="463"/>
    <d v="2017-11-18T06:00:00"/>
    <b v="0"/>
    <b v="0"/>
    <s v="theater/plays"/>
    <s v="theater"/>
    <s v="plays"/>
  </r>
  <r>
    <n v="578"/>
    <s v="Martinez-Johnson"/>
    <s v="Sharable radical toolset"/>
    <n v="96500"/>
    <n v="16168"/>
    <n v="16.754404145077721"/>
    <x v="2"/>
    <n v="245"/>
    <n v="65.991836734693877"/>
    <s v="US"/>
    <s v="USD"/>
    <n v="1322719200"/>
    <n v="1322978400"/>
    <x v="713"/>
    <d v="2011-12-04T06:00:00"/>
    <b v="0"/>
    <b v="0"/>
    <s v="film &amp; video/science fiction"/>
    <s v="film &amp; video"/>
    <s v="science fiction"/>
  </r>
  <r>
    <n v="581"/>
    <s v="Sanchez, Cross and Savage"/>
    <s v="Sharable mobile knowledgebase"/>
    <n v="6000"/>
    <n v="3841"/>
    <n v="64.016666666666666"/>
    <x v="2"/>
    <n v="71"/>
    <n v="54.098591549295776"/>
    <s v="US"/>
    <s v="USD"/>
    <n v="1304053200"/>
    <n v="1305349200"/>
    <x v="714"/>
    <d v="2011-05-14T05:00:00"/>
    <b v="0"/>
    <b v="0"/>
    <s v="technology/web"/>
    <s v="technology"/>
    <s v="web"/>
  </r>
  <r>
    <n v="582"/>
    <s v="Pineda Ltd"/>
    <s v="Cross-group global system engine"/>
    <n v="8700"/>
    <n v="4531"/>
    <n v="52.080459770114942"/>
    <x v="2"/>
    <n v="42"/>
    <n v="107.88095238095238"/>
    <s v="US"/>
    <s v="USD"/>
    <n v="1433912400"/>
    <n v="1434344400"/>
    <x v="706"/>
    <d v="2015-06-15T05:00:00"/>
    <b v="0"/>
    <b v="1"/>
    <s v="games/video games"/>
    <s v="games"/>
    <s v="video games"/>
  </r>
  <r>
    <n v="587"/>
    <s v="Williams-Santos"/>
    <s v="Open-source analyzing monitoring"/>
    <n v="9400"/>
    <n v="6852"/>
    <n v="72.893617021276597"/>
    <x v="2"/>
    <n v="156"/>
    <n v="43.92307692307692"/>
    <s v="CA"/>
    <s v="CAD"/>
    <n v="1547877600"/>
    <n v="1552366800"/>
    <x v="19"/>
    <d v="2019-03-12T05:00:00"/>
    <b v="0"/>
    <b v="1"/>
    <s v="food/food trucks"/>
    <s v="food"/>
    <s v="food trucks"/>
  </r>
  <r>
    <n v="588"/>
    <s v="Weber Inc"/>
    <s v="Up-sized discrete firmware"/>
    <n v="157600"/>
    <n v="124517"/>
    <n v="79.008248730964468"/>
    <x v="2"/>
    <n v="1368"/>
    <n v="91.021198830409361"/>
    <s v="GB"/>
    <s v="GBP"/>
    <n v="1269493200"/>
    <n v="1272171600"/>
    <x v="575"/>
    <d v="2010-04-25T05:00:00"/>
    <b v="0"/>
    <b v="0"/>
    <s v="theater/plays"/>
    <s v="theater"/>
    <s v="plays"/>
  </r>
  <r>
    <n v="589"/>
    <s v="Avery, Brown and Parker"/>
    <s v="Exclusive intangible extranet"/>
    <n v="7900"/>
    <n v="5113"/>
    <n v="64.721518987341781"/>
    <x v="2"/>
    <n v="102"/>
    <n v="50.127450980392155"/>
    <s v="US"/>
    <s v="USD"/>
    <n v="1436072400"/>
    <n v="1436677200"/>
    <x v="715"/>
    <d v="2015-07-12T05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82.028169014084511"/>
    <x v="2"/>
    <n v="86"/>
    <n v="67.720930232558146"/>
    <s v="AU"/>
    <s v="AUD"/>
    <n v="1419141600"/>
    <n v="1420092000"/>
    <x v="716"/>
    <d v="2015-01-01T06:00:00"/>
    <b v="0"/>
    <b v="0"/>
    <s v="publishing/radio &amp; podcasts"/>
    <s v="publishing"/>
    <s v="radio &amp; podcasts"/>
  </r>
  <r>
    <n v="592"/>
    <s v="Brown Inc"/>
    <s v="Object-based bandwidth-monitored concept"/>
    <n v="156800"/>
    <n v="20243"/>
    <n v="12.910076530612244"/>
    <x v="2"/>
    <n v="253"/>
    <n v="80.011857707509876"/>
    <s v="US"/>
    <s v="USD"/>
    <n v="1401426000"/>
    <n v="1402203600"/>
    <x v="322"/>
    <d v="2014-06-08T05:00:00"/>
    <b v="0"/>
    <b v="0"/>
    <s v="theater/plays"/>
    <s v="theater"/>
    <s v="plays"/>
  </r>
  <r>
    <n v="594"/>
    <s v="Mcbride PLC"/>
    <s v="Upgradable leadingedge Local Area Network"/>
    <n v="157300"/>
    <n v="11167"/>
    <n v="7.0991735537190088"/>
    <x v="2"/>
    <n v="157"/>
    <n v="71.127388535031841"/>
    <s v="US"/>
    <s v="USD"/>
    <n v="1467003600"/>
    <n v="1467262800"/>
    <x v="717"/>
    <d v="2016-06-30T05:00:00"/>
    <b v="0"/>
    <b v="1"/>
    <s v="theater/plays"/>
    <s v="theater"/>
    <s v="plays"/>
  </r>
  <r>
    <n v="596"/>
    <s v="Becker-Scott"/>
    <s v="Managed optimizing archive"/>
    <n v="7900"/>
    <n v="7875"/>
    <n v="99.683544303797461"/>
    <x v="2"/>
    <n v="183"/>
    <n v="43.032786885245905"/>
    <s v="US"/>
    <s v="USD"/>
    <n v="1457157600"/>
    <n v="1457762400"/>
    <x v="718"/>
    <d v="2016-03-12T06:00:00"/>
    <b v="0"/>
    <b v="1"/>
    <s v="film &amp; video/drama"/>
    <s v="film &amp; video"/>
    <s v="drama"/>
  </r>
  <r>
    <n v="599"/>
    <s v="Smith-Ramos"/>
    <s v="Persevering optimizing Graphical User Interface"/>
    <n v="140300"/>
    <n v="5112"/>
    <n v="3.6436208125445471"/>
    <x v="2"/>
    <n v="82"/>
    <n v="62.341463414634148"/>
    <s v="DK"/>
    <s v="DKK"/>
    <n v="1423720800"/>
    <n v="1424412000"/>
    <x v="719"/>
    <d v="2015-02-20T06:00:00"/>
    <b v="0"/>
    <b v="0"/>
    <s v="film &amp; video/documentary"/>
    <s v="film &amp; video"/>
    <s v="documentary"/>
  </r>
  <r>
    <n v="600"/>
    <s v="Brown-George"/>
    <s v="Cross-platform tertiary array"/>
    <n v="100"/>
    <n v="5"/>
    <n v="5"/>
    <x v="2"/>
    <n v="1"/>
    <n v="5"/>
    <s v="GB"/>
    <s v="GBP"/>
    <n v="1375160400"/>
    <n v="1376197200"/>
    <x v="720"/>
    <d v="2013-08-11T05:00:00"/>
    <b v="0"/>
    <b v="0"/>
    <s v="food/food trucks"/>
    <s v="food"/>
    <s v="food trucks"/>
  </r>
  <r>
    <n v="618"/>
    <s v="Miller Ltd"/>
    <s v="Open-architected mobile emulation"/>
    <n v="198600"/>
    <n v="97037"/>
    <n v="48.860523665659613"/>
    <x v="2"/>
    <n v="1198"/>
    <n v="80.999165275459092"/>
    <s v="US"/>
    <s v="USD"/>
    <n v="1367470800"/>
    <n v="1369285200"/>
    <x v="721"/>
    <d v="2013-05-23T05:00:00"/>
    <b v="0"/>
    <b v="0"/>
    <s v="publishing/nonfiction"/>
    <s v="publishing"/>
    <s v="nonfiction"/>
  </r>
  <r>
    <n v="619"/>
    <s v="Case LLC"/>
    <s v="Ameliorated foreground methodology"/>
    <n v="195900"/>
    <n v="55757"/>
    <n v="28.461970393057683"/>
    <x v="2"/>
    <n v="648"/>
    <n v="86.044753086419746"/>
    <s v="US"/>
    <s v="USD"/>
    <n v="1304658000"/>
    <n v="1304744400"/>
    <x v="722"/>
    <d v="2011-05-07T05:00:00"/>
    <b v="1"/>
    <b v="1"/>
    <s v="theater/plays"/>
    <s v="theater"/>
    <s v="plays"/>
  </r>
  <r>
    <n v="622"/>
    <s v="Smith-Smith"/>
    <s v="Total leadingedge neural-net"/>
    <n v="189000"/>
    <n v="5916"/>
    <n v="3.1301587301587301"/>
    <x v="2"/>
    <n v="64"/>
    <n v="92.4375"/>
    <s v="US"/>
    <s v="USD"/>
    <n v="1523768400"/>
    <n v="1526014800"/>
    <x v="723"/>
    <d v="2018-05-11T05:00:00"/>
    <b v="0"/>
    <b v="0"/>
    <s v="music/indie rock"/>
    <s v="music"/>
    <s v="indie rock"/>
  </r>
  <r>
    <n v="625"/>
    <s v="Martinez Inc"/>
    <s v="Organic upward-trending Graphical User Interface"/>
    <n v="7500"/>
    <n v="5803"/>
    <n v="77.373333333333335"/>
    <x v="2"/>
    <n v="62"/>
    <n v="93.596774193548384"/>
    <s v="US"/>
    <s v="USD"/>
    <n v="1580104800"/>
    <n v="1581314400"/>
    <x v="724"/>
    <d v="2020-02-10T06:00:00"/>
    <b v="0"/>
    <b v="0"/>
    <s v="theater/plays"/>
    <s v="theater"/>
    <s v="plays"/>
  </r>
  <r>
    <n v="629"/>
    <s v="Jackson, Martinez and Ray"/>
    <s v="Multi-tiered executive toolset"/>
    <n v="85900"/>
    <n v="55476"/>
    <n v="64.58207217694995"/>
    <x v="2"/>
    <n v="750"/>
    <n v="73.968000000000004"/>
    <s v="US"/>
    <s v="USD"/>
    <n v="1467781200"/>
    <n v="1467954000"/>
    <x v="725"/>
    <d v="2016-07-08T05:00:00"/>
    <b v="0"/>
    <b v="1"/>
    <s v="theater/plays"/>
    <s v="theater"/>
    <s v="plays"/>
  </r>
  <r>
    <n v="633"/>
    <s v="Yu and Sons"/>
    <s v="Adaptive context-sensitive architecture"/>
    <n v="6700"/>
    <n v="5569"/>
    <n v="83.119402985074629"/>
    <x v="2"/>
    <n v="105"/>
    <n v="53.038095238095238"/>
    <s v="US"/>
    <s v="USD"/>
    <n v="1446876000"/>
    <n v="1447221600"/>
    <x v="642"/>
    <d v="2015-11-11T06:00:00"/>
    <b v="0"/>
    <b v="0"/>
    <s v="film &amp; video/animation"/>
    <s v="film &amp; video"/>
    <s v="animation"/>
  </r>
  <r>
    <n v="636"/>
    <s v="Lamb-Sanders"/>
    <s v="Stand-alone reciprocal frame"/>
    <n v="197700"/>
    <n v="127591"/>
    <n v="64.537683358624179"/>
    <x v="2"/>
    <n v="2604"/>
    <n v="48.998079877112133"/>
    <s v="DK"/>
    <s v="DKK"/>
    <n v="1326866400"/>
    <n v="1330754400"/>
    <x v="726"/>
    <d v="2012-03-03T06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79.411764705882348"/>
    <x v="2"/>
    <n v="65"/>
    <n v="103.84615384615384"/>
    <s v="US"/>
    <s v="USD"/>
    <n v="1479103200"/>
    <n v="1479794400"/>
    <x v="727"/>
    <d v="2016-11-22T06:00:00"/>
    <b v="0"/>
    <b v="0"/>
    <s v="theater/plays"/>
    <s v="theater"/>
    <s v="plays"/>
  </r>
  <r>
    <n v="638"/>
    <s v="Weaver Ltd"/>
    <s v="Monitored 24/7 approach"/>
    <n v="81600"/>
    <n v="9318"/>
    <n v="11.419117647058824"/>
    <x v="2"/>
    <n v="94"/>
    <n v="99.127659574468083"/>
    <s v="US"/>
    <s v="USD"/>
    <n v="1280206800"/>
    <n v="1281243600"/>
    <x v="728"/>
    <d v="2010-08-08T05:00:00"/>
    <b v="0"/>
    <b v="1"/>
    <s v="theater/plays"/>
    <s v="theater"/>
    <s v="plays"/>
  </r>
  <r>
    <n v="640"/>
    <s v="Richardson, Woodward and Hansen"/>
    <s v="Pre-emptive context-sensitive support"/>
    <n v="119800"/>
    <n v="19769"/>
    <n v="16.501669449081803"/>
    <x v="2"/>
    <n v="257"/>
    <n v="76.922178988326849"/>
    <s v="US"/>
    <s v="USD"/>
    <n v="1453096800"/>
    <n v="1453356000"/>
    <x v="729"/>
    <d v="2016-01-21T06:00:00"/>
    <b v="0"/>
    <b v="0"/>
    <s v="theater/plays"/>
    <s v="theater"/>
    <s v="plays"/>
  </r>
  <r>
    <n v="644"/>
    <s v="Peters-Nelson"/>
    <s v="Distributed real-time algorithm"/>
    <n v="169400"/>
    <n v="81984"/>
    <n v="48.396694214876035"/>
    <x v="2"/>
    <n v="2928"/>
    <n v="28"/>
    <s v="CA"/>
    <s v="CAD"/>
    <n v="1545112800"/>
    <n v="1546495200"/>
    <x v="730"/>
    <d v="2019-01-03T06:00:00"/>
    <b v="0"/>
    <b v="0"/>
    <s v="theater/plays"/>
    <s v="theater"/>
    <s v="plays"/>
  </r>
  <r>
    <n v="645"/>
    <s v="Ferguson, Murphy and Bright"/>
    <s v="Multi-lateral heuristic throughput"/>
    <n v="192100"/>
    <n v="178483"/>
    <n v="92.911504424778755"/>
    <x v="2"/>
    <n v="4697"/>
    <n v="37.999361294443261"/>
    <s v="US"/>
    <s v="USD"/>
    <n v="1537938000"/>
    <n v="1539752400"/>
    <x v="731"/>
    <d v="2018-10-17T05:00:00"/>
    <b v="0"/>
    <b v="1"/>
    <s v="music/rock"/>
    <s v="music"/>
    <s v="rock"/>
  </r>
  <r>
    <n v="646"/>
    <s v="Robinson Group"/>
    <s v="Switchable reciprocal middleware"/>
    <n v="98700"/>
    <n v="87448"/>
    <n v="88.599797365754824"/>
    <x v="2"/>
    <n v="2915"/>
    <n v="29.999313893653515"/>
    <s v="US"/>
    <s v="USD"/>
    <n v="1363150800"/>
    <n v="1364101200"/>
    <x v="732"/>
    <d v="2013-03-24T05:00:00"/>
    <b v="0"/>
    <b v="0"/>
    <s v="games/video games"/>
    <s v="games"/>
    <s v="video games"/>
  </r>
  <r>
    <n v="647"/>
    <s v="Jordan-Wolfe"/>
    <s v="Inverse multimedia Graphic Interface"/>
    <n v="4500"/>
    <n v="1863"/>
    <n v="41.4"/>
    <x v="2"/>
    <n v="18"/>
    <n v="103.5"/>
    <s v="US"/>
    <s v="USD"/>
    <n v="1523250000"/>
    <n v="1525323600"/>
    <x v="733"/>
    <d v="2018-05-03T05:00:00"/>
    <b v="0"/>
    <b v="0"/>
    <s v="publishing/translations"/>
    <s v="publishing"/>
    <s v="translations"/>
  </r>
  <r>
    <n v="649"/>
    <s v="Yang and Sons"/>
    <s v="Reactive 6thgeneration hub"/>
    <n v="121700"/>
    <n v="59003"/>
    <n v="48.482333607230892"/>
    <x v="2"/>
    <n v="602"/>
    <n v="98.011627906976742"/>
    <s v="CH"/>
    <s v="CHF"/>
    <n v="1287550800"/>
    <n v="1288501200"/>
    <x v="734"/>
    <d v="2010-10-31T05:00:00"/>
    <b v="1"/>
    <b v="1"/>
    <s v="theater/plays"/>
    <s v="theater"/>
    <s v="plays"/>
  </r>
  <r>
    <n v="650"/>
    <s v="Wilson, Wilson and Mathis"/>
    <s v="Optional asymmetric success"/>
    <n v="100"/>
    <n v="2"/>
    <n v="2"/>
    <x v="2"/>
    <n v="1"/>
    <n v="2"/>
    <s v="US"/>
    <s v="USD"/>
    <n v="1404795600"/>
    <n v="1407128400"/>
    <x v="735"/>
    <d v="2014-08-04T05:00:00"/>
    <b v="0"/>
    <b v="0"/>
    <s v="music/jazz"/>
    <s v="music"/>
    <s v="jazz"/>
  </r>
  <r>
    <n v="651"/>
    <s v="Wang, Koch and Weaver"/>
    <s v="Digitized analyzing capacity"/>
    <n v="196700"/>
    <n v="174039"/>
    <n v="88.47941026944585"/>
    <x v="2"/>
    <n v="3868"/>
    <n v="44.994570837642193"/>
    <s v="IT"/>
    <s v="EUR"/>
    <n v="1393048800"/>
    <n v="1394344800"/>
    <x v="736"/>
    <d v="2014-03-09T06:00:00"/>
    <b v="0"/>
    <b v="0"/>
    <s v="film &amp; video/shorts"/>
    <s v="film &amp; video"/>
    <s v="shorts"/>
  </r>
  <r>
    <n v="656"/>
    <s v="Hobbs, Brown and Lee"/>
    <s v="Vision-oriented systematic Graphical User Interface"/>
    <n v="118400"/>
    <n v="49879"/>
    <n v="42.127533783783782"/>
    <x v="2"/>
    <n v="504"/>
    <n v="98.966269841269835"/>
    <s v="AU"/>
    <s v="AUD"/>
    <n v="1514440800"/>
    <n v="1514872800"/>
    <x v="737"/>
    <d v="2018-01-02T06:00:00"/>
    <b v="0"/>
    <b v="0"/>
    <s v="food/food trucks"/>
    <s v="food"/>
    <s v="food trucks"/>
  </r>
  <r>
    <n v="657"/>
    <s v="Russo, Kim and Mccoy"/>
    <s v="Balanced optimal hardware"/>
    <n v="10000"/>
    <n v="824"/>
    <n v="8.24"/>
    <x v="2"/>
    <n v="14"/>
    <n v="58.857142857142854"/>
    <s v="US"/>
    <s v="USD"/>
    <n v="1514354400"/>
    <n v="1515736800"/>
    <x v="399"/>
    <d v="2018-01-12T06:00:00"/>
    <b v="0"/>
    <b v="0"/>
    <s v="film &amp; video/science fiction"/>
    <s v="film &amp; video"/>
    <s v="science fiction"/>
  </r>
  <r>
    <n v="659"/>
    <s v="Bailey and Sons"/>
    <s v="Grass-roots dynamic emulation"/>
    <n v="120700"/>
    <n v="57010"/>
    <n v="47.232808616404313"/>
    <x v="2"/>
    <n v="750"/>
    <n v="76.013333333333335"/>
    <s v="GB"/>
    <s v="GBP"/>
    <n v="1296108000"/>
    <n v="1296194400"/>
    <x v="40"/>
    <d v="2011-01-28T06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81.736263736263737"/>
    <x v="2"/>
    <n v="77"/>
    <n v="96.597402597402592"/>
    <s v="US"/>
    <s v="USD"/>
    <n v="1440133200"/>
    <n v="1440910800"/>
    <x v="738"/>
    <d v="2015-08-30T05:00:00"/>
    <b v="1"/>
    <b v="0"/>
    <s v="theater/plays"/>
    <s v="theater"/>
    <s v="plays"/>
  </r>
  <r>
    <n v="661"/>
    <s v="Smith Group"/>
    <s v="Right-sized secondary challenge"/>
    <n v="106800"/>
    <n v="57872"/>
    <n v="54.187265917603"/>
    <x v="2"/>
    <n v="752"/>
    <n v="76.957446808510639"/>
    <s v="DK"/>
    <s v="DKK"/>
    <n v="1332910800"/>
    <n v="1335502800"/>
    <x v="739"/>
    <d v="2012-04-27T05:00:00"/>
    <b v="0"/>
    <b v="0"/>
    <s v="music/jazz"/>
    <s v="music"/>
    <s v="jazz"/>
  </r>
  <r>
    <n v="662"/>
    <s v="Murphy-Farrell"/>
    <s v="Implemented exuding software"/>
    <n v="9100"/>
    <n v="8906"/>
    <n v="97.868131868131869"/>
    <x v="2"/>
    <n v="131"/>
    <n v="67.984732824427482"/>
    <s v="US"/>
    <s v="USD"/>
    <n v="1544335200"/>
    <n v="1544680800"/>
    <x v="488"/>
    <d v="2018-12-13T06:00:00"/>
    <b v="0"/>
    <b v="0"/>
    <s v="theater/plays"/>
    <s v="theater"/>
    <s v="plays"/>
  </r>
  <r>
    <n v="663"/>
    <s v="Everett-Wolfe"/>
    <s v="Total optimizing software"/>
    <n v="10000"/>
    <n v="7724"/>
    <n v="77.239999999999995"/>
    <x v="2"/>
    <n v="87"/>
    <n v="88.781609195402297"/>
    <s v="US"/>
    <s v="USD"/>
    <n v="1286427600"/>
    <n v="1288414800"/>
    <x v="740"/>
    <d v="2010-10-30T05:00:00"/>
    <b v="0"/>
    <b v="0"/>
    <s v="theater/plays"/>
    <s v="theater"/>
    <s v="plays"/>
  </r>
  <r>
    <n v="664"/>
    <s v="Young PLC"/>
    <s v="Optional maximized attitude"/>
    <n v="79400"/>
    <n v="26571"/>
    <n v="33.464735516372798"/>
    <x v="2"/>
    <n v="1063"/>
    <n v="24.99623706491063"/>
    <s v="US"/>
    <s v="USD"/>
    <n v="1329717600"/>
    <n v="1330581600"/>
    <x v="314"/>
    <d v="2012-03-01T06:00:00"/>
    <b v="0"/>
    <b v="0"/>
    <s v="music/jazz"/>
    <s v="music"/>
    <s v="jazz"/>
  </r>
  <r>
    <n v="668"/>
    <s v="Brown and Sons"/>
    <s v="Programmable leadingedge budgetary management"/>
    <n v="27500"/>
    <n v="5593"/>
    <n v="20.33818181818182"/>
    <x v="2"/>
    <n v="76"/>
    <n v="73.59210526315789"/>
    <s v="US"/>
    <s v="USD"/>
    <n v="1343797200"/>
    <n v="1344834000"/>
    <x v="741"/>
    <d v="2012-08-13T05:00:00"/>
    <b v="0"/>
    <b v="0"/>
    <s v="theater/plays"/>
    <s v="theater"/>
    <s v="plays"/>
  </r>
  <r>
    <n v="672"/>
    <s v="Kelly-Colon"/>
    <s v="Stand-alone grid-enabled leverage"/>
    <n v="197900"/>
    <n v="110689"/>
    <n v="55.931783729156137"/>
    <x v="2"/>
    <n v="4428"/>
    <n v="24.997515808491418"/>
    <s v="AU"/>
    <s v="AUD"/>
    <n v="1521608400"/>
    <n v="1522472400"/>
    <x v="742"/>
    <d v="2018-03-31T05:00:00"/>
    <b v="0"/>
    <b v="0"/>
    <s v="theater/plays"/>
    <s v="theater"/>
    <s v="plays"/>
  </r>
  <r>
    <n v="673"/>
    <s v="Turner, Scott and Gentry"/>
    <s v="Assimilated regional groupware"/>
    <n v="5600"/>
    <n v="2445"/>
    <n v="43.660714285714285"/>
    <x v="2"/>
    <n v="58"/>
    <n v="42.155172413793103"/>
    <s v="IT"/>
    <s v="EUR"/>
    <n v="1460696400"/>
    <n v="1462510800"/>
    <x v="743"/>
    <d v="2016-05-06T05:00:00"/>
    <b v="0"/>
    <b v="0"/>
    <s v="music/indie rock"/>
    <s v="music"/>
    <s v="indie rock"/>
  </r>
  <r>
    <n v="677"/>
    <s v="Murphy-Fox"/>
    <s v="Organic system-worthy orchestration"/>
    <n v="5300"/>
    <n v="4432"/>
    <n v="83.622641509433961"/>
    <x v="2"/>
    <n v="111"/>
    <n v="39.927927927927925"/>
    <s v="US"/>
    <s v="USD"/>
    <n v="1468126800"/>
    <n v="1472446800"/>
    <x v="744"/>
    <d v="2016-08-29T05:00:00"/>
    <b v="0"/>
    <b v="0"/>
    <s v="publishing/fiction"/>
    <s v="publishing"/>
    <s v="fiction"/>
  </r>
  <r>
    <n v="680"/>
    <s v="Nelson-Valdez"/>
    <s v="Open-source 4thgeneration open system"/>
    <n v="145600"/>
    <n v="141822"/>
    <n v="97.405219780219781"/>
    <x v="2"/>
    <n v="2955"/>
    <n v="47.993908629441627"/>
    <s v="US"/>
    <s v="USD"/>
    <n v="1576303200"/>
    <n v="1576476000"/>
    <x v="745"/>
    <d v="2019-12-16T06:00:00"/>
    <b v="0"/>
    <b v="1"/>
    <s v="games/mobile games"/>
    <s v="games"/>
    <s v="mobile games"/>
  </r>
  <r>
    <n v="681"/>
    <s v="Kelly PLC"/>
    <s v="Decentralized context-sensitive superstructure"/>
    <n v="184100"/>
    <n v="159037"/>
    <n v="86.386203150461711"/>
    <x v="2"/>
    <n v="1657"/>
    <n v="95.978877489438744"/>
    <s v="US"/>
    <s v="USD"/>
    <n v="1324447200"/>
    <n v="1324965600"/>
    <x v="746"/>
    <d v="2011-12-27T06:00:00"/>
    <b v="0"/>
    <b v="0"/>
    <s v="theater/plays"/>
    <s v="theater"/>
    <s v="plays"/>
  </r>
  <r>
    <n v="685"/>
    <s v="Lee-Cobb"/>
    <s v="Customizable homogeneous firmware"/>
    <n v="140000"/>
    <n v="94501"/>
    <n v="67.500714285714281"/>
    <x v="2"/>
    <n v="926"/>
    <n v="102.05291576673866"/>
    <s v="CA"/>
    <s v="CAD"/>
    <n v="1440306000"/>
    <n v="1442379600"/>
    <x v="747"/>
    <d v="2015-09-16T05:00:00"/>
    <b v="0"/>
    <b v="0"/>
    <s v="theater/plays"/>
    <s v="theater"/>
    <s v="plays"/>
  </r>
  <r>
    <n v="692"/>
    <s v="Murray Ltd"/>
    <s v="Decentralized 4thgeneration challenge"/>
    <n v="6000"/>
    <n v="5438"/>
    <n v="90.633333333333326"/>
    <x v="2"/>
    <n v="77"/>
    <n v="70.623376623376629"/>
    <s v="GB"/>
    <s v="GBP"/>
    <n v="1562648400"/>
    <n v="1564203600"/>
    <x v="748"/>
    <d v="2019-07-27T05:00:00"/>
    <b v="0"/>
    <b v="0"/>
    <s v="music/rock"/>
    <s v="music"/>
    <s v="rock"/>
  </r>
  <r>
    <n v="693"/>
    <s v="Bradford-Silva"/>
    <s v="Reverse-engineered composite hierarchy"/>
    <n v="180400"/>
    <n v="115396"/>
    <n v="63.966740576496676"/>
    <x v="2"/>
    <n v="1748"/>
    <n v="66.016018306636155"/>
    <s v="US"/>
    <s v="USD"/>
    <n v="1508216400"/>
    <n v="1509685200"/>
    <x v="749"/>
    <d v="2017-11-03T05:00:00"/>
    <b v="0"/>
    <b v="0"/>
    <s v="theater/plays"/>
    <s v="theater"/>
    <s v="plays"/>
  </r>
  <r>
    <n v="694"/>
    <s v="Mora-Bradley"/>
    <s v="Programmable tangible ability"/>
    <n v="9100"/>
    <n v="7656"/>
    <n v="84.131868131868131"/>
    <x v="2"/>
    <n v="79"/>
    <n v="96.911392405063296"/>
    <s v="US"/>
    <s v="USD"/>
    <n v="1511762400"/>
    <n v="1514959200"/>
    <x v="750"/>
    <d v="2018-01-03T06:00:00"/>
    <b v="0"/>
    <b v="0"/>
    <s v="theater/plays"/>
    <s v="theater"/>
    <s v="plays"/>
  </r>
  <r>
    <n v="696"/>
    <s v="Lopez, Reid and Johnson"/>
    <s v="Total real-time hardware"/>
    <n v="164100"/>
    <n v="96888"/>
    <n v="59.042047531992694"/>
    <x v="2"/>
    <n v="889"/>
    <n v="108.98537682789652"/>
    <s v="US"/>
    <s v="USD"/>
    <n v="1429506000"/>
    <n v="1429592400"/>
    <x v="751"/>
    <d v="2015-04-21T05:00:00"/>
    <b v="0"/>
    <b v="1"/>
    <s v="theater/plays"/>
    <s v="theater"/>
    <s v="plays"/>
  </r>
  <r>
    <n v="699"/>
    <s v="King Inc"/>
    <s v="Ergonomic dedicated focus group"/>
    <n v="7400"/>
    <n v="6245"/>
    <n v="84.391891891891888"/>
    <x v="2"/>
    <n v="56"/>
    <n v="111.51785714285714"/>
    <s v="US"/>
    <s v="USD"/>
    <n v="1561438800"/>
    <n v="1561525200"/>
    <x v="601"/>
    <d v="2019-06-26T05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3"/>
    <x v="2"/>
    <n v="1"/>
    <n v="3"/>
    <s v="US"/>
    <s v="USD"/>
    <n v="1264399200"/>
    <n v="1265695200"/>
    <x v="41"/>
    <d v="2010-02-09T06:00:00"/>
    <b v="0"/>
    <b v="0"/>
    <s v="technology/wearables"/>
    <s v="technology"/>
    <s v="wearables"/>
  </r>
  <r>
    <n v="702"/>
    <s v="Sims-Gross"/>
    <s v="Object-based attitude-oriented analyzer"/>
    <n v="8700"/>
    <n v="4710"/>
    <n v="54.137931034482754"/>
    <x v="2"/>
    <n v="83"/>
    <n v="56.746987951807228"/>
    <s v="US"/>
    <s v="USD"/>
    <n v="1374469200"/>
    <n v="1374901200"/>
    <x v="752"/>
    <d v="2013-07-27T05:00:00"/>
    <b v="0"/>
    <b v="0"/>
    <s v="technology/wearables"/>
    <s v="technology"/>
    <s v="wearables"/>
  </r>
  <r>
    <n v="705"/>
    <s v="Ford LLC"/>
    <s v="Centralized tangible success"/>
    <n v="169700"/>
    <n v="168048"/>
    <n v="99.026517383618156"/>
    <x v="2"/>
    <n v="2025"/>
    <n v="82.986666666666665"/>
    <s v="GB"/>
    <s v="GBP"/>
    <n v="1386741600"/>
    <n v="1387087200"/>
    <x v="358"/>
    <d v="2013-12-15T06:00:00"/>
    <b v="0"/>
    <b v="0"/>
    <s v="publishing/nonfiction"/>
    <s v="publishing"/>
    <s v="nonfiction"/>
  </r>
  <r>
    <n v="711"/>
    <s v="Anderson LLC"/>
    <s v="Customizable full-range artificial intelligence"/>
    <n v="6200"/>
    <n v="1260"/>
    <n v="20.322580645161288"/>
    <x v="2"/>
    <n v="14"/>
    <n v="90"/>
    <s v="IT"/>
    <s v="EUR"/>
    <n v="1453615200"/>
    <n v="1453788000"/>
    <x v="605"/>
    <d v="2016-01-26T06:00:00"/>
    <b v="1"/>
    <b v="1"/>
    <s v="theater/plays"/>
    <s v="theater"/>
    <s v="plays"/>
  </r>
  <r>
    <n v="715"/>
    <s v="Fischer, Torres and Walker"/>
    <s v="Expanded even-keeled portal"/>
    <n v="118000"/>
    <n v="28870"/>
    <n v="24.466101694915253"/>
    <x v="2"/>
    <n v="656"/>
    <n v="44.009146341463413"/>
    <s v="US"/>
    <s v="USD"/>
    <n v="1281157200"/>
    <n v="1281589200"/>
    <x v="753"/>
    <d v="2010-08-12T05:00:00"/>
    <b v="0"/>
    <b v="0"/>
    <s v="games/mobile games"/>
    <s v="games"/>
    <s v="mobile games"/>
  </r>
  <r>
    <n v="725"/>
    <s v="Dawson-Tyler"/>
    <s v="Optional 6thgeneration access"/>
    <n v="193200"/>
    <n v="97369"/>
    <n v="50.398033126293996"/>
    <x v="2"/>
    <n v="1596"/>
    <n v="61.008145363408524"/>
    <s v="US"/>
    <s v="USD"/>
    <n v="1416031200"/>
    <n v="1416204000"/>
    <x v="754"/>
    <d v="2014-11-17T06:00:00"/>
    <b v="0"/>
    <b v="0"/>
    <s v="games/mobile games"/>
    <s v="games"/>
    <s v="mobile games"/>
  </r>
  <r>
    <n v="728"/>
    <s v="Stewart Inc"/>
    <s v="Versatile mission-critical knowledgebase"/>
    <n v="4200"/>
    <n v="735"/>
    <n v="17.5"/>
    <x v="2"/>
    <n v="10"/>
    <n v="73.5"/>
    <s v="US"/>
    <s v="USD"/>
    <n v="1464152400"/>
    <n v="1465102800"/>
    <x v="755"/>
    <d v="2016-06-05T05:00:00"/>
    <b v="0"/>
    <b v="0"/>
    <s v="theater/plays"/>
    <s v="theater"/>
    <s v="plays"/>
  </r>
  <r>
    <n v="732"/>
    <s v="Glass, Baker and Jones"/>
    <s v="Business-focused 24hour access"/>
    <n v="117000"/>
    <n v="107622"/>
    <n v="91.984615384615381"/>
    <x v="2"/>
    <n v="1121"/>
    <n v="96.005352363960753"/>
    <s v="US"/>
    <s v="USD"/>
    <n v="1490158800"/>
    <n v="1492146000"/>
    <x v="756"/>
    <d v="2017-04-14T05:00:00"/>
    <b v="0"/>
    <b v="1"/>
    <s v="music/rock"/>
    <s v="music"/>
    <s v="rock"/>
  </r>
  <r>
    <n v="738"/>
    <s v="Garcia Group"/>
    <s v="Extended zero administration software"/>
    <n v="74700"/>
    <n v="1557"/>
    <n v="2.0843373493975905"/>
    <x v="2"/>
    <n v="15"/>
    <n v="103.8"/>
    <s v="US"/>
    <s v="USD"/>
    <n v="1416117600"/>
    <n v="1418018400"/>
    <x v="757"/>
    <d v="2014-12-08T06:00:00"/>
    <b v="0"/>
    <b v="1"/>
    <s v="theater/plays"/>
    <s v="theater"/>
    <s v="plays"/>
  </r>
  <r>
    <n v="739"/>
    <s v="Meyer-Avila"/>
    <s v="Multi-tiered discrete support"/>
    <n v="10000"/>
    <n v="6100"/>
    <n v="61"/>
    <x v="2"/>
    <n v="191"/>
    <n v="31.937172774869111"/>
    <s v="US"/>
    <s v="USD"/>
    <n v="1340946000"/>
    <n v="1341032400"/>
    <x v="758"/>
    <d v="2012-06-30T05:00:00"/>
    <b v="0"/>
    <b v="0"/>
    <s v="music/indie rock"/>
    <s v="music"/>
    <s v="indie rock"/>
  </r>
  <r>
    <n v="740"/>
    <s v="Nelson, Smith and Graham"/>
    <s v="Phased system-worthy conglomeration"/>
    <n v="5300"/>
    <n v="1592"/>
    <n v="30.037735849056602"/>
    <x v="2"/>
    <n v="16"/>
    <n v="99.5"/>
    <s v="US"/>
    <s v="USD"/>
    <n v="1486101600"/>
    <n v="1486360800"/>
    <x v="759"/>
    <d v="2017-02-06T06:00:00"/>
    <b v="0"/>
    <b v="0"/>
    <s v="theater/plays"/>
    <s v="theater"/>
    <s v="plays"/>
  </r>
  <r>
    <n v="743"/>
    <s v="Clark-Conrad"/>
    <s v="Exclusive bandwidth-monitored orchestration"/>
    <n v="3900"/>
    <n v="504"/>
    <n v="12.923076923076923"/>
    <x v="2"/>
    <n v="17"/>
    <n v="29.647058823529413"/>
    <s v="US"/>
    <s v="USD"/>
    <n v="1445403600"/>
    <n v="1445922000"/>
    <x v="760"/>
    <d v="2015-10-27T05:00:00"/>
    <b v="0"/>
    <b v="1"/>
    <s v="theater/plays"/>
    <s v="theater"/>
    <s v="plays"/>
  </r>
  <r>
    <n v="745"/>
    <s v="Hill, Mccann and Moore"/>
    <s v="Streamlined needs-based knowledge user"/>
    <n v="6900"/>
    <n v="2091"/>
    <n v="30.304347826086957"/>
    <x v="2"/>
    <n v="34"/>
    <n v="61.5"/>
    <s v="US"/>
    <s v="USD"/>
    <n v="1275195600"/>
    <n v="1277528400"/>
    <x v="761"/>
    <d v="2010-06-26T05:00:00"/>
    <b v="0"/>
    <b v="0"/>
    <s v="technology/wearables"/>
    <s v="technology"/>
    <s v="wearables"/>
  </r>
  <r>
    <n v="750"/>
    <s v="Ramos and Sons"/>
    <s v="Extended responsive Internet solution"/>
    <n v="100"/>
    <n v="1"/>
    <n v="1"/>
    <x v="2"/>
    <n v="1"/>
    <n v="1"/>
    <s v="GB"/>
    <s v="GBP"/>
    <n v="1277960400"/>
    <n v="1280120400"/>
    <x v="762"/>
    <d v="2010-07-26T05:00:00"/>
    <b v="0"/>
    <b v="0"/>
    <s v="music/electric music"/>
    <s v="music"/>
    <s v="electric music"/>
  </r>
  <r>
    <n v="759"/>
    <s v="Rodriguez PLC"/>
    <s v="Grass-roots upward-trending installation"/>
    <n v="167500"/>
    <n v="114615"/>
    <n v="68.426865671641792"/>
    <x v="2"/>
    <n v="1274"/>
    <n v="89.964678178963894"/>
    <s v="US"/>
    <s v="USD"/>
    <n v="1517810400"/>
    <n v="1520402400"/>
    <x v="763"/>
    <d v="2018-03-07T06:00:00"/>
    <b v="0"/>
    <b v="0"/>
    <s v="music/electric music"/>
    <s v="music"/>
    <s v="electric music"/>
  </r>
  <r>
    <n v="760"/>
    <s v="Smith-Kennedy"/>
    <s v="Virtual heuristic hub"/>
    <n v="48300"/>
    <n v="16592"/>
    <n v="34.351966873706004"/>
    <x v="2"/>
    <n v="210"/>
    <n v="79.009523809523813"/>
    <s v="IT"/>
    <s v="EUR"/>
    <n v="1564635600"/>
    <n v="1567141200"/>
    <x v="764"/>
    <d v="2019-08-30T05:00:00"/>
    <b v="0"/>
    <b v="1"/>
    <s v="games/video games"/>
    <s v="games"/>
    <s v="video games"/>
  </r>
  <r>
    <n v="766"/>
    <s v="Montgomery-Castro"/>
    <s v="De-engineered disintermediate encryption"/>
    <n v="43800"/>
    <n v="13653"/>
    <n v="31.171232876712331"/>
    <x v="2"/>
    <n v="248"/>
    <n v="55.052419354838712"/>
    <s v="AU"/>
    <s v="AUD"/>
    <n v="1537333200"/>
    <n v="1537419600"/>
    <x v="79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56.967078189300416"/>
    <x v="2"/>
    <n v="513"/>
    <n v="107.93762183235867"/>
    <s v="US"/>
    <s v="USD"/>
    <n v="1444107600"/>
    <n v="1447999200"/>
    <x v="765"/>
    <d v="2015-11-20T06:00:00"/>
    <b v="0"/>
    <b v="0"/>
    <s v="publishing/translations"/>
    <s v="publishing"/>
    <s v="translations"/>
  </r>
  <r>
    <n v="769"/>
    <s v="Johnson-Morales"/>
    <s v="Devolved 24hour forecast"/>
    <n v="125600"/>
    <n v="109106"/>
    <n v="86.867834394904463"/>
    <x v="2"/>
    <n v="3410"/>
    <n v="31.995894428152493"/>
    <s v="US"/>
    <s v="USD"/>
    <n v="1376542800"/>
    <n v="1378789200"/>
    <x v="766"/>
    <d v="2013-09-10T05:00:00"/>
    <b v="0"/>
    <b v="0"/>
    <s v="games/video games"/>
    <s v="games"/>
    <s v="video games"/>
  </r>
  <r>
    <n v="775"/>
    <s v="Murphy LLC"/>
    <s v="Customer-focused non-volatile framework"/>
    <n v="9400"/>
    <n v="968"/>
    <n v="10.297872340425531"/>
    <x v="2"/>
    <n v="10"/>
    <n v="96.8"/>
    <s v="US"/>
    <s v="USD"/>
    <n v="1415253600"/>
    <n v="1416117600"/>
    <x v="767"/>
    <d v="2014-11-16T06:00:00"/>
    <b v="0"/>
    <b v="0"/>
    <s v="music/rock"/>
    <s v="music"/>
    <s v="rock"/>
  </r>
  <r>
    <n v="776"/>
    <s v="Taylor-Rowe"/>
    <s v="Synchronized multimedia frame"/>
    <n v="110800"/>
    <n v="72623"/>
    <n v="65.544223826714799"/>
    <x v="2"/>
    <n v="2201"/>
    <n v="32.995456610631528"/>
    <s v="US"/>
    <s v="USD"/>
    <n v="1562216400"/>
    <n v="1563771600"/>
    <x v="421"/>
    <d v="2019-07-22T05:00:00"/>
    <b v="0"/>
    <b v="0"/>
    <s v="theater/plays"/>
    <s v="theater"/>
    <s v="plays"/>
  </r>
  <r>
    <n v="777"/>
    <s v="Henderson Ltd"/>
    <s v="Open-architected stable algorithm"/>
    <n v="93800"/>
    <n v="45987"/>
    <n v="49.026652452025587"/>
    <x v="2"/>
    <n v="676"/>
    <n v="68.028106508875737"/>
    <s v="US"/>
    <s v="USD"/>
    <n v="1316754000"/>
    <n v="1319259600"/>
    <x v="249"/>
    <d v="2011-10-22T05:00:00"/>
    <b v="0"/>
    <b v="0"/>
    <s v="theater/plays"/>
    <s v="theater"/>
    <s v="plays"/>
  </r>
  <r>
    <n v="779"/>
    <s v="Webb Group"/>
    <s v="Public-key actuating projection"/>
    <n v="108700"/>
    <n v="87293"/>
    <n v="80.306347746090154"/>
    <x v="2"/>
    <n v="831"/>
    <n v="105.04572803850782"/>
    <s v="US"/>
    <s v="USD"/>
    <n v="1439528400"/>
    <n v="1440306000"/>
    <x v="768"/>
    <d v="2015-08-23T05:00:00"/>
    <b v="0"/>
    <b v="1"/>
    <s v="theater/plays"/>
    <s v="theater"/>
    <s v="plays"/>
  </r>
  <r>
    <n v="787"/>
    <s v="Vance-Glover"/>
    <s v="Progressive coherent secured line"/>
    <n v="61200"/>
    <n v="60994"/>
    <n v="99.66339869281046"/>
    <x v="2"/>
    <n v="859"/>
    <n v="71.005820721769496"/>
    <s v="CA"/>
    <s v="CAD"/>
    <n v="1305954000"/>
    <n v="1306731600"/>
    <x v="769"/>
    <d v="2011-05-30T05:00:00"/>
    <b v="0"/>
    <b v="0"/>
    <s v="music/rock"/>
    <s v="music"/>
    <s v="rock"/>
  </r>
  <r>
    <n v="789"/>
    <s v="Kennedy-Miller"/>
    <s v="Cross-platform composite migration"/>
    <n v="9000"/>
    <n v="3351"/>
    <n v="37.233333333333334"/>
    <x v="2"/>
    <n v="45"/>
    <n v="74.466666666666669"/>
    <s v="US"/>
    <s v="USD"/>
    <n v="1401166800"/>
    <n v="1404363600"/>
    <x v="770"/>
    <d v="2014-07-03T05:00:00"/>
    <b v="0"/>
    <b v="0"/>
    <s v="theater/plays"/>
    <s v="theater"/>
    <s v="plays"/>
  </r>
  <r>
    <n v="791"/>
    <s v="Stafford, Hess and Raymond"/>
    <s v="Optional web-enabled extranet"/>
    <n v="2100"/>
    <n v="540"/>
    <n v="25.714285714285712"/>
    <x v="2"/>
    <n v="6"/>
    <n v="90"/>
    <s v="US"/>
    <s v="USD"/>
    <n v="1481436000"/>
    <n v="1482818400"/>
    <x v="771"/>
    <d v="2016-12-27T06:00:00"/>
    <b v="0"/>
    <b v="0"/>
    <s v="food/food trucks"/>
    <s v="food"/>
    <s v="food trucks"/>
  </r>
  <r>
    <n v="792"/>
    <s v="Jordan, Schneider and Hall"/>
    <s v="Reduced 6thgeneration intranet"/>
    <n v="2000"/>
    <n v="680"/>
    <n v="34"/>
    <x v="2"/>
    <n v="7"/>
    <n v="97.142857142857139"/>
    <s v="US"/>
    <s v="USD"/>
    <n v="1372222800"/>
    <n v="1374642000"/>
    <x v="772"/>
    <d v="2013-07-24T05:00:00"/>
    <b v="0"/>
    <b v="1"/>
    <s v="theater/plays"/>
    <s v="theater"/>
    <s v="plays"/>
  </r>
  <r>
    <n v="795"/>
    <s v="Vasquez Inc"/>
    <s v="Stand-alone asynchronous functionalities"/>
    <n v="7100"/>
    <n v="1022"/>
    <n v="14.394366197183098"/>
    <x v="2"/>
    <n v="31"/>
    <n v="32.967741935483872"/>
    <s v="US"/>
    <s v="USD"/>
    <n v="1477976400"/>
    <n v="1478235600"/>
    <x v="773"/>
    <d v="2016-11-04T05:00:00"/>
    <b v="0"/>
    <b v="0"/>
    <s v="film &amp; video/drama"/>
    <s v="film &amp; video"/>
    <s v="drama"/>
  </r>
  <r>
    <n v="796"/>
    <s v="Freeman-Ferguson"/>
    <s v="Profound full-range open system"/>
    <n v="7800"/>
    <n v="4275"/>
    <n v="54.807692307692314"/>
    <x v="2"/>
    <n v="78"/>
    <n v="54.807692307692307"/>
    <s v="US"/>
    <s v="USD"/>
    <n v="1407474000"/>
    <n v="1408078800"/>
    <x v="774"/>
    <d v="2014-08-15T05:00:00"/>
    <b v="0"/>
    <b v="1"/>
    <s v="games/mobile games"/>
    <s v="games"/>
    <s v="mobile games"/>
  </r>
  <r>
    <n v="799"/>
    <s v="Reid-Day"/>
    <s v="Devolved tertiary time-frame"/>
    <n v="84500"/>
    <n v="73522"/>
    <n v="87.008284023668637"/>
    <x v="2"/>
    <n v="1225"/>
    <n v="60.017959183673469"/>
    <s v="GB"/>
    <s v="GBP"/>
    <n v="1454133600"/>
    <n v="1454479200"/>
    <x v="481"/>
    <d v="2016-02-03T06:00:00"/>
    <b v="0"/>
    <b v="0"/>
    <s v="theater/plays"/>
    <s v="theater"/>
    <s v="plays"/>
  </r>
  <r>
    <n v="800"/>
    <s v="Wallace LLC"/>
    <s v="Centralized regional function"/>
    <n v="100"/>
    <n v="1"/>
    <n v="1"/>
    <x v="2"/>
    <n v="1"/>
    <n v="1"/>
    <s v="CH"/>
    <s v="CHF"/>
    <n v="1434085200"/>
    <n v="1434430800"/>
    <x v="86"/>
    <d v="2015-06-16T05:00:00"/>
    <b v="0"/>
    <b v="0"/>
    <s v="music/rock"/>
    <s v="music"/>
    <s v="rock"/>
  </r>
  <r>
    <n v="805"/>
    <s v="Smith-Nguyen"/>
    <s v="Advanced intermediate Graphic Interface"/>
    <n v="9700"/>
    <n v="4932"/>
    <n v="50.845360824742272"/>
    <x v="2"/>
    <n v="67"/>
    <n v="73.611940298507463"/>
    <s v="AU"/>
    <s v="AUD"/>
    <n v="1416031200"/>
    <n v="1420437600"/>
    <x v="754"/>
    <d v="2015-01-05T06:00:00"/>
    <b v="0"/>
    <b v="0"/>
    <s v="film &amp; video/documentary"/>
    <s v="film &amp; video"/>
    <s v="documentary"/>
  </r>
  <r>
    <n v="808"/>
    <s v="Harris, Medina and Mitchell"/>
    <s v="Enhanced regional flexibility"/>
    <n v="5200"/>
    <n v="1583"/>
    <n v="30.44230769230769"/>
    <x v="2"/>
    <n v="19"/>
    <n v="83.315789473684205"/>
    <s v="US"/>
    <s v="USD"/>
    <n v="1463461200"/>
    <n v="1464930000"/>
    <x v="775"/>
    <d v="2016-06-03T05:00:00"/>
    <b v="0"/>
    <b v="0"/>
    <s v="food/food trucks"/>
    <s v="food"/>
    <s v="food trucks"/>
  </r>
  <r>
    <n v="809"/>
    <s v="Williams and Sons"/>
    <s v="Public-key bottom-line algorithm"/>
    <n v="140800"/>
    <n v="88536"/>
    <n v="62.880681818181813"/>
    <x v="2"/>
    <n v="2108"/>
    <n v="42"/>
    <s v="CH"/>
    <s v="CHF"/>
    <n v="1344920400"/>
    <n v="1345006800"/>
    <x v="776"/>
    <d v="2012-08-15T05:00:00"/>
    <b v="0"/>
    <b v="0"/>
    <s v="film &amp; video/documentary"/>
    <s v="film &amp; video"/>
    <s v="documentary"/>
  </r>
  <r>
    <n v="811"/>
    <s v="Page, Holt and Mack"/>
    <s v="Fundamental methodical emulation"/>
    <n v="92500"/>
    <n v="71320"/>
    <n v="77.102702702702715"/>
    <x v="2"/>
    <n v="679"/>
    <n v="105.03681885125184"/>
    <s v="US"/>
    <s v="USD"/>
    <n v="1452319200"/>
    <n v="1452492000"/>
    <x v="777"/>
    <d v="2016-01-11T06:00:00"/>
    <b v="0"/>
    <b v="1"/>
    <s v="games/video games"/>
    <s v="games"/>
    <s v="video games"/>
  </r>
  <r>
    <n v="814"/>
    <s v="Vincent PLC"/>
    <s v="Visionary 24hour analyzer"/>
    <n v="3200"/>
    <n v="2950"/>
    <n v="92.1875"/>
    <x v="2"/>
    <n v="36"/>
    <n v="81.944444444444443"/>
    <s v="DK"/>
    <s v="DKK"/>
    <n v="1464325200"/>
    <n v="1464498000"/>
    <x v="778"/>
    <d v="2016-05-29T05:00:00"/>
    <b v="0"/>
    <b v="1"/>
    <s v="music/rock"/>
    <s v="music"/>
    <s v="rock"/>
  </r>
  <r>
    <n v="819"/>
    <s v="Buck-Khan"/>
    <s v="Integrated bandwidth-monitored alliance"/>
    <n v="8900"/>
    <n v="4509"/>
    <n v="50.662921348314605"/>
    <x v="2"/>
    <n v="47"/>
    <n v="95.936170212765958"/>
    <s v="US"/>
    <s v="USD"/>
    <n v="1353736800"/>
    <n v="1355032800"/>
    <x v="779"/>
    <d v="2012-12-09T06:00:00"/>
    <b v="1"/>
    <b v="0"/>
    <s v="games/video games"/>
    <s v="games"/>
    <s v="video games"/>
  </r>
  <r>
    <n v="828"/>
    <s v="Munoz, Cherry and Bell"/>
    <s v="Cross-platform reciprocal budgetary management"/>
    <n v="7100"/>
    <n v="4899"/>
    <n v="69"/>
    <x v="2"/>
    <n v="70"/>
    <n v="69.98571428571428"/>
    <s v="US"/>
    <s v="USD"/>
    <n v="1535432400"/>
    <n v="1537592400"/>
    <x v="118"/>
    <d v="2018-09-22T05:00:00"/>
    <b v="0"/>
    <b v="0"/>
    <s v="theater/plays"/>
    <s v="theater"/>
    <s v="plays"/>
  </r>
  <r>
    <n v="829"/>
    <s v="Baker-Higgins"/>
    <s v="Vision-oriented scalable portal"/>
    <n v="9600"/>
    <n v="4929"/>
    <n v="51.34375"/>
    <x v="2"/>
    <n v="154"/>
    <n v="32.006493506493506"/>
    <s v="US"/>
    <s v="USD"/>
    <n v="1433826000"/>
    <n v="1435122000"/>
    <x v="780"/>
    <d v="2015-06-24T05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"/>
    <x v="2"/>
    <n v="22"/>
    <n v="64.727272727272734"/>
    <s v="US"/>
    <s v="USD"/>
    <n v="1514959200"/>
    <n v="1520056800"/>
    <x v="781"/>
    <d v="2018-03-03T06:00:00"/>
    <b v="0"/>
    <b v="0"/>
    <s v="theater/plays"/>
    <s v="theater"/>
    <s v="plays"/>
  </r>
  <r>
    <n v="835"/>
    <s v="Hodges, Smith and Kelly"/>
    <s v="Future-proofed 24hour model"/>
    <n v="86200"/>
    <n v="77355"/>
    <n v="89.738979118329468"/>
    <x v="2"/>
    <n v="1758"/>
    <n v="44.001706484641637"/>
    <s v="US"/>
    <s v="USD"/>
    <n v="1425103200"/>
    <n v="1425621600"/>
    <x v="782"/>
    <d v="2015-03-06T06:00:00"/>
    <b v="0"/>
    <b v="0"/>
    <s v="technology/web"/>
    <s v="technology"/>
    <s v="web"/>
  </r>
  <r>
    <n v="836"/>
    <s v="Macias Inc"/>
    <s v="Optimized didactic intranet"/>
    <n v="8100"/>
    <n v="6086"/>
    <n v="75.135802469135797"/>
    <x v="2"/>
    <n v="94"/>
    <n v="64.744680851063833"/>
    <s v="US"/>
    <s v="USD"/>
    <n v="1265349600"/>
    <n v="1266300000"/>
    <x v="783"/>
    <d v="2010-02-16T06:00:00"/>
    <b v="0"/>
    <b v="0"/>
    <s v="music/indie rock"/>
    <s v="music"/>
    <s v="indie rock"/>
  </r>
  <r>
    <n v="843"/>
    <s v="Porter-Hicks"/>
    <s v="De-engineered next generation parallelism"/>
    <n v="8800"/>
    <n v="2703"/>
    <n v="30.715909090909086"/>
    <x v="2"/>
    <n v="33"/>
    <n v="81.909090909090907"/>
    <s v="US"/>
    <s v="USD"/>
    <n v="1535259600"/>
    <n v="1535778000"/>
    <x v="784"/>
    <d v="2018-09-01T05:00:00"/>
    <b v="0"/>
    <b v="0"/>
    <s v="photography/photography books"/>
    <s v="photography"/>
    <s v="photography books"/>
  </r>
  <r>
    <n v="850"/>
    <s v="Hood, Perez and Meadows"/>
    <s v="Cross-group upward-trending hierarchy"/>
    <n v="100"/>
    <n v="1"/>
    <n v="1"/>
    <x v="2"/>
    <n v="1"/>
    <n v="1"/>
    <s v="US"/>
    <s v="USD"/>
    <n v="1321682400"/>
    <n v="1322978400"/>
    <x v="785"/>
    <d v="2011-12-04T06:00:00"/>
    <b v="1"/>
    <b v="0"/>
    <s v="music/rock"/>
    <s v="music"/>
    <s v="rock"/>
  </r>
  <r>
    <n v="852"/>
    <s v="Brady Ltd"/>
    <s v="Open-source reciprocal standardization"/>
    <n v="4900"/>
    <n v="2505"/>
    <n v="51.122448979591837"/>
    <x v="2"/>
    <n v="31"/>
    <n v="80.806451612903231"/>
    <s v="US"/>
    <s v="USD"/>
    <n v="1310792400"/>
    <n v="1311656400"/>
    <x v="786"/>
    <d v="2011-07-26T05:00:00"/>
    <b v="0"/>
    <b v="1"/>
    <s v="games/video games"/>
    <s v="games"/>
    <s v="video games"/>
  </r>
  <r>
    <n v="858"/>
    <s v="Ayala, Crawford and Taylor"/>
    <s v="Realigned 5thgeneration knowledge user"/>
    <n v="4000"/>
    <n v="2778"/>
    <n v="69.45"/>
    <x v="2"/>
    <n v="35"/>
    <n v="79.371428571428567"/>
    <s v="US"/>
    <s v="USD"/>
    <n v="1524286800"/>
    <n v="1524891600"/>
    <x v="787"/>
    <d v="2018-04-28T05:00:00"/>
    <b v="1"/>
    <b v="0"/>
    <s v="food/food trucks"/>
    <s v="food"/>
    <s v="food trucks"/>
  </r>
  <r>
    <n v="859"/>
    <s v="Martinez Ltd"/>
    <s v="Multi-layered upward-trending groupware"/>
    <n v="7300"/>
    <n v="2594"/>
    <n v="35.534246575342465"/>
    <x v="2"/>
    <n v="63"/>
    <n v="41.174603174603178"/>
    <s v="US"/>
    <s v="USD"/>
    <n v="1362117600"/>
    <n v="1363669200"/>
    <x v="788"/>
    <d v="2013-03-19T05:00:00"/>
    <b v="0"/>
    <b v="1"/>
    <s v="theater/plays"/>
    <s v="theater"/>
    <s v="plays"/>
  </r>
  <r>
    <n v="869"/>
    <s v="Brown-Williams"/>
    <s v="Multi-channeled responsive product"/>
    <n v="161900"/>
    <n v="38376"/>
    <n v="23.703520691785052"/>
    <x v="2"/>
    <n v="526"/>
    <n v="72.958174904942965"/>
    <s v="US"/>
    <s v="USD"/>
    <n v="1277096400"/>
    <n v="1278306000"/>
    <x v="503"/>
    <d v="2010-07-05T05:00:00"/>
    <b v="0"/>
    <b v="0"/>
    <s v="film &amp; video/drama"/>
    <s v="film &amp; video"/>
    <s v="drama"/>
  </r>
  <r>
    <n v="870"/>
    <s v="Hansen-Austin"/>
    <s v="Adaptive demand-driven encryption"/>
    <n v="7700"/>
    <n v="6920"/>
    <n v="89.870129870129873"/>
    <x v="2"/>
    <n v="121"/>
    <n v="57.190082644628099"/>
    <s v="US"/>
    <s v="USD"/>
    <n v="1440392400"/>
    <n v="1442552400"/>
    <x v="194"/>
    <d v="2015-09-18T05:00:00"/>
    <b v="0"/>
    <b v="0"/>
    <s v="theater/plays"/>
    <s v="theater"/>
    <s v="plays"/>
  </r>
  <r>
    <n v="875"/>
    <s v="Mueller-Harmon"/>
    <s v="Implemented tangible approach"/>
    <n v="7900"/>
    <n v="5465"/>
    <n v="69.177215189873422"/>
    <x v="2"/>
    <n v="67"/>
    <n v="81.567164179104481"/>
    <s v="US"/>
    <s v="USD"/>
    <n v="1294898400"/>
    <n v="1294984800"/>
    <x v="789"/>
    <d v="2011-01-14T06:00:00"/>
    <b v="0"/>
    <b v="0"/>
    <s v="music/rock"/>
    <s v="music"/>
    <s v="rock"/>
  </r>
  <r>
    <n v="876"/>
    <s v="Dixon, Perez and Banks"/>
    <s v="Re-engineered encompassing definition"/>
    <n v="8300"/>
    <n v="2111"/>
    <n v="25.433734939759034"/>
    <x v="2"/>
    <n v="57"/>
    <n v="37.035087719298247"/>
    <s v="CA"/>
    <s v="CAD"/>
    <n v="1559970000"/>
    <n v="1562043600"/>
    <x v="790"/>
    <d v="2019-07-02T05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77.400977995110026"/>
    <x v="2"/>
    <n v="1229"/>
    <n v="103.033360455655"/>
    <s v="US"/>
    <s v="USD"/>
    <n v="1469509200"/>
    <n v="1469595600"/>
    <x v="791"/>
    <d v="2016-07-27T05:00:00"/>
    <b v="0"/>
    <b v="0"/>
    <s v="food/food trucks"/>
    <s v="food"/>
    <s v="food trucks"/>
  </r>
  <r>
    <n v="878"/>
    <s v="Lutz Group"/>
    <s v="Enterprise-wide foreground paradigm"/>
    <n v="2700"/>
    <n v="1012"/>
    <n v="37.481481481481481"/>
    <x v="2"/>
    <n v="12"/>
    <n v="84.333333333333329"/>
    <s v="IT"/>
    <s v="EUR"/>
    <n v="1579068000"/>
    <n v="1581141600"/>
    <x v="792"/>
    <d v="2020-02-08T06:00:00"/>
    <b v="0"/>
    <b v="0"/>
    <s v="music/metal"/>
    <s v="music"/>
    <s v="metal"/>
  </r>
  <r>
    <n v="881"/>
    <s v="Charles Inc"/>
    <s v="Implemented object-oriented synergy"/>
    <n v="81300"/>
    <n v="31665"/>
    <n v="38.948339483394832"/>
    <x v="2"/>
    <n v="452"/>
    <n v="70.055309734513273"/>
    <s v="US"/>
    <s v="USD"/>
    <n v="1436418000"/>
    <n v="1438923600"/>
    <x v="638"/>
    <d v="2015-08-07T05:00:00"/>
    <b v="0"/>
    <b v="1"/>
    <s v="theater/plays"/>
    <s v="theater"/>
    <s v="plays"/>
  </r>
  <r>
    <n v="884"/>
    <s v="Strickland Group"/>
    <s v="Horizontal secondary interface"/>
    <n v="170800"/>
    <n v="109374"/>
    <n v="64.036299765807954"/>
    <x v="2"/>
    <n v="1886"/>
    <n v="57.992576882290564"/>
    <s v="US"/>
    <s v="USD"/>
    <n v="1399179600"/>
    <n v="1399352400"/>
    <x v="793"/>
    <d v="2014-05-06T05:00:00"/>
    <b v="0"/>
    <b v="1"/>
    <s v="theater/plays"/>
    <s v="theater"/>
    <s v="plays"/>
  </r>
  <r>
    <n v="886"/>
    <s v="Sanders LLC"/>
    <s v="Multi-tiered explicit focus group"/>
    <n v="150600"/>
    <n v="127745"/>
    <n v="84.824037184594957"/>
    <x v="2"/>
    <n v="1825"/>
    <n v="69.9972602739726"/>
    <s v="US"/>
    <s v="USD"/>
    <n v="1282798800"/>
    <n v="1284354000"/>
    <x v="794"/>
    <d v="2010-09-13T05:00:00"/>
    <b v="0"/>
    <b v="0"/>
    <s v="music/indie rock"/>
    <s v="music"/>
    <s v="indie rock"/>
  </r>
  <r>
    <n v="887"/>
    <s v="Cooper LLC"/>
    <s v="Multi-layered systematic knowledgebase"/>
    <n v="7800"/>
    <n v="2289"/>
    <n v="29.346153846153843"/>
    <x v="2"/>
    <n v="31"/>
    <n v="73.838709677419359"/>
    <s v="US"/>
    <s v="USD"/>
    <n v="1437109200"/>
    <n v="1441170000"/>
    <x v="795"/>
    <d v="2015-09-02T05:00:00"/>
    <b v="0"/>
    <b v="1"/>
    <s v="theater/plays"/>
    <s v="theater"/>
    <s v="plays"/>
  </r>
  <r>
    <n v="895"/>
    <s v="Adams-Rollins"/>
    <s v="Integrated demand-driven info-mediaries"/>
    <n v="159800"/>
    <n v="11108"/>
    <n v="6.9511889862327907"/>
    <x v="2"/>
    <n v="107"/>
    <n v="103.81308411214954"/>
    <s v="US"/>
    <s v="USD"/>
    <n v="1517637600"/>
    <n v="1518415200"/>
    <x v="796"/>
    <d v="2018-02-12T06:00:00"/>
    <b v="0"/>
    <b v="0"/>
    <s v="theater/plays"/>
    <s v="theater"/>
    <s v="plays"/>
  </r>
  <r>
    <n v="897"/>
    <s v="Berry-Cannon"/>
    <s v="Organized discrete encoding"/>
    <n v="8800"/>
    <n v="2437"/>
    <n v="27.693181818181817"/>
    <x v="2"/>
    <n v="27"/>
    <n v="90.259259259259252"/>
    <s v="US"/>
    <s v="USD"/>
    <n v="1556427600"/>
    <n v="1556600400"/>
    <x v="596"/>
    <d v="2019-04-30T05:00:00"/>
    <b v="0"/>
    <b v="0"/>
    <s v="theater/plays"/>
    <s v="theater"/>
    <s v="plays"/>
  </r>
  <r>
    <n v="898"/>
    <s v="Davis-Gonzalez"/>
    <s v="Balanced regional flexibility"/>
    <n v="179100"/>
    <n v="93991"/>
    <n v="52.479620323841424"/>
    <x v="2"/>
    <n v="1221"/>
    <n v="76.978705978705975"/>
    <s v="US"/>
    <s v="USD"/>
    <n v="1576476000"/>
    <n v="1576994400"/>
    <x v="797"/>
    <d v="2019-12-22T06:00:00"/>
    <b v="0"/>
    <b v="0"/>
    <s v="film &amp; video/documentary"/>
    <s v="film &amp; video"/>
    <s v="documentary"/>
  </r>
  <r>
    <n v="900"/>
    <s v="Powers, Smith and Deleon"/>
    <s v="Enhanced uniform service-desk"/>
    <n v="100"/>
    <n v="2"/>
    <n v="2"/>
    <x v="2"/>
    <n v="1"/>
    <n v="2"/>
    <s v="US"/>
    <s v="USD"/>
    <n v="1411102800"/>
    <n v="1411189200"/>
    <x v="798"/>
    <d v="2014-09-20T05:00:00"/>
    <b v="0"/>
    <b v="1"/>
    <s v="technology/web"/>
    <s v="technology"/>
    <s v="web"/>
  </r>
  <r>
    <n v="904"/>
    <s v="Rodriguez, Johnson and Jackson"/>
    <s v="Digitized foreground array"/>
    <n v="6500"/>
    <n v="795"/>
    <n v="12.230769230769232"/>
    <x v="2"/>
    <n v="16"/>
    <n v="49.6875"/>
    <s v="US"/>
    <s v="USD"/>
    <n v="1349326800"/>
    <n v="1349672400"/>
    <x v="161"/>
    <d v="2012-10-08T05:00:00"/>
    <b v="0"/>
    <b v="0"/>
    <s v="publishing/radio &amp; podcasts"/>
    <s v="publishing"/>
    <s v="radio &amp; podcasts"/>
  </r>
  <r>
    <n v="907"/>
    <s v="White, Pena and Calhoun"/>
    <s v="Quality-focused asymmetric adapter"/>
    <n v="9100"/>
    <n v="1843"/>
    <n v="20.252747252747252"/>
    <x v="2"/>
    <n v="41"/>
    <n v="44.951219512195124"/>
    <s v="US"/>
    <s v="USD"/>
    <n v="1303880400"/>
    <n v="1304485200"/>
    <x v="799"/>
    <d v="2011-05-04T05:00:00"/>
    <b v="0"/>
    <b v="0"/>
    <s v="theater/plays"/>
    <s v="theater"/>
    <s v="plays"/>
  </r>
  <r>
    <n v="913"/>
    <s v="Rivera-Pearson"/>
    <s v="Re-engineered asymmetric challenge"/>
    <n v="70200"/>
    <n v="35536"/>
    <n v="50.621082621082621"/>
    <x v="2"/>
    <n v="523"/>
    <n v="67.946462715105156"/>
    <s v="AU"/>
    <s v="AUD"/>
    <n v="1557637200"/>
    <n v="1558760400"/>
    <x v="800"/>
    <d v="2019-05-25T05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57.4375"/>
    <x v="2"/>
    <n v="141"/>
    <n v="26.070921985815602"/>
    <s v="GB"/>
    <s v="GBP"/>
    <n v="1375592400"/>
    <n v="1376629200"/>
    <x v="801"/>
    <d v="2013-08-16T05:00:00"/>
    <b v="0"/>
    <b v="0"/>
    <s v="theater/plays"/>
    <s v="theater"/>
    <s v="plays"/>
  </r>
  <r>
    <n v="916"/>
    <s v="Clements Ltd"/>
    <s v="Persistent bandwidth-monitored framework"/>
    <n v="3700"/>
    <n v="1343"/>
    <n v="36.297297297297298"/>
    <x v="2"/>
    <n v="52"/>
    <n v="25.826923076923077"/>
    <s v="US"/>
    <s v="USD"/>
    <n v="1418882400"/>
    <n v="1419660000"/>
    <x v="802"/>
    <d v="2014-12-27T06:00:00"/>
    <b v="0"/>
    <b v="0"/>
    <s v="photography/photography books"/>
    <s v="photography"/>
    <s v="photography books"/>
  </r>
  <r>
    <n v="919"/>
    <s v="Fox Ltd"/>
    <s v="Extended multimedia firmware"/>
    <n v="35600"/>
    <n v="20915"/>
    <n v="58.75"/>
    <x v="2"/>
    <n v="225"/>
    <n v="92.955555555555549"/>
    <s v="AU"/>
    <s v="AUD"/>
    <n v="1507957200"/>
    <n v="1510725600"/>
    <x v="803"/>
    <d v="2017-11-15T06:00:00"/>
    <b v="0"/>
    <b v="1"/>
    <s v="theater/plays"/>
    <s v="theater"/>
    <s v="plays"/>
  </r>
  <r>
    <n v="921"/>
    <s v="Stevenson PLC"/>
    <s v="Profound directional knowledge user"/>
    <n v="160400"/>
    <n v="1210"/>
    <n v="0.75436408977556113"/>
    <x v="2"/>
    <n v="38"/>
    <n v="31.842105263157894"/>
    <s v="US"/>
    <s v="USD"/>
    <n v="1329026400"/>
    <n v="1330236000"/>
    <x v="804"/>
    <d v="2012-02-26T06:00:00"/>
    <b v="0"/>
    <b v="0"/>
    <s v="technology/web"/>
    <s v="technology"/>
    <s v="web"/>
  </r>
  <r>
    <n v="926"/>
    <s v="Brown-Oliver"/>
    <s v="Synchronized cohesive encoding"/>
    <n v="8700"/>
    <n v="1577"/>
    <n v="18.126436781609197"/>
    <x v="2"/>
    <n v="15"/>
    <n v="105.13333333333334"/>
    <s v="US"/>
    <s v="USD"/>
    <n v="1463029200"/>
    <n v="1463374800"/>
    <x v="574"/>
    <d v="2016-05-16T05:00:00"/>
    <b v="0"/>
    <b v="0"/>
    <s v="food/food trucks"/>
    <s v="food"/>
    <s v="food trucks"/>
  </r>
  <r>
    <n v="927"/>
    <s v="Davis-Gardner"/>
    <s v="Synergistic dynamic utilization"/>
    <n v="7200"/>
    <n v="3301"/>
    <n v="45.847222222222221"/>
    <x v="2"/>
    <n v="37"/>
    <n v="89.21621621621621"/>
    <s v="US"/>
    <s v="USD"/>
    <n v="1342069200"/>
    <n v="1344574800"/>
    <x v="805"/>
    <d v="2012-08-10T05:00:00"/>
    <b v="0"/>
    <b v="0"/>
    <s v="theater/plays"/>
    <s v="theater"/>
    <s v="plays"/>
  </r>
  <r>
    <n v="931"/>
    <s v="Lowery, Hayden and Cruz"/>
    <s v="Digitized 24/7 budgetary management"/>
    <n v="7900"/>
    <n v="5729"/>
    <n v="72.51898734177216"/>
    <x v="2"/>
    <n v="112"/>
    <n v="51.151785714285715"/>
    <s v="US"/>
    <s v="USD"/>
    <n v="1403931600"/>
    <n v="1404104400"/>
    <x v="806"/>
    <d v="2014-06-30T05:00:00"/>
    <b v="0"/>
    <b v="1"/>
    <s v="theater/plays"/>
    <s v="theater"/>
    <s v="plays"/>
  </r>
  <r>
    <n v="936"/>
    <s v="Brown Ltd"/>
    <s v="Enhanced composite contingency"/>
    <n v="103200"/>
    <n v="1690"/>
    <n v="1.6375968992248062"/>
    <x v="2"/>
    <n v="21"/>
    <n v="80.476190476190482"/>
    <s v="US"/>
    <s v="USD"/>
    <n v="1563771600"/>
    <n v="1564030800"/>
    <x v="807"/>
    <d v="2019-07-25T05:00:00"/>
    <b v="1"/>
    <b v="0"/>
    <s v="theater/plays"/>
    <s v="theater"/>
    <s v="plays"/>
  </r>
  <r>
    <n v="939"/>
    <s v="Williams, Johnson and Campbell"/>
    <s v="Streamlined human-resource Graphic Interface"/>
    <n v="7800"/>
    <n v="3839"/>
    <n v="49.217948717948715"/>
    <x v="2"/>
    <n v="67"/>
    <n v="57.298507462686565"/>
    <s v="US"/>
    <s v="USD"/>
    <n v="1304744400"/>
    <n v="1306213200"/>
    <x v="808"/>
    <d v="2011-05-24T05:00:00"/>
    <b v="0"/>
    <b v="1"/>
    <s v="games/video games"/>
    <s v="games"/>
    <s v="video games"/>
  </r>
  <r>
    <n v="941"/>
    <s v="Luna-Horne"/>
    <s v="Profound exuding pricing structure"/>
    <n v="43000"/>
    <n v="5615"/>
    <n v="13.05813953488372"/>
    <x v="2"/>
    <n v="78"/>
    <n v="71.987179487179489"/>
    <s v="US"/>
    <s v="USD"/>
    <n v="1294552800"/>
    <n v="1297576800"/>
    <x v="809"/>
    <d v="2011-02-13T06:00:00"/>
    <b v="1"/>
    <b v="0"/>
    <s v="theater/plays"/>
    <s v="theater"/>
    <s v="plays"/>
  </r>
  <r>
    <n v="942"/>
    <s v="Allen Inc"/>
    <s v="Horizontal optimizing model"/>
    <n v="9600"/>
    <n v="6205"/>
    <n v="64.635416666666671"/>
    <x v="2"/>
    <n v="67"/>
    <n v="92.611940298507463"/>
    <s v="AU"/>
    <s v="AUD"/>
    <n v="1295935200"/>
    <n v="1296194400"/>
    <x v="810"/>
    <d v="2011-01-28T06:00:00"/>
    <b v="0"/>
    <b v="0"/>
    <s v="theater/plays"/>
    <s v="theater"/>
    <s v="plays"/>
  </r>
  <r>
    <n v="944"/>
    <s v="Walter Inc"/>
    <s v="Streamlined 5thgeneration intranet"/>
    <n v="10000"/>
    <n v="8142"/>
    <n v="81.42"/>
    <x v="2"/>
    <n v="263"/>
    <n v="30.958174904942965"/>
    <s v="AU"/>
    <s v="AUD"/>
    <n v="1486706400"/>
    <n v="1488348000"/>
    <x v="214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32.444767441860463"/>
    <x v="2"/>
    <n v="1691"/>
    <n v="33.001182732111175"/>
    <s v="US"/>
    <s v="USD"/>
    <n v="1333602000"/>
    <n v="1334898000"/>
    <x v="811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"/>
    <x v="2"/>
    <n v="181"/>
    <n v="84.187845303867405"/>
    <s v="US"/>
    <s v="USD"/>
    <n v="1308200400"/>
    <n v="1308373200"/>
    <x v="812"/>
    <d v="2011-06-18T05:00:00"/>
    <b v="0"/>
    <b v="0"/>
    <s v="theater/plays"/>
    <s v="theater"/>
    <s v="plays"/>
  </r>
  <r>
    <n v="947"/>
    <s v="Smith-Powell"/>
    <s v="Upgradable clear-thinking hardware"/>
    <n v="3600"/>
    <n v="961"/>
    <n v="26.694444444444443"/>
    <x v="2"/>
    <n v="13"/>
    <n v="73.92307692307692"/>
    <s v="US"/>
    <s v="USD"/>
    <n v="1411707600"/>
    <n v="1412312400"/>
    <x v="813"/>
    <d v="2014-10-03T05:00:00"/>
    <b v="0"/>
    <b v="0"/>
    <s v="theater/plays"/>
    <s v="theater"/>
    <s v="plays"/>
  </r>
  <r>
    <n v="950"/>
    <s v="Williams, Orozco and Gomez"/>
    <s v="Persistent content-based methodology"/>
    <n v="100"/>
    <n v="5"/>
    <n v="5"/>
    <x v="2"/>
    <n v="1"/>
    <n v="5"/>
    <s v="US"/>
    <s v="USD"/>
    <n v="1555390800"/>
    <n v="1555822800"/>
    <x v="517"/>
    <d v="2019-04-21T05:00:00"/>
    <b v="0"/>
    <b v="1"/>
    <s v="theater/plays"/>
    <s v="theater"/>
    <s v="plays"/>
  </r>
  <r>
    <n v="953"/>
    <s v="Boyle Ltd"/>
    <s v="Streamlined fault-tolerant conglomeration"/>
    <n v="3300"/>
    <n v="1980"/>
    <n v="60"/>
    <x v="2"/>
    <n v="21"/>
    <n v="94.285714285714292"/>
    <s v="US"/>
    <s v="USD"/>
    <n v="1450591200"/>
    <n v="1453701600"/>
    <x v="814"/>
    <d v="2016-01-25T06:00:00"/>
    <b v="0"/>
    <b v="1"/>
    <s v="film &amp; video/science fiction"/>
    <s v="film &amp; video"/>
    <s v="science fiction"/>
  </r>
  <r>
    <n v="956"/>
    <s v="Wood Inc"/>
    <s v="Re-engineered composite focus group"/>
    <n v="187600"/>
    <n v="35698"/>
    <n v="19.028784648187631"/>
    <x v="2"/>
    <n v="830"/>
    <n v="43.00963855421687"/>
    <s v="US"/>
    <s v="USD"/>
    <n v="1450764000"/>
    <n v="1451109600"/>
    <x v="815"/>
    <d v="2015-12-26T06:00:00"/>
    <b v="0"/>
    <b v="0"/>
    <s v="film &amp; video/science fiction"/>
    <s v="film &amp; video"/>
    <s v="science fiction"/>
  </r>
  <r>
    <n v="959"/>
    <s v="Black-Graham"/>
    <s v="Operative hybrid utilization"/>
    <n v="145000"/>
    <n v="6631"/>
    <n v="4.5731034482758623"/>
    <x v="2"/>
    <n v="130"/>
    <n v="51.007692307692309"/>
    <s v="US"/>
    <s v="USD"/>
    <n v="1277701200"/>
    <n v="1280120400"/>
    <x v="87"/>
    <d v="2010-07-26T05:00:00"/>
    <b v="0"/>
    <b v="0"/>
    <s v="publishing/translations"/>
    <s v="publishing"/>
    <s v="translations"/>
  </r>
  <r>
    <n v="960"/>
    <s v="Robbins Group"/>
    <s v="Function-based interactive matrix"/>
    <n v="5500"/>
    <n v="4678"/>
    <n v="85.054545454545448"/>
    <x v="2"/>
    <n v="55"/>
    <n v="85.054545454545448"/>
    <s v="US"/>
    <s v="USD"/>
    <n v="1454911200"/>
    <n v="1458104400"/>
    <x v="816"/>
    <d v="2016-03-16T05:00:00"/>
    <b v="0"/>
    <b v="0"/>
    <s v="technology/web"/>
    <s v="technology"/>
    <s v="web"/>
  </r>
  <r>
    <n v="963"/>
    <s v="Rodriguez-Robinson"/>
    <s v="Ergonomic methodical hub"/>
    <n v="5900"/>
    <n v="4997"/>
    <n v="84.694915254237287"/>
    <x v="2"/>
    <n v="114"/>
    <n v="43.833333333333336"/>
    <s v="IT"/>
    <s v="EUR"/>
    <n v="1299304800"/>
    <n v="1299823200"/>
    <x v="817"/>
    <d v="2011-03-11T06:00:00"/>
    <b v="0"/>
    <b v="1"/>
    <s v="photography/photography books"/>
    <s v="photography"/>
    <s v="photography books"/>
  </r>
  <r>
    <n v="970"/>
    <s v="Glover-Nelson"/>
    <s v="Inverse context-sensitive info-mediaries"/>
    <n v="94900"/>
    <n v="57659"/>
    <n v="60.757639620653315"/>
    <x v="2"/>
    <n v="594"/>
    <n v="97.069023569023571"/>
    <s v="US"/>
    <s v="USD"/>
    <n v="1304917200"/>
    <n v="1305003600"/>
    <x v="818"/>
    <d v="2011-05-10T05:00:00"/>
    <b v="0"/>
    <b v="0"/>
    <s v="theater/plays"/>
    <s v="theater"/>
    <s v="plays"/>
  </r>
  <r>
    <n v="971"/>
    <s v="Garner and Sons"/>
    <s v="Versatile neutral workforce"/>
    <n v="5100"/>
    <n v="1414"/>
    <n v="27.725490196078432"/>
    <x v="2"/>
    <n v="24"/>
    <n v="58.916666666666664"/>
    <s v="US"/>
    <s v="USD"/>
    <n v="1381208400"/>
    <n v="1381726800"/>
    <x v="819"/>
    <d v="2013-10-14T05:00:00"/>
    <b v="0"/>
    <b v="0"/>
    <s v="film &amp; video/television"/>
    <s v="film &amp; video"/>
    <s v="television"/>
  </r>
  <r>
    <n v="973"/>
    <s v="Herrera, Bennett and Silva"/>
    <s v="Programmable multi-state algorithm"/>
    <n v="121100"/>
    <n v="26176"/>
    <n v="21.615194054500414"/>
    <x v="2"/>
    <n v="252"/>
    <n v="103.87301587301587"/>
    <s v="US"/>
    <s v="USD"/>
    <n v="1291960800"/>
    <n v="1292133600"/>
    <x v="820"/>
    <d v="2010-12-12T06:00:00"/>
    <b v="0"/>
    <b v="1"/>
    <s v="theater/plays"/>
    <s v="theater"/>
    <s v="plays"/>
  </r>
  <r>
    <n v="977"/>
    <s v="Johnson Group"/>
    <s v="Vision-oriented interactive solution"/>
    <n v="7000"/>
    <n v="5177"/>
    <n v="73.957142857142856"/>
    <x v="2"/>
    <n v="67"/>
    <n v="77.268656716417908"/>
    <s v="US"/>
    <s v="USD"/>
    <n v="1517983200"/>
    <n v="1520748000"/>
    <x v="821"/>
    <d v="2018-03-11T06:00:00"/>
    <b v="0"/>
    <b v="0"/>
    <s v="food/food trucks"/>
    <s v="food"/>
    <s v="food trucks"/>
  </r>
  <r>
    <n v="980"/>
    <s v="Huff-Johnson"/>
    <s v="Universal fault-tolerant orchestration"/>
    <n v="195200"/>
    <n v="78630"/>
    <n v="40.281762295081968"/>
    <x v="2"/>
    <n v="742"/>
    <n v="105.97035040431267"/>
    <s v="US"/>
    <s v="USD"/>
    <n v="1446181200"/>
    <n v="1446616800"/>
    <x v="822"/>
    <d v="2015-11-04T06:00:00"/>
    <b v="1"/>
    <b v="0"/>
    <s v="publishing/nonfiction"/>
    <s v="publishing"/>
    <s v="nonfiction"/>
  </r>
  <r>
    <n v="982"/>
    <s v="Freeman-French"/>
    <s v="Multi-layered optimal application"/>
    <n v="7200"/>
    <n v="6115"/>
    <n v="84.930555555555557"/>
    <x v="2"/>
    <n v="75"/>
    <n v="81.533333333333331"/>
    <s v="US"/>
    <s v="USD"/>
    <n v="1311051600"/>
    <n v="1311224400"/>
    <x v="823"/>
    <d v="2011-07-21T05:00:00"/>
    <b v="0"/>
    <b v="1"/>
    <s v="film &amp; video/documentary"/>
    <s v="film &amp; video"/>
    <s v="documentary"/>
  </r>
  <r>
    <n v="985"/>
    <s v="Logan-Curtis"/>
    <s v="Enhanced optimal ability"/>
    <n v="170600"/>
    <n v="114523"/>
    <n v="67.129542790152414"/>
    <x v="2"/>
    <n v="4405"/>
    <n v="25.998410896708286"/>
    <s v="US"/>
    <s v="USD"/>
    <n v="1386309600"/>
    <n v="1388556000"/>
    <x v="824"/>
    <d v="2014-01-01T06:00:00"/>
    <b v="0"/>
    <b v="1"/>
    <s v="music/rock"/>
    <s v="music"/>
    <s v="rock"/>
  </r>
  <r>
    <n v="986"/>
    <s v="Chan, Washington and Callahan"/>
    <s v="Optional zero administration neural-net"/>
    <n v="7800"/>
    <n v="3144"/>
    <n v="40.307692307692307"/>
    <x v="2"/>
    <n v="92"/>
    <n v="34.173913043478258"/>
    <s v="US"/>
    <s v="USD"/>
    <n v="1301979600"/>
    <n v="1303189200"/>
    <x v="156"/>
    <d v="2011-04-19T05:00:00"/>
    <b v="0"/>
    <b v="0"/>
    <s v="music/rock"/>
    <s v="music"/>
    <s v="rock"/>
  </r>
  <r>
    <n v="988"/>
    <s v="Gardner, Ryan and Gutierrez"/>
    <s v="Triple-buffered multi-tasking matrices"/>
    <n v="9400"/>
    <n v="4899"/>
    <n v="52.117021276595743"/>
    <x v="2"/>
    <n v="64"/>
    <n v="76.546875"/>
    <s v="US"/>
    <s v="USD"/>
    <n v="1478930400"/>
    <n v="1480744800"/>
    <x v="512"/>
    <d v="2016-12-03T06:00:00"/>
    <b v="0"/>
    <b v="0"/>
    <s v="publishing/radio &amp; podcasts"/>
    <s v="publishing"/>
    <s v="radio &amp; podcasts"/>
  </r>
  <r>
    <n v="990"/>
    <s v="Ortiz-Roberts"/>
    <s v="Devolved foreground customer loyalty"/>
    <n v="7800"/>
    <n v="6839"/>
    <n v="87.679487179487182"/>
    <x v="2"/>
    <n v="64"/>
    <n v="106.859375"/>
    <s v="US"/>
    <s v="USD"/>
    <n v="1456984800"/>
    <n v="1458882000"/>
    <x v="617"/>
    <d v="2016-03-25T05:00:00"/>
    <b v="0"/>
    <b v="1"/>
    <s v="film &amp; video/drama"/>
    <s v="film &amp; video"/>
    <s v="drama"/>
  </r>
  <r>
    <n v="994"/>
    <s v="Leach, Rich and Price"/>
    <s v="Implemented bi-directional flexibility"/>
    <n v="141100"/>
    <n v="74073"/>
    <n v="52.496810772501767"/>
    <x v="2"/>
    <n v="842"/>
    <n v="87.972684085510693"/>
    <s v="US"/>
    <s v="USD"/>
    <n v="1413522000"/>
    <n v="1414040400"/>
    <x v="825"/>
    <d v="2014-10-23T05:00:00"/>
    <b v="0"/>
    <b v="1"/>
    <s v="publishing/translations"/>
    <s v="publishing"/>
    <s v="translations"/>
  </r>
  <r>
    <n v="996"/>
    <s v="Butler LLC"/>
    <s v="Future-proofed upward-trending migration"/>
    <n v="6600"/>
    <n v="4814"/>
    <n v="72.939393939393938"/>
    <x v="2"/>
    <n v="112"/>
    <n v="42.982142857142854"/>
    <s v="US"/>
    <s v="USD"/>
    <n v="1357106400"/>
    <n v="1359698400"/>
    <x v="826"/>
    <d v="2013-02-01T06:00:00"/>
    <b v="0"/>
    <b v="0"/>
    <s v="theater/plays"/>
    <s v="theater"/>
    <s v="plays"/>
  </r>
  <r>
    <n v="998"/>
    <s v="Taylor, Santiago and Flores"/>
    <s v="Polarized composite customer loyalty"/>
    <n v="66600"/>
    <n v="37823"/>
    <n v="56.791291291291287"/>
    <x v="2"/>
    <n v="374"/>
    <n v="101.13101604278074"/>
    <s v="US"/>
    <s v="USD"/>
    <n v="1265868000"/>
    <n v="1267077600"/>
    <x v="827"/>
    <d v="2010-02-25T06:00:00"/>
    <b v="0"/>
    <b v="1"/>
    <s v="music/indie rock"/>
    <s v="music"/>
    <s v="indie rock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828"/>
    <d v="2018-09-16T05:00:00"/>
    <b v="0"/>
    <b v="0"/>
    <s v="theater/plays"/>
    <s v="theater"/>
    <s v="play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829"/>
    <d v="2018-08-27T05:00:00"/>
    <b v="0"/>
    <b v="0"/>
    <s v="theater/plays"/>
    <s v="theater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830"/>
    <d v="2011-01-22T06:00:00"/>
    <b v="0"/>
    <b v="0"/>
    <s v="theater/plays"/>
    <s v="theater"/>
    <s v="play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528"/>
    <d v="2012-10-24T05:00:00"/>
    <b v="0"/>
    <b v="1"/>
    <s v="theater/plays"/>
    <s v="theater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831"/>
    <d v="2010-09-09T05:00:00"/>
    <b v="0"/>
    <b v="0"/>
    <s v="music/rock"/>
    <s v="music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832"/>
    <d v="2015-02-28T06:00:00"/>
    <b v="0"/>
    <b v="0"/>
    <s v="food/food trucks"/>
    <s v="food"/>
    <s v="food truck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833"/>
    <d v="2014-06-19T05:00:00"/>
    <b v="0"/>
    <b v="1"/>
    <s v="film &amp; video/drama"/>
    <s v="film &amp; video"/>
    <s v="drama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834"/>
    <d v="2011-11-28T06:00:00"/>
    <b v="0"/>
    <b v="0"/>
    <s v="theater/plays"/>
    <s v="theater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835"/>
    <d v="2019-10-29T05:00:00"/>
    <b v="0"/>
    <b v="0"/>
    <s v="music/rock"/>
    <s v="music"/>
    <s v="rock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836"/>
    <d v="2016-03-04T06:00:00"/>
    <b v="0"/>
    <b v="0"/>
    <s v="theater/plays"/>
    <s v="theater"/>
    <s v="plays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837"/>
    <d v="2011-10-06T05:00:00"/>
    <b v="0"/>
    <b v="0"/>
    <s v="food/food trucks"/>
    <s v="food"/>
    <s v="food truck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838"/>
    <d v="2010-03-08T06:00:00"/>
    <b v="0"/>
    <b v="0"/>
    <s v="publishing/fiction"/>
    <s v="publishing"/>
    <s v="fiction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839"/>
    <d v="2013-07-18T05:00:00"/>
    <b v="0"/>
    <b v="0"/>
    <s v="theater/plays"/>
    <s v="theater"/>
    <s v="plays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840"/>
    <d v="2010-12-04T06:00:00"/>
    <b v="0"/>
    <b v="0"/>
    <s v="games/video games"/>
    <s v="games"/>
    <s v="video game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841"/>
    <d v="2016-11-30T06:00:00"/>
    <b v="0"/>
    <b v="0"/>
    <s v="theater/plays"/>
    <s v="theater"/>
    <s v="play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842"/>
    <d v="2010-10-14T05:00:00"/>
    <b v="0"/>
    <b v="0"/>
    <s v="theater/plays"/>
    <s v="theater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843"/>
    <d v="2011-10-11T05:00:00"/>
    <b v="0"/>
    <b v="1"/>
    <s v="music/indie rock"/>
    <s v="music"/>
    <s v="indie 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844"/>
    <d v="2010-09-05T05:00:00"/>
    <b v="0"/>
    <b v="0"/>
    <s v="technology/web"/>
    <s v="technology"/>
    <s v="web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845"/>
    <d v="2017-08-16T05:00:00"/>
    <b v="0"/>
    <b v="0"/>
    <s v="theater/plays"/>
    <s v="theater"/>
    <s v="play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846"/>
    <d v="2012-01-06T06:00:00"/>
    <b v="0"/>
    <b v="0"/>
    <s v="music/indie rock"/>
    <s v="music"/>
    <s v="indie rock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29"/>
    <d v="2014-03-10T05:00:00"/>
    <b v="0"/>
    <b v="1"/>
    <s v="photography/photography books"/>
    <s v="photography"/>
    <s v="photography books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673"/>
    <d v="2016-12-15T06:00:00"/>
    <b v="1"/>
    <b v="0"/>
    <s v="theater/plays"/>
    <s v="theater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847"/>
    <d v="2010-10-19T05:00:00"/>
    <b v="0"/>
    <b v="0"/>
    <s v="theater/plays"/>
    <s v="theater"/>
    <s v="play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848"/>
    <d v="2018-01-04T06:00:00"/>
    <b v="0"/>
    <b v="0"/>
    <s v="film &amp; video/television"/>
    <s v="film &amp; video"/>
    <s v="television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849"/>
    <d v="2010-07-12T05:00:00"/>
    <b v="1"/>
    <b v="1"/>
    <s v="film &amp; video/shorts"/>
    <s v="film &amp; video"/>
    <s v="short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585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824"/>
    <d v="2013-12-11T06:00:00"/>
    <b v="0"/>
    <b v="1"/>
    <s v="music/rock"/>
    <s v="music"/>
    <s v="rock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850"/>
    <d v="2012-03-21T05:00:00"/>
    <b v="0"/>
    <b v="0"/>
    <s v="music/indie rock"/>
    <s v="music"/>
    <s v="indie rock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851"/>
    <d v="2015-10-14T05:00:00"/>
    <b v="0"/>
    <b v="1"/>
    <s v="music/rock"/>
    <s v="music"/>
    <s v="rock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852"/>
    <d v="2011-04-06T05:00:00"/>
    <b v="0"/>
    <b v="0"/>
    <s v="music/jazz"/>
    <s v="music"/>
    <s v="jazz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853"/>
    <d v="2013-08-06T05:00:00"/>
    <b v="0"/>
    <b v="0"/>
    <s v="theater/plays"/>
    <s v="theater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854"/>
    <d v="2019-05-12T05:00:00"/>
    <b v="0"/>
    <b v="1"/>
    <s v="theater/plays"/>
    <s v="theater"/>
    <s v="plays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855"/>
    <d v="2017-04-08T05:00:00"/>
    <b v="0"/>
    <b v="0"/>
    <s v="film &amp; video/television"/>
    <s v="film &amp; video"/>
    <s v="television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856"/>
    <d v="2017-07-24T05:00:00"/>
    <b v="1"/>
    <b v="0"/>
    <s v="food/food trucks"/>
    <s v="food"/>
    <s v="food trucks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857"/>
    <d v="2015-09-22T05:00:00"/>
    <b v="0"/>
    <b v="0"/>
    <s v="music/rock"/>
    <s v="music"/>
    <s v="rock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858"/>
    <d v="2013-09-05T05:00:00"/>
    <b v="0"/>
    <b v="1"/>
    <s v="theater/plays"/>
    <s v="theater"/>
    <s v="plays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859"/>
    <d v="2011-10-05T05:00:00"/>
    <b v="0"/>
    <b v="0"/>
    <s v="photography/photography books"/>
    <s v="photography"/>
    <s v="photography books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19"/>
    <d v="2019-01-21T06:00:00"/>
    <b v="0"/>
    <b v="0"/>
    <s v="film &amp; video/drama"/>
    <s v="film &amp; video"/>
    <s v="drama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860"/>
    <d v="2018-03-07T06:00:00"/>
    <b v="0"/>
    <b v="1"/>
    <s v="theater/plays"/>
    <s v="theater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861"/>
    <d v="2018-04-10T05:00:00"/>
    <b v="0"/>
    <b v="0"/>
    <s v="music/rock"/>
    <s v="music"/>
    <s v="rock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862"/>
    <d v="2010-10-31T05:00:00"/>
    <b v="0"/>
    <b v="1"/>
    <s v="theater/plays"/>
    <s v="theater"/>
    <s v="play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863"/>
    <d v="2017-07-24T05:00:00"/>
    <b v="0"/>
    <b v="0"/>
    <s v="technology/web"/>
    <s v="technology"/>
    <s v="web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864"/>
    <d v="2015-02-24T06:00:00"/>
    <b v="0"/>
    <b v="0"/>
    <s v="publishing/nonfiction"/>
    <s v="publishing"/>
    <s v="nonfiction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865"/>
    <d v="2010-03-26T05:00:00"/>
    <b v="0"/>
    <b v="1"/>
    <s v="film &amp; video/animation"/>
    <s v="film &amp; video"/>
    <s v="anima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866"/>
    <d v="2010-08-23T05:00:00"/>
    <b v="0"/>
    <b v="1"/>
    <s v="theater/plays"/>
    <s v="theater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867"/>
    <d v="2019-02-22T06:00:00"/>
    <b v="0"/>
    <b v="0"/>
    <s v="theater/plays"/>
    <s v="theater"/>
    <s v="plays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868"/>
    <d v="2010-12-21T06:00:00"/>
    <b v="0"/>
    <b v="0"/>
    <s v="theater/plays"/>
    <s v="theater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869"/>
    <d v="2010-02-20T06:00:00"/>
    <b v="0"/>
    <b v="0"/>
    <s v="theater/plays"/>
    <s v="theater"/>
    <s v="play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870"/>
    <d v="2012-01-25T06:00:00"/>
    <b v="0"/>
    <b v="0"/>
    <s v="film &amp; video/documentary"/>
    <s v="film &amp; video"/>
    <s v="documentary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871"/>
    <d v="2011-05-09T05:00:00"/>
    <b v="0"/>
    <b v="0"/>
    <s v="photography/photography books"/>
    <s v="photography"/>
    <s v="photography book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72"/>
    <d v="2015-01-23T06:00:00"/>
    <b v="0"/>
    <b v="0"/>
    <s v="theater/plays"/>
    <s v="theater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73"/>
    <d v="2015-12-05T06:00:00"/>
    <b v="0"/>
    <b v="0"/>
    <s v="film &amp; video/documentary"/>
    <s v="film &amp; video"/>
    <s v="documentary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74"/>
    <d v="2014-12-22T06:00:00"/>
    <b v="1"/>
    <b v="1"/>
    <s v="film &amp; video/documentary"/>
    <s v="film &amp; video"/>
    <s v="documentary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75"/>
    <d v="2016-08-23T05:00:00"/>
    <b v="0"/>
    <b v="0"/>
    <s v="film &amp; video/documentary"/>
    <s v="film &amp; video"/>
    <s v="documentary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6"/>
    <d v="2016-01-10T06:00:00"/>
    <b v="0"/>
    <b v="1"/>
    <s v="photography/photography books"/>
    <s v="photography"/>
    <s v="photography book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7"/>
    <d v="2014-01-25T06:00:00"/>
    <b v="0"/>
    <b v="0"/>
    <s v="theater/plays"/>
    <s v="theater"/>
    <s v="plays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s v="food"/>
    <s v="food trucks"/>
  </r>
  <r>
    <m/>
    <m/>
    <m/>
    <m/>
    <m/>
    <m/>
    <x v="4"/>
    <m/>
    <m/>
    <m/>
    <m/>
    <m/>
    <m/>
    <x v="87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1AA9D-7CCE-5A4E-BA85-1D41262880BA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2"/>
        <item x="1"/>
        <item x="0"/>
        <item t="default"/>
      </items>
    </pivotField>
    <pivotField showAll="0"/>
    <pivotField showAll="0"/>
    <pivotField axis="axisPage" showAll="0">
      <items count="8">
        <item x="1"/>
        <item x="6"/>
        <item x="4"/>
        <item x="2"/>
        <item x="3"/>
        <item x="5"/>
        <item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3"/>
        <item x="7"/>
        <item x="5"/>
        <item x="8"/>
        <item x="0"/>
        <item x="6"/>
        <item x="4"/>
        <item x="1"/>
        <item x="2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9F698-8CB4-F44E-8C16-721D6AE9D449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2"/>
        <item x="1"/>
        <item x="0"/>
        <item t="default"/>
      </items>
    </pivotField>
    <pivotField showAll="0"/>
    <pivotField showAll="0"/>
    <pivotField axis="axisPage" showAll="0">
      <items count="8">
        <item x="1"/>
        <item x="6"/>
        <item x="4"/>
        <item x="2"/>
        <item x="3"/>
        <item x="5"/>
        <item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3"/>
        <item x="7"/>
        <item x="5"/>
        <item x="8"/>
        <item x="0"/>
        <item x="6"/>
        <item x="4"/>
        <item x="1"/>
        <item x="2"/>
        <item t="default"/>
      </items>
    </pivotField>
    <pivotField axis="axisRow" showAll="0">
      <items count="25">
        <item x="6"/>
        <item x="23"/>
        <item x="7"/>
        <item x="3"/>
        <item x="18"/>
        <item x="11"/>
        <item x="13"/>
        <item x="4"/>
        <item x="15"/>
        <item x="16"/>
        <item x="20"/>
        <item x="5"/>
        <item x="12"/>
        <item x="2"/>
        <item x="14"/>
        <item x="0"/>
        <item x="22"/>
        <item x="10"/>
        <item x="19"/>
        <item x="17"/>
        <item x="9"/>
        <item x="8"/>
        <item x="1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20AC7-25DE-B44F-BB03-6B4018C1B608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1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384A7-A96C-FC40-83CC-50FC4A47A457}" name="Table1" displayName="Table1" ref="A1:C7" totalsRowShown="0">
  <autoFilter ref="A1:C7" xr:uid="{CEB384A7-A96C-FC40-83CC-50FC4A47A457}"/>
  <tableColumns count="3">
    <tableColumn id="1" xr3:uid="{77B5C0FC-EBE1-A140-9C9B-2E26EFBF17F5}" name="Stat"/>
    <tableColumn id="2" xr3:uid="{3B7FEE16-2A1F-DA44-B834-0125ADF334FA}" name="Sccessful Campaigns" dataDxfId="9"/>
    <tableColumn id="3" xr3:uid="{FC319222-4E32-1F4D-BE83-A1D0099D3F53}" name="Unsuccessful Campaign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7" sqref="I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6640625" style="6" customWidth="1"/>
    <col min="8" max="8" width="18" bestFit="1" customWidth="1"/>
    <col min="9" max="9" width="16" bestFit="1" customWidth="1"/>
    <col min="12" max="13" width="11.1640625" bestFit="1" customWidth="1"/>
    <col min="14" max="14" width="20.6640625" bestFit="1" customWidth="1"/>
    <col min="15" max="15" width="20.33203125" bestFit="1" customWidth="1"/>
    <col min="18" max="18" width="28" bestFit="1" customWidth="1"/>
    <col min="19" max="19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2054</v>
      </c>
      <c r="O1" s="1" t="s">
        <v>2055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(E2/D2*100)</f>
        <v>0</v>
      </c>
      <c r="G2" t="s">
        <v>14</v>
      </c>
      <c r="H2">
        <v>0</v>
      </c>
      <c r="I2" s="7">
        <f>IF(H2 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MID(R2,SEARCH("/",R2)+1,256)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(E3/D3*100)</f>
        <v>1040</v>
      </c>
      <c r="G3" t="s">
        <v>20</v>
      </c>
      <c r="H3">
        <v>158</v>
      </c>
      <c r="I3" s="7">
        <f>IF(H3 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0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>MID(R3,SEARCH("/",R3)+1,256)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(E4/D4*100)</f>
        <v>131.4787822878229</v>
      </c>
      <c r="G4" t="s">
        <v>20</v>
      </c>
      <c r="H4">
        <v>1425</v>
      </c>
      <c r="I4" s="7">
        <f>IF(H4 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(((L4/60)/60)/24)+DATE(1970,1,1)</f>
        <v>41595.25</v>
      </c>
      <c r="O4" s="10">
        <f>(((M4/60)/60)/24)+DATE(1970,1,1)</f>
        <v>41597.25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>MID(R4,SEARCH("/",R4)+1,256)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(E5/D5*100)</f>
        <v>58.976190476190467</v>
      </c>
      <c r="G5" t="s">
        <v>14</v>
      </c>
      <c r="H5">
        <v>24</v>
      </c>
      <c r="I5" s="7">
        <f>IF(H5 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(((L5/60)/60)/24)+DATE(1970,1,1)</f>
        <v>43688.208333333328</v>
      </c>
      <c r="O5" s="10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>LEFT(R5,SEARCH("/",R5)-1)</f>
        <v>music</v>
      </c>
      <c r="T5" t="str">
        <f>MID(R5,SEARCH("/",R5)+1,256)</f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(E6/D6*100)</f>
        <v>69.276315789473685</v>
      </c>
      <c r="G6" t="s">
        <v>14</v>
      </c>
      <c r="H6">
        <v>53</v>
      </c>
      <c r="I6" s="7">
        <f>IF(H6 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(((L6/60)/60)/24)+DATE(1970,1,1)</f>
        <v>43485.25</v>
      </c>
      <c r="O6" s="10">
        <f>(((M6/60)/60)/24)+DATE(1970,1,1)</f>
        <v>43489.25</v>
      </c>
      <c r="P6" t="b">
        <v>0</v>
      </c>
      <c r="Q6" t="b">
        <v>0</v>
      </c>
      <c r="R6" t="s">
        <v>33</v>
      </c>
      <c r="S6" t="str">
        <f>LEFT(R6,SEARCH("/",R6)-1)</f>
        <v>theater</v>
      </c>
      <c r="T6" t="str">
        <f>MID(R6,SEARCH("/",R6)+1,256)</f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(E7/D7*100)</f>
        <v>173.61842105263159</v>
      </c>
      <c r="G7" t="s">
        <v>20</v>
      </c>
      <c r="H7">
        <v>174</v>
      </c>
      <c r="I7" s="7">
        <f>IF(H7 =0,0,E7/H7)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(((L7/60)/60)/24)+DATE(1970,1,1)</f>
        <v>41149.208333333336</v>
      </c>
      <c r="O7" s="10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LEFT(R7,SEARCH("/",R7)-1)</f>
        <v>theater</v>
      </c>
      <c r="T7" t="str">
        <f>MID(R7,SEARCH("/",R7)+1,256)</f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(E8/D8*100)</f>
        <v>20.961538461538463</v>
      </c>
      <c r="G8" t="s">
        <v>14</v>
      </c>
      <c r="H8">
        <v>18</v>
      </c>
      <c r="I8" s="7">
        <f>IF(H8 =0,0,E8/H8)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(((L8/60)/60)/24)+DATE(1970,1,1)</f>
        <v>42991.208333333328</v>
      </c>
      <c r="O8" s="10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>LEFT(R8,SEARCH("/",R8)-1)</f>
        <v>film &amp; video</v>
      </c>
      <c r="T8" t="str">
        <f>MID(R8,SEARCH("/",R8)+1,256)</f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(E9/D9*100)</f>
        <v>327.57777777777778</v>
      </c>
      <c r="G9" t="s">
        <v>20</v>
      </c>
      <c r="H9">
        <v>227</v>
      </c>
      <c r="I9" s="7">
        <f>IF(H9 =0,0,E9/H9)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(((L9/60)/60)/24)+DATE(1970,1,1)</f>
        <v>42229.208333333328</v>
      </c>
      <c r="O9" s="10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LEFT(R9,SEARCH("/",R9)-1)</f>
        <v>theater</v>
      </c>
      <c r="T9" t="str">
        <f>MID(R9,SEARCH("/",R9)+1,256)</f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(E10/D10*100)</f>
        <v>19.932788374205266</v>
      </c>
      <c r="G10" t="s">
        <v>47</v>
      </c>
      <c r="H10">
        <v>708</v>
      </c>
      <c r="I10" s="7">
        <f>IF(H10 =0,0,E10/H10)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(((L10/60)/60)/24)+DATE(1970,1,1)</f>
        <v>40399.208333333336</v>
      </c>
      <c r="O10" s="10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LEFT(R10,SEARCH("/",R10)-1)</f>
        <v>theater</v>
      </c>
      <c r="T10" t="str">
        <f>MID(R10,SEARCH("/",R10)+1,256)</f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(E11/D11*100)</f>
        <v>51.741935483870968</v>
      </c>
      <c r="G11" t="s">
        <v>14</v>
      </c>
      <c r="H11">
        <v>44</v>
      </c>
      <c r="I11" s="7">
        <f>IF(H11 =0,0,E11/H11)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(((L11/60)/60)/24)+DATE(1970,1,1)</f>
        <v>41536.208333333336</v>
      </c>
      <c r="O11" s="10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>LEFT(R11,SEARCH("/",R11)-1)</f>
        <v>music</v>
      </c>
      <c r="T11" t="str">
        <f>MID(R11,SEARCH("/",R11)+1,256)</f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(E12/D12*100)</f>
        <v>266.11538461538464</v>
      </c>
      <c r="G12" t="s">
        <v>20</v>
      </c>
      <c r="H12">
        <v>220</v>
      </c>
      <c r="I12" s="7">
        <f>IF(H12 =0,0,E12/H12)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(((L12/60)/60)/24)+DATE(1970,1,1)</f>
        <v>40404.208333333336</v>
      </c>
      <c r="O12" s="10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LEFT(R12,SEARCH("/",R12)-1)</f>
        <v>film &amp; video</v>
      </c>
      <c r="T12" t="str">
        <f>MID(R12,SEARCH("/",R12)+1,256)</f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(E13/D13*100)</f>
        <v>48.095238095238095</v>
      </c>
      <c r="G13" t="s">
        <v>14</v>
      </c>
      <c r="H13">
        <v>27</v>
      </c>
      <c r="I13" s="7">
        <f>IF(H13 =0,0,E13/H13)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(((L13/60)/60)/24)+DATE(1970,1,1)</f>
        <v>40442.208333333336</v>
      </c>
      <c r="O13" s="10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LEFT(R13,SEARCH("/",R13)-1)</f>
        <v>theater</v>
      </c>
      <c r="T13" t="str">
        <f>MID(R13,SEARCH("/",R13)+1,256)</f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(E14/D14*100)</f>
        <v>89.349206349206341</v>
      </c>
      <c r="G14" t="s">
        <v>14</v>
      </c>
      <c r="H14">
        <v>55</v>
      </c>
      <c r="I14" s="7">
        <f>IF(H14 =0,0,E14/H14)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(((L14/60)/60)/24)+DATE(1970,1,1)</f>
        <v>43760.208333333328</v>
      </c>
      <c r="O14" s="10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LEFT(R14,SEARCH("/",R14)-1)</f>
        <v>film &amp; video</v>
      </c>
      <c r="T14" t="str">
        <f>MID(R14,SEARCH("/",R14)+1,256)</f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(E15/D15*100)</f>
        <v>245.11904761904765</v>
      </c>
      <c r="G15" t="s">
        <v>20</v>
      </c>
      <c r="H15">
        <v>98</v>
      </c>
      <c r="I15" s="7">
        <f>IF(H15 =0,0,E15/H15)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(((L15/60)/60)/24)+DATE(1970,1,1)</f>
        <v>42532.208333333328</v>
      </c>
      <c r="O15" s="10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LEFT(R15,SEARCH("/",R15)-1)</f>
        <v>music</v>
      </c>
      <c r="T15" t="str">
        <f>MID(R15,SEARCH("/",R15)+1,256)</f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(E16/D16*100)</f>
        <v>66.769503546099301</v>
      </c>
      <c r="G16" t="s">
        <v>14</v>
      </c>
      <c r="H16">
        <v>200</v>
      </c>
      <c r="I16" s="7">
        <f>IF(H16 =0,0,E16/H16)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(((L16/60)/60)/24)+DATE(1970,1,1)</f>
        <v>40974.25</v>
      </c>
      <c r="O16" s="10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LEFT(R16,SEARCH("/",R16)-1)</f>
        <v>music</v>
      </c>
      <c r="T16" t="str">
        <f>MID(R16,SEARCH("/",R16)+1,256)</f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(E17/D17*100)</f>
        <v>47.307881773399011</v>
      </c>
      <c r="G17" t="s">
        <v>14</v>
      </c>
      <c r="H17">
        <v>452</v>
      </c>
      <c r="I17" s="7">
        <f>IF(H17 =0,0,E17/H17)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(((L17/60)/60)/24)+DATE(1970,1,1)</f>
        <v>43809.25</v>
      </c>
      <c r="O17" s="10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>LEFT(R17,SEARCH("/",R17)-1)</f>
        <v>technology</v>
      </c>
      <c r="T17" t="str">
        <f>MID(R17,SEARCH("/",R17)+1,256)</f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(E18/D18*100)</f>
        <v>649.47058823529414</v>
      </c>
      <c r="G18" t="s">
        <v>20</v>
      </c>
      <c r="H18">
        <v>100</v>
      </c>
      <c r="I18" s="7">
        <f>IF(H18 =0,0,E18/H18)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(((L18/60)/60)/24)+DATE(1970,1,1)</f>
        <v>41661.25</v>
      </c>
      <c r="O18" s="10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LEFT(R18,SEARCH("/",R18)-1)</f>
        <v>publishing</v>
      </c>
      <c r="T18" t="str">
        <f>MID(R18,SEARCH("/",R18)+1,256)</f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(E19/D19*100)</f>
        <v>159.39125295508273</v>
      </c>
      <c r="G19" t="s">
        <v>20</v>
      </c>
      <c r="H19">
        <v>1249</v>
      </c>
      <c r="I19" s="7">
        <f>IF(H19 =0,0,E19/H19)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(((L19/60)/60)/24)+DATE(1970,1,1)</f>
        <v>40555.25</v>
      </c>
      <c r="O19" s="10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LEFT(R19,SEARCH("/",R19)-1)</f>
        <v>film &amp; video</v>
      </c>
      <c r="T19" t="str">
        <f>MID(R19,SEARCH("/",R19)+1,256)</f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(E20/D20*100)</f>
        <v>66.912087912087912</v>
      </c>
      <c r="G20" t="s">
        <v>74</v>
      </c>
      <c r="H20">
        <v>135</v>
      </c>
      <c r="I20" s="7">
        <f>IF(H20 =0,0,E20/H20)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(((L20/60)/60)/24)+DATE(1970,1,1)</f>
        <v>43351.208333333328</v>
      </c>
      <c r="O20" s="10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LEFT(R20,SEARCH("/",R20)-1)</f>
        <v>theater</v>
      </c>
      <c r="T20" t="str">
        <f>MID(R20,SEARCH("/",R20)+1,256)</f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(E21/D21*100)</f>
        <v>48.529600000000002</v>
      </c>
      <c r="G21" t="s">
        <v>14</v>
      </c>
      <c r="H21">
        <v>674</v>
      </c>
      <c r="I21" s="7">
        <f>IF(H21 =0,0,E21/H21)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(((L21/60)/60)/24)+DATE(1970,1,1)</f>
        <v>43528.25</v>
      </c>
      <c r="O21" s="10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LEFT(R21,SEARCH("/",R21)-1)</f>
        <v>theater</v>
      </c>
      <c r="T21" t="str">
        <f>MID(R21,SEARCH("/",R21)+1,256)</f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(E22/D22*100)</f>
        <v>112.24279210925646</v>
      </c>
      <c r="G22" t="s">
        <v>20</v>
      </c>
      <c r="H22">
        <v>1396</v>
      </c>
      <c r="I22" s="7">
        <f>IF(H22 =0,0,E22/H22)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(((L22/60)/60)/24)+DATE(1970,1,1)</f>
        <v>41848.208333333336</v>
      </c>
      <c r="O22" s="10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LEFT(R22,SEARCH("/",R22)-1)</f>
        <v>film &amp; video</v>
      </c>
      <c r="T22" t="str">
        <f>MID(R22,SEARCH("/",R22)+1,256)</f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(E23/D23*100)</f>
        <v>40.992553191489364</v>
      </c>
      <c r="G23" t="s">
        <v>14</v>
      </c>
      <c r="H23">
        <v>558</v>
      </c>
      <c r="I23" s="7">
        <f>IF(H23 =0,0,E23/H23)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(((L23/60)/60)/24)+DATE(1970,1,1)</f>
        <v>40770.208333333336</v>
      </c>
      <c r="O23" s="10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LEFT(R23,SEARCH("/",R23)-1)</f>
        <v>theater</v>
      </c>
      <c r="T23" t="str">
        <f>MID(R23,SEARCH("/",R23)+1,256)</f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(E24/D24*100)</f>
        <v>128.07106598984771</v>
      </c>
      <c r="G24" t="s">
        <v>20</v>
      </c>
      <c r="H24">
        <v>890</v>
      </c>
      <c r="I24" s="7">
        <f>IF(H24 =0,0,E24/H24)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(((L24/60)/60)/24)+DATE(1970,1,1)</f>
        <v>43193.208333333328</v>
      </c>
      <c r="O24" s="10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LEFT(R24,SEARCH("/",R24)-1)</f>
        <v>theater</v>
      </c>
      <c r="T24" t="str">
        <f>MID(R24,SEARCH("/",R24)+1,256)</f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(E25/D25*100)</f>
        <v>332.04444444444448</v>
      </c>
      <c r="G25" t="s">
        <v>20</v>
      </c>
      <c r="H25">
        <v>142</v>
      </c>
      <c r="I25" s="7">
        <f>IF(H25 =0,0,E25/H25)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(((L25/60)/60)/24)+DATE(1970,1,1)</f>
        <v>43510.25</v>
      </c>
      <c r="O25" s="10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LEFT(R25,SEARCH("/",R25)-1)</f>
        <v>film &amp; video</v>
      </c>
      <c r="T25" t="str">
        <f>MID(R25,SEARCH("/",R25)+1,256)</f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(E26/D26*100)</f>
        <v>112.83225108225108</v>
      </c>
      <c r="G26" t="s">
        <v>20</v>
      </c>
      <c r="H26">
        <v>2673</v>
      </c>
      <c r="I26" s="7">
        <f>IF(H26 =0,0,E26/H26)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(((L26/60)/60)/24)+DATE(1970,1,1)</f>
        <v>41811.208333333336</v>
      </c>
      <c r="O26" s="10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LEFT(R26,SEARCH("/",R26)-1)</f>
        <v>technology</v>
      </c>
      <c r="T26" t="str">
        <f>MID(R26,SEARCH("/",R26)+1,256)</f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(E27/D27*100)</f>
        <v>216.43636363636364</v>
      </c>
      <c r="G27" t="s">
        <v>20</v>
      </c>
      <c r="H27">
        <v>163</v>
      </c>
      <c r="I27" s="7">
        <f>IF(H27 =0,0,E27/H27)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(((L27/60)/60)/24)+DATE(1970,1,1)</f>
        <v>40681.208333333336</v>
      </c>
      <c r="O27" s="10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LEFT(R27,SEARCH("/",R27)-1)</f>
        <v>games</v>
      </c>
      <c r="T27" t="str">
        <f>MID(R27,SEARCH("/",R27)+1,256)</f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(E28/D28*100)</f>
        <v>48.199069767441863</v>
      </c>
      <c r="G28" t="s">
        <v>74</v>
      </c>
      <c r="H28">
        <v>1480</v>
      </c>
      <c r="I28" s="7">
        <f>IF(H28 =0,0,E28/H28)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(((L28/60)/60)/24)+DATE(1970,1,1)</f>
        <v>43312.208333333328</v>
      </c>
      <c r="O28" s="10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LEFT(R28,SEARCH("/",R28)-1)</f>
        <v>theater</v>
      </c>
      <c r="T28" t="str">
        <f>MID(R28,SEARCH("/",R28)+1,256)</f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(E29/D29*100)</f>
        <v>79.95</v>
      </c>
      <c r="G29" t="s">
        <v>14</v>
      </c>
      <c r="H29">
        <v>15</v>
      </c>
      <c r="I29" s="7">
        <f>IF(H29 =0,0,E29/H29)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(((L29/60)/60)/24)+DATE(1970,1,1)</f>
        <v>42280.208333333328</v>
      </c>
      <c r="O29" s="10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LEFT(R29,SEARCH("/",R29)-1)</f>
        <v>music</v>
      </c>
      <c r="T29" t="str">
        <f>MID(R29,SEARCH("/",R29)+1,256)</f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(E30/D30*100)</f>
        <v>105.22553516819573</v>
      </c>
      <c r="G30" t="s">
        <v>20</v>
      </c>
      <c r="H30">
        <v>2220</v>
      </c>
      <c r="I30" s="7">
        <f>IF(H30 =0,0,E30/H30)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(((L30/60)/60)/24)+DATE(1970,1,1)</f>
        <v>40218.25</v>
      </c>
      <c r="O30" s="10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LEFT(R30,SEARCH("/",R30)-1)</f>
        <v>theater</v>
      </c>
      <c r="T30" t="str">
        <f>MID(R30,SEARCH("/",R30)+1,256)</f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(E31/D31*100)</f>
        <v>328.89978213507629</v>
      </c>
      <c r="G31" t="s">
        <v>20</v>
      </c>
      <c r="H31">
        <v>1606</v>
      </c>
      <c r="I31" s="7">
        <f>IF(H31 =0,0,E31/H31)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(((L31/60)/60)/24)+DATE(1970,1,1)</f>
        <v>43301.208333333328</v>
      </c>
      <c r="O31" s="10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LEFT(R31,SEARCH("/",R31)-1)</f>
        <v>film &amp; video</v>
      </c>
      <c r="T31" t="str">
        <f>MID(R31,SEARCH("/",R31)+1,256)</f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(E32/D32*100)</f>
        <v>160.61111111111111</v>
      </c>
      <c r="G32" t="s">
        <v>20</v>
      </c>
      <c r="H32">
        <v>129</v>
      </c>
      <c r="I32" s="7">
        <f>IF(H32 =0,0,E32/H32)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(((L32/60)/60)/24)+DATE(1970,1,1)</f>
        <v>43609.208333333328</v>
      </c>
      <c r="O32" s="10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LEFT(R32,SEARCH("/",R32)-1)</f>
        <v>film &amp; video</v>
      </c>
      <c r="T32" t="str">
        <f>MID(R32,SEARCH("/",R32)+1,256)</f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(E33/D33*100)</f>
        <v>310</v>
      </c>
      <c r="G33" t="s">
        <v>20</v>
      </c>
      <c r="H33">
        <v>226</v>
      </c>
      <c r="I33" s="7">
        <f>IF(H33 =0,0,E33/H33)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(((L33/60)/60)/24)+DATE(1970,1,1)</f>
        <v>42374.25</v>
      </c>
      <c r="O33" s="10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LEFT(R33,SEARCH("/",R33)-1)</f>
        <v>games</v>
      </c>
      <c r="T33" t="str">
        <f>MID(R33,SEARCH("/",R33)+1,256)</f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(E34/D34*100)</f>
        <v>86.807920792079202</v>
      </c>
      <c r="G34" t="s">
        <v>14</v>
      </c>
      <c r="H34">
        <v>2307</v>
      </c>
      <c r="I34" s="7">
        <f>IF(H34 =0,0,E34/H34)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(((L34/60)/60)/24)+DATE(1970,1,1)</f>
        <v>43110.25</v>
      </c>
      <c r="O34" s="10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>LEFT(R34,SEARCH("/",R34)-1)</f>
        <v>film &amp; video</v>
      </c>
      <c r="T34" t="str">
        <f>MID(R34,SEARCH("/",R34)+1,256)</f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(E35/D35*100)</f>
        <v>377.82071713147411</v>
      </c>
      <c r="G35" t="s">
        <v>20</v>
      </c>
      <c r="H35">
        <v>5419</v>
      </c>
      <c r="I35" s="7">
        <f>IF(H35 =0,0,E35/H35)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(((L35/60)/60)/24)+DATE(1970,1,1)</f>
        <v>41917.208333333336</v>
      </c>
      <c r="O35" s="10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LEFT(R35,SEARCH("/",R35)-1)</f>
        <v>theater</v>
      </c>
      <c r="T35" t="str">
        <f>MID(R35,SEARCH("/",R35)+1,256)</f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(E36/D36*100)</f>
        <v>150.80645161290323</v>
      </c>
      <c r="G36" t="s">
        <v>20</v>
      </c>
      <c r="H36">
        <v>165</v>
      </c>
      <c r="I36" s="7">
        <f>IF(H36 =0,0,E36/H36)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(((L36/60)/60)/24)+DATE(1970,1,1)</f>
        <v>42817.208333333328</v>
      </c>
      <c r="O36" s="10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LEFT(R36,SEARCH("/",R36)-1)</f>
        <v>film &amp; video</v>
      </c>
      <c r="T36" t="str">
        <f>MID(R36,SEARCH("/",R36)+1,256)</f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(E37/D37*100)</f>
        <v>150.30119521912351</v>
      </c>
      <c r="G37" t="s">
        <v>20</v>
      </c>
      <c r="H37">
        <v>1965</v>
      </c>
      <c r="I37" s="7">
        <f>IF(H37 =0,0,E37/H37)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(((L37/60)/60)/24)+DATE(1970,1,1)</f>
        <v>43484.25</v>
      </c>
      <c r="O37" s="10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LEFT(R37,SEARCH("/",R37)-1)</f>
        <v>film &amp; video</v>
      </c>
      <c r="T37" t="str">
        <f>MID(R37,SEARCH("/",R37)+1,256)</f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(E38/D38*100)</f>
        <v>157.28571428571431</v>
      </c>
      <c r="G38" t="s">
        <v>20</v>
      </c>
      <c r="H38">
        <v>16</v>
      </c>
      <c r="I38" s="7">
        <f>IF(H38 =0,0,E38/H38)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(((L38/60)/60)/24)+DATE(1970,1,1)</f>
        <v>40600.25</v>
      </c>
      <c r="O38" s="10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LEFT(R38,SEARCH("/",R38)-1)</f>
        <v>theater</v>
      </c>
      <c r="T38" t="str">
        <f>MID(R38,SEARCH("/",R38)+1,256)</f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(E39/D39*100)</f>
        <v>139.98765432098764</v>
      </c>
      <c r="G39" t="s">
        <v>20</v>
      </c>
      <c r="H39">
        <v>107</v>
      </c>
      <c r="I39" s="7">
        <f>IF(H39 =0,0,E39/H39)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(((L39/60)/60)/24)+DATE(1970,1,1)</f>
        <v>43744.208333333328</v>
      </c>
      <c r="O39" s="10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LEFT(R39,SEARCH("/",R39)-1)</f>
        <v>publishing</v>
      </c>
      <c r="T39" t="str">
        <f>MID(R39,SEARCH("/",R39)+1,256)</f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(E40/D40*100)</f>
        <v>325.32258064516128</v>
      </c>
      <c r="G40" t="s">
        <v>20</v>
      </c>
      <c r="H40">
        <v>134</v>
      </c>
      <c r="I40" s="7">
        <f>IF(H40 =0,0,E40/H40)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(((L40/60)/60)/24)+DATE(1970,1,1)</f>
        <v>40469.208333333336</v>
      </c>
      <c r="O40" s="10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LEFT(R40,SEARCH("/",R40)-1)</f>
        <v>photography</v>
      </c>
      <c r="T40" t="str">
        <f>MID(R40,SEARCH("/",R40)+1,256)</f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(E41/D41*100)</f>
        <v>50.777777777777779</v>
      </c>
      <c r="G41" t="s">
        <v>14</v>
      </c>
      <c r="H41">
        <v>88</v>
      </c>
      <c r="I41" s="7">
        <f>IF(H41 =0,0,E41/H41)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(((L41/60)/60)/24)+DATE(1970,1,1)</f>
        <v>41330.25</v>
      </c>
      <c r="O41" s="10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LEFT(R41,SEARCH("/",R41)-1)</f>
        <v>theater</v>
      </c>
      <c r="T41" t="str">
        <f>MID(R41,SEARCH("/",R41)+1,256)</f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(E42/D42*100)</f>
        <v>169.06818181818181</v>
      </c>
      <c r="G42" t="s">
        <v>20</v>
      </c>
      <c r="H42">
        <v>198</v>
      </c>
      <c r="I42" s="7">
        <f>IF(H42 =0,0,E42/H42)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(((L42/60)/60)/24)+DATE(1970,1,1)</f>
        <v>40334.208333333336</v>
      </c>
      <c r="O42" s="10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LEFT(R42,SEARCH("/",R42)-1)</f>
        <v>technology</v>
      </c>
      <c r="T42" t="str">
        <f>MID(R42,SEARCH("/",R42)+1,256)</f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(E43/D43*100)</f>
        <v>212.92857142857144</v>
      </c>
      <c r="G43" t="s">
        <v>20</v>
      </c>
      <c r="H43">
        <v>111</v>
      </c>
      <c r="I43" s="7">
        <f>IF(H43 =0,0,E43/H43)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(((L43/60)/60)/24)+DATE(1970,1,1)</f>
        <v>41156.208333333336</v>
      </c>
      <c r="O43" s="10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LEFT(R43,SEARCH("/",R43)-1)</f>
        <v>music</v>
      </c>
      <c r="T43" t="str">
        <f>MID(R43,SEARCH("/",R43)+1,256)</f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(E44/D44*100)</f>
        <v>443.94444444444446</v>
      </c>
      <c r="G44" t="s">
        <v>20</v>
      </c>
      <c r="H44">
        <v>222</v>
      </c>
      <c r="I44" s="7">
        <f>IF(H44 =0,0,E44/H44)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(((L44/60)/60)/24)+DATE(1970,1,1)</f>
        <v>40728.208333333336</v>
      </c>
      <c r="O44" s="10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LEFT(R44,SEARCH("/",R44)-1)</f>
        <v>food</v>
      </c>
      <c r="T44" t="str">
        <f>MID(R44,SEARCH("/",R44)+1,256)</f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(E45/D45*100)</f>
        <v>185.9390243902439</v>
      </c>
      <c r="G45" t="s">
        <v>20</v>
      </c>
      <c r="H45">
        <v>6212</v>
      </c>
      <c r="I45" s="7">
        <f>IF(H45 =0,0,E45/H45)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(((L45/60)/60)/24)+DATE(1970,1,1)</f>
        <v>41844.208333333336</v>
      </c>
      <c r="O45" s="10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LEFT(R45,SEARCH("/",R45)-1)</f>
        <v>publishing</v>
      </c>
      <c r="T45" t="str">
        <f>MID(R45,SEARCH("/",R45)+1,256)</f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(E46/D46*100)</f>
        <v>658.8125</v>
      </c>
      <c r="G46" t="s">
        <v>20</v>
      </c>
      <c r="H46">
        <v>98</v>
      </c>
      <c r="I46" s="7">
        <f>IF(H46 =0,0,E46/H46)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(((L46/60)/60)/24)+DATE(1970,1,1)</f>
        <v>43541.208333333328</v>
      </c>
      <c r="O46" s="10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LEFT(R46,SEARCH("/",R46)-1)</f>
        <v>publishing</v>
      </c>
      <c r="T46" t="str">
        <f>MID(R46,SEARCH("/",R46)+1,256)</f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(E47/D47*100)</f>
        <v>47.684210526315788</v>
      </c>
      <c r="G47" t="s">
        <v>14</v>
      </c>
      <c r="H47">
        <v>48</v>
      </c>
      <c r="I47" s="7">
        <f>IF(H47 =0,0,E47/H47)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(((L47/60)/60)/24)+DATE(1970,1,1)</f>
        <v>42676.208333333328</v>
      </c>
      <c r="O47" s="10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>LEFT(R47,SEARCH("/",R47)-1)</f>
        <v>theater</v>
      </c>
      <c r="T47" t="str">
        <f>MID(R47,SEARCH("/",R47)+1,256)</f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(E48/D48*100)</f>
        <v>114.78378378378378</v>
      </c>
      <c r="G48" t="s">
        <v>20</v>
      </c>
      <c r="H48">
        <v>92</v>
      </c>
      <c r="I48" s="7">
        <f>IF(H48 =0,0,E48/H48)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(((L48/60)/60)/24)+DATE(1970,1,1)</f>
        <v>40367.208333333336</v>
      </c>
      <c r="O48" s="10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LEFT(R48,SEARCH("/",R48)-1)</f>
        <v>music</v>
      </c>
      <c r="T48" t="str">
        <f>MID(R48,SEARCH("/",R48)+1,256)</f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(E49/D49*100)</f>
        <v>475.26666666666665</v>
      </c>
      <c r="G49" t="s">
        <v>20</v>
      </c>
      <c r="H49">
        <v>149</v>
      </c>
      <c r="I49" s="7">
        <f>IF(H49 =0,0,E49/H49)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(((L49/60)/60)/24)+DATE(1970,1,1)</f>
        <v>41727.208333333336</v>
      </c>
      <c r="O49" s="10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LEFT(R49,SEARCH("/",R49)-1)</f>
        <v>theater</v>
      </c>
      <c r="T49" t="str">
        <f>MID(R49,SEARCH("/",R49)+1,256)</f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(E50/D50*100)</f>
        <v>386.97297297297297</v>
      </c>
      <c r="G50" t="s">
        <v>20</v>
      </c>
      <c r="H50">
        <v>2431</v>
      </c>
      <c r="I50" s="7">
        <f>IF(H50 =0,0,E50/H50)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(((L50/60)/60)/24)+DATE(1970,1,1)</f>
        <v>42180.208333333328</v>
      </c>
      <c r="O50" s="10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LEFT(R50,SEARCH("/",R50)-1)</f>
        <v>theater</v>
      </c>
      <c r="T50" t="str">
        <f>MID(R50,SEARCH("/",R50)+1,256)</f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(E51/D51*100)</f>
        <v>189.625</v>
      </c>
      <c r="G51" t="s">
        <v>20</v>
      </c>
      <c r="H51">
        <v>303</v>
      </c>
      <c r="I51" s="7">
        <f>IF(H51 =0,0,E51/H51)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(((L51/60)/60)/24)+DATE(1970,1,1)</f>
        <v>43758.208333333328</v>
      </c>
      <c r="O51" s="10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LEFT(R51,SEARCH("/",R51)-1)</f>
        <v>music</v>
      </c>
      <c r="T51" t="str">
        <f>MID(R51,SEARCH("/",R51)+1,256)</f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(E52/D52*100)</f>
        <v>2</v>
      </c>
      <c r="G52" t="s">
        <v>14</v>
      </c>
      <c r="H52">
        <v>1</v>
      </c>
      <c r="I52" s="7">
        <f>IF(H52 =0,0,E52/H52)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(((L52/60)/60)/24)+DATE(1970,1,1)</f>
        <v>41487.208333333336</v>
      </c>
      <c r="O52" s="10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LEFT(R52,SEARCH("/",R52)-1)</f>
        <v>music</v>
      </c>
      <c r="T52" t="str">
        <f>MID(R52,SEARCH("/",R52)+1,256)</f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(E53/D53*100)</f>
        <v>91.867805186590772</v>
      </c>
      <c r="G53" t="s">
        <v>14</v>
      </c>
      <c r="H53">
        <v>1467</v>
      </c>
      <c r="I53" s="7">
        <f>IF(H53 =0,0,E53/H53)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(((L53/60)/60)/24)+DATE(1970,1,1)</f>
        <v>40995.208333333336</v>
      </c>
      <c r="O53" s="10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LEFT(R53,SEARCH("/",R53)-1)</f>
        <v>technology</v>
      </c>
      <c r="T53" t="str">
        <f>MID(R53,SEARCH("/",R53)+1,256)</f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(E54/D54*100)</f>
        <v>34.152777777777779</v>
      </c>
      <c r="G54" t="s">
        <v>14</v>
      </c>
      <c r="H54">
        <v>75</v>
      </c>
      <c r="I54" s="7">
        <f>IF(H54 =0,0,E54/H54)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(((L54/60)/60)/24)+DATE(1970,1,1)</f>
        <v>40436.208333333336</v>
      </c>
      <c r="O54" s="10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LEFT(R54,SEARCH("/",R54)-1)</f>
        <v>theater</v>
      </c>
      <c r="T54" t="str">
        <f>MID(R54,SEARCH("/",R54)+1,256)</f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(E55/D55*100)</f>
        <v>140.40909090909091</v>
      </c>
      <c r="G55" t="s">
        <v>20</v>
      </c>
      <c r="H55">
        <v>209</v>
      </c>
      <c r="I55" s="7">
        <f>IF(H55 =0,0,E55/H55)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(((L55/60)/60)/24)+DATE(1970,1,1)</f>
        <v>41779.208333333336</v>
      </c>
      <c r="O55" s="10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LEFT(R55,SEARCH("/",R55)-1)</f>
        <v>film &amp; video</v>
      </c>
      <c r="T55" t="str">
        <f>MID(R55,SEARCH("/",R55)+1,256)</f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(E56/D56*100)</f>
        <v>89.86666666666666</v>
      </c>
      <c r="G56" t="s">
        <v>14</v>
      </c>
      <c r="H56">
        <v>120</v>
      </c>
      <c r="I56" s="7">
        <f>IF(H56 =0,0,E56/H56)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(((L56/60)/60)/24)+DATE(1970,1,1)</f>
        <v>43170.25</v>
      </c>
      <c r="O56" s="10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LEFT(R56,SEARCH("/",R56)-1)</f>
        <v>technology</v>
      </c>
      <c r="T56" t="str">
        <f>MID(R56,SEARCH("/",R56)+1,256)</f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(E57/D57*100)</f>
        <v>177.96969696969697</v>
      </c>
      <c r="G57" t="s">
        <v>20</v>
      </c>
      <c r="H57">
        <v>131</v>
      </c>
      <c r="I57" s="7">
        <f>IF(H57 =0,0,E57/H57)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(((L57/60)/60)/24)+DATE(1970,1,1)</f>
        <v>43311.208333333328</v>
      </c>
      <c r="O57" s="10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LEFT(R57,SEARCH("/",R57)-1)</f>
        <v>music</v>
      </c>
      <c r="T57" t="str">
        <f>MID(R57,SEARCH("/",R57)+1,256)</f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(E58/D58*100)</f>
        <v>143.66249999999999</v>
      </c>
      <c r="G58" t="s">
        <v>20</v>
      </c>
      <c r="H58">
        <v>164</v>
      </c>
      <c r="I58" s="7">
        <f>IF(H58 =0,0,E58/H58)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(((L58/60)/60)/24)+DATE(1970,1,1)</f>
        <v>42014.25</v>
      </c>
      <c r="O58" s="10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LEFT(R58,SEARCH("/",R58)-1)</f>
        <v>technology</v>
      </c>
      <c r="T58" t="str">
        <f>MID(R58,SEARCH("/",R58)+1,256)</f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(E59/D59*100)</f>
        <v>215.27586206896552</v>
      </c>
      <c r="G59" t="s">
        <v>20</v>
      </c>
      <c r="H59">
        <v>201</v>
      </c>
      <c r="I59" s="7">
        <f>IF(H59 =0,0,E59/H59)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(((L59/60)/60)/24)+DATE(1970,1,1)</f>
        <v>42979.208333333328</v>
      </c>
      <c r="O59" s="10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LEFT(R59,SEARCH("/",R59)-1)</f>
        <v>games</v>
      </c>
      <c r="T59" t="str">
        <f>MID(R59,SEARCH("/",R59)+1,256)</f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(E60/D60*100)</f>
        <v>227.11111111111114</v>
      </c>
      <c r="G60" t="s">
        <v>20</v>
      </c>
      <c r="H60">
        <v>211</v>
      </c>
      <c r="I60" s="7">
        <f>IF(H60 =0,0,E60/H60)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(((L60/60)/60)/24)+DATE(1970,1,1)</f>
        <v>42268.208333333328</v>
      </c>
      <c r="O60" s="10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LEFT(R60,SEARCH("/",R60)-1)</f>
        <v>theater</v>
      </c>
      <c r="T60" t="str">
        <f>MID(R60,SEARCH("/",R60)+1,256)</f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(E61/D61*100)</f>
        <v>275.07142857142861</v>
      </c>
      <c r="G61" t="s">
        <v>20</v>
      </c>
      <c r="H61">
        <v>128</v>
      </c>
      <c r="I61" s="7">
        <f>IF(H61 =0,0,E61/H61)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(((L61/60)/60)/24)+DATE(1970,1,1)</f>
        <v>42898.208333333328</v>
      </c>
      <c r="O61" s="10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LEFT(R61,SEARCH("/",R61)-1)</f>
        <v>theater</v>
      </c>
      <c r="T61" t="str">
        <f>MID(R61,SEARCH("/",R61)+1,256)</f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(E62/D62*100)</f>
        <v>144.37048832271762</v>
      </c>
      <c r="G62" t="s">
        <v>20</v>
      </c>
      <c r="H62">
        <v>1600</v>
      </c>
      <c r="I62" s="7">
        <f>IF(H62 =0,0,E62/H62)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(((L62/60)/60)/24)+DATE(1970,1,1)</f>
        <v>41107.208333333336</v>
      </c>
      <c r="O62" s="10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LEFT(R62,SEARCH("/",R62)-1)</f>
        <v>theater</v>
      </c>
      <c r="T62" t="str">
        <f>MID(R62,SEARCH("/",R62)+1,256)</f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(E63/D63*100)</f>
        <v>92.74598393574297</v>
      </c>
      <c r="G63" t="s">
        <v>14</v>
      </c>
      <c r="H63">
        <v>2253</v>
      </c>
      <c r="I63" s="7">
        <f>IF(H63 =0,0,E63/H63)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(((L63/60)/60)/24)+DATE(1970,1,1)</f>
        <v>40595.25</v>
      </c>
      <c r="O63" s="10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LEFT(R63,SEARCH("/",R63)-1)</f>
        <v>theater</v>
      </c>
      <c r="T63" t="str">
        <f>MID(R63,SEARCH("/",R63)+1,256)</f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(E64/D64*100)</f>
        <v>722.6</v>
      </c>
      <c r="G64" t="s">
        <v>20</v>
      </c>
      <c r="H64">
        <v>249</v>
      </c>
      <c r="I64" s="7">
        <f>IF(H64 =0,0,E64/H64)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(((L64/60)/60)/24)+DATE(1970,1,1)</f>
        <v>42160.208333333328</v>
      </c>
      <c r="O64" s="10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LEFT(R64,SEARCH("/",R64)-1)</f>
        <v>technology</v>
      </c>
      <c r="T64" t="str">
        <f>MID(R64,SEARCH("/",R64)+1,256)</f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(E65/D65*100)</f>
        <v>11.851063829787234</v>
      </c>
      <c r="G65" t="s">
        <v>14</v>
      </c>
      <c r="H65">
        <v>5</v>
      </c>
      <c r="I65" s="7">
        <f>IF(H65 =0,0,E65/H65)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(((L65/60)/60)/24)+DATE(1970,1,1)</f>
        <v>42853.208333333328</v>
      </c>
      <c r="O65" s="10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LEFT(R65,SEARCH("/",R65)-1)</f>
        <v>theater</v>
      </c>
      <c r="T65" t="str">
        <f>MID(R65,SEARCH("/",R65)+1,256)</f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(E66/D66*100)</f>
        <v>97.642857142857139</v>
      </c>
      <c r="G66" t="s">
        <v>14</v>
      </c>
      <c r="H66">
        <v>38</v>
      </c>
      <c r="I66" s="7">
        <f>IF(H66 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(((L66/60)/60)/24)+DATE(1970,1,1)</f>
        <v>43283.208333333328</v>
      </c>
      <c r="O66" s="10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LEFT(R66,SEARCH("/",R66)-1)</f>
        <v>technology</v>
      </c>
      <c r="T66" t="str">
        <f>MID(R66,SEARCH("/",R66)+1,256)</f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(E67/D67*100)</f>
        <v>236.14754098360655</v>
      </c>
      <c r="G67" t="s">
        <v>20</v>
      </c>
      <c r="H67">
        <v>236</v>
      </c>
      <c r="I67" s="7">
        <f>IF(H67 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(((L67/60)/60)/24)+DATE(1970,1,1)</f>
        <v>40570.25</v>
      </c>
      <c r="O67" s="10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LEFT(R67,SEARCH("/",R67)-1)</f>
        <v>theater</v>
      </c>
      <c r="T67" t="str">
        <f>MID(R67,SEARCH("/",R67)+1,256)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(E68/D68*100)</f>
        <v>45.068965517241381</v>
      </c>
      <c r="G68" t="s">
        <v>14</v>
      </c>
      <c r="H68">
        <v>12</v>
      </c>
      <c r="I68" s="7">
        <f>IF(H68 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(((L68/60)/60)/24)+DATE(1970,1,1)</f>
        <v>42102.208333333328</v>
      </c>
      <c r="O68" s="10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LEFT(R68,SEARCH("/",R68)-1)</f>
        <v>theater</v>
      </c>
      <c r="T68" t="str">
        <f>MID(R68,SEARCH("/",R68)+1,256)</f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(E69/D69*100)</f>
        <v>162.38567493112947</v>
      </c>
      <c r="G69" t="s">
        <v>20</v>
      </c>
      <c r="H69">
        <v>4065</v>
      </c>
      <c r="I69" s="7">
        <f>IF(H69 =0,0,E69/H69)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(((L69/60)/60)/24)+DATE(1970,1,1)</f>
        <v>40203.25</v>
      </c>
      <c r="O69" s="10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LEFT(R69,SEARCH("/",R69)-1)</f>
        <v>technology</v>
      </c>
      <c r="T69" t="str">
        <f>MID(R69,SEARCH("/",R69)+1,256)</f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(E70/D70*100)</f>
        <v>254.52631578947367</v>
      </c>
      <c r="G70" t="s">
        <v>20</v>
      </c>
      <c r="H70">
        <v>246</v>
      </c>
      <c r="I70" s="7">
        <f>IF(H70 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(((L70/60)/60)/24)+DATE(1970,1,1)</f>
        <v>42943.208333333328</v>
      </c>
      <c r="O70" s="10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LEFT(R70,SEARCH("/",R70)-1)</f>
        <v>theater</v>
      </c>
      <c r="T70" t="str">
        <f>MID(R70,SEARCH("/",R70)+1,256)</f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(E71/D71*100)</f>
        <v>24.063291139240505</v>
      </c>
      <c r="G71" t="s">
        <v>74</v>
      </c>
      <c r="H71">
        <v>17</v>
      </c>
      <c r="I71" s="7">
        <f>IF(H71 =0,0,E71/H71)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(((L71/60)/60)/24)+DATE(1970,1,1)</f>
        <v>40531.25</v>
      </c>
      <c r="O71" s="10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LEFT(R71,SEARCH("/",R71)-1)</f>
        <v>theater</v>
      </c>
      <c r="T71" t="str">
        <f>MID(R71,SEARCH("/",R71)+1,256)</f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(E72/D72*100)</f>
        <v>123.74140625000001</v>
      </c>
      <c r="G72" t="s">
        <v>20</v>
      </c>
      <c r="H72">
        <v>2475</v>
      </c>
      <c r="I72" s="7">
        <f>IF(H72 =0,0,E72/H72)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(((L72/60)/60)/24)+DATE(1970,1,1)</f>
        <v>40484.208333333336</v>
      </c>
      <c r="O72" s="10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LEFT(R72,SEARCH("/",R72)-1)</f>
        <v>theater</v>
      </c>
      <c r="T72" t="str">
        <f>MID(R72,SEARCH("/",R72)+1,256)</f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(E73/D73*100)</f>
        <v>108.06666666666666</v>
      </c>
      <c r="G73" t="s">
        <v>20</v>
      </c>
      <c r="H73">
        <v>76</v>
      </c>
      <c r="I73" s="7">
        <f>IF(H73 =0,0,E73/H73)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(((L73/60)/60)/24)+DATE(1970,1,1)</f>
        <v>43799.25</v>
      </c>
      <c r="O73" s="10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LEFT(R73,SEARCH("/",R73)-1)</f>
        <v>theater</v>
      </c>
      <c r="T73" t="str">
        <f>MID(R73,SEARCH("/",R73)+1,256)</f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(E74/D74*100)</f>
        <v>670.33333333333326</v>
      </c>
      <c r="G74" t="s">
        <v>20</v>
      </c>
      <c r="H74">
        <v>54</v>
      </c>
      <c r="I74" s="7">
        <f>IF(H74 =0,0,E74/H74)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(((L74/60)/60)/24)+DATE(1970,1,1)</f>
        <v>42186.208333333328</v>
      </c>
      <c r="O74" s="10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LEFT(R74,SEARCH("/",R74)-1)</f>
        <v>film &amp; video</v>
      </c>
      <c r="T74" t="str">
        <f>MID(R74,SEARCH("/",R74)+1,256)</f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(E75/D75*100)</f>
        <v>660.92857142857144</v>
      </c>
      <c r="G75" t="s">
        <v>20</v>
      </c>
      <c r="H75">
        <v>88</v>
      </c>
      <c r="I75" s="7">
        <f>IF(H75 =0,0,E75/H75)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(((L75/60)/60)/24)+DATE(1970,1,1)</f>
        <v>42701.25</v>
      </c>
      <c r="O75" s="10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LEFT(R75,SEARCH("/",R75)-1)</f>
        <v>music</v>
      </c>
      <c r="T75" t="str">
        <f>MID(R75,SEARCH("/",R75)+1,256)</f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(E76/D76*100)</f>
        <v>122.46153846153847</v>
      </c>
      <c r="G76" t="s">
        <v>20</v>
      </c>
      <c r="H76">
        <v>85</v>
      </c>
      <c r="I76" s="7">
        <f>IF(H76 =0,0,E76/H76)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(((L76/60)/60)/24)+DATE(1970,1,1)</f>
        <v>42456.208333333328</v>
      </c>
      <c r="O76" s="10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LEFT(R76,SEARCH("/",R76)-1)</f>
        <v>music</v>
      </c>
      <c r="T76" t="str">
        <f>MID(R76,SEARCH("/",R76)+1,256)</f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(E77/D77*100)</f>
        <v>150.57731958762886</v>
      </c>
      <c r="G77" t="s">
        <v>20</v>
      </c>
      <c r="H77">
        <v>170</v>
      </c>
      <c r="I77" s="7">
        <f>IF(H77 =0,0,E77/H77)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(((L77/60)/60)/24)+DATE(1970,1,1)</f>
        <v>43296.208333333328</v>
      </c>
      <c r="O77" s="10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LEFT(R77,SEARCH("/",R77)-1)</f>
        <v>photography</v>
      </c>
      <c r="T77" t="str">
        <f>MID(R77,SEARCH("/",R77)+1,256)</f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(E78/D78*100)</f>
        <v>78.106590724165997</v>
      </c>
      <c r="G78" t="s">
        <v>14</v>
      </c>
      <c r="H78">
        <v>1684</v>
      </c>
      <c r="I78" s="7">
        <f>IF(H78 =0,0,E78/H78)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(((L78/60)/60)/24)+DATE(1970,1,1)</f>
        <v>42027.25</v>
      </c>
      <c r="O78" s="10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LEFT(R78,SEARCH("/",R78)-1)</f>
        <v>theater</v>
      </c>
      <c r="T78" t="str">
        <f>MID(R78,SEARCH("/",R78)+1,256)</f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(E79/D79*100)</f>
        <v>46.94736842105263</v>
      </c>
      <c r="G79" t="s">
        <v>14</v>
      </c>
      <c r="H79">
        <v>56</v>
      </c>
      <c r="I79" s="7">
        <f>IF(H79 =0,0,E79/H79)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(((L79/60)/60)/24)+DATE(1970,1,1)</f>
        <v>40448.208333333336</v>
      </c>
      <c r="O79" s="10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LEFT(R79,SEARCH("/",R79)-1)</f>
        <v>film &amp; video</v>
      </c>
      <c r="T79" t="str">
        <f>MID(R79,SEARCH("/",R79)+1,256)</f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(E80/D80*100)</f>
        <v>300.8</v>
      </c>
      <c r="G80" t="s">
        <v>20</v>
      </c>
      <c r="H80">
        <v>330</v>
      </c>
      <c r="I80" s="7">
        <f>IF(H80 =0,0,E80/H80)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(((L80/60)/60)/24)+DATE(1970,1,1)</f>
        <v>43206.208333333328</v>
      </c>
      <c r="O80" s="10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LEFT(R80,SEARCH("/",R80)-1)</f>
        <v>publishing</v>
      </c>
      <c r="T80" t="str">
        <f>MID(R80,SEARCH("/",R80)+1,256)</f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(E81/D81*100)</f>
        <v>69.598615916955026</v>
      </c>
      <c r="G81" t="s">
        <v>14</v>
      </c>
      <c r="H81">
        <v>838</v>
      </c>
      <c r="I81" s="7">
        <f>IF(H81 =0,0,E81/H81)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(((L81/60)/60)/24)+DATE(1970,1,1)</f>
        <v>43267.208333333328</v>
      </c>
      <c r="O81" s="10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LEFT(R81,SEARCH("/",R81)-1)</f>
        <v>theater</v>
      </c>
      <c r="T81" t="str">
        <f>MID(R81,SEARCH("/",R81)+1,256)</f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(E82/D82*100)</f>
        <v>637.4545454545455</v>
      </c>
      <c r="G82" t="s">
        <v>20</v>
      </c>
      <c r="H82">
        <v>127</v>
      </c>
      <c r="I82" s="7">
        <f>IF(H82 =0,0,E82/H82)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(((L82/60)/60)/24)+DATE(1970,1,1)</f>
        <v>42976.208333333328</v>
      </c>
      <c r="O82" s="10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LEFT(R82,SEARCH("/",R82)-1)</f>
        <v>games</v>
      </c>
      <c r="T82" t="str">
        <f>MID(R82,SEARCH("/",R82)+1,256)</f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(E83/D83*100)</f>
        <v>225.33928571428569</v>
      </c>
      <c r="G83" t="s">
        <v>20</v>
      </c>
      <c r="H83">
        <v>411</v>
      </c>
      <c r="I83" s="7">
        <f>IF(H83 =0,0,E83/H83)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(((L83/60)/60)/24)+DATE(1970,1,1)</f>
        <v>43062.25</v>
      </c>
      <c r="O83" s="10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LEFT(R83,SEARCH("/",R83)-1)</f>
        <v>music</v>
      </c>
      <c r="T83" t="str">
        <f>MID(R83,SEARCH("/",R83)+1,256)</f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(E84/D84*100)</f>
        <v>1497.3000000000002</v>
      </c>
      <c r="G84" t="s">
        <v>20</v>
      </c>
      <c r="H84">
        <v>180</v>
      </c>
      <c r="I84" s="7">
        <f>IF(H84 =0,0,E84/H84)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(((L84/60)/60)/24)+DATE(1970,1,1)</f>
        <v>43482.25</v>
      </c>
      <c r="O84" s="10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LEFT(R84,SEARCH("/",R84)-1)</f>
        <v>games</v>
      </c>
      <c r="T84" t="str">
        <f>MID(R84,SEARCH("/",R84)+1,256)</f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(E85/D85*100)</f>
        <v>37.590225563909776</v>
      </c>
      <c r="G85" t="s">
        <v>14</v>
      </c>
      <c r="H85">
        <v>1000</v>
      </c>
      <c r="I85" s="7">
        <f>IF(H85 =0,0,E85/H85)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(((L85/60)/60)/24)+DATE(1970,1,1)</f>
        <v>42579.208333333328</v>
      </c>
      <c r="O85" s="10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LEFT(R85,SEARCH("/",R85)-1)</f>
        <v>music</v>
      </c>
      <c r="T85" t="str">
        <f>MID(R85,SEARCH("/",R85)+1,256)</f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(E86/D86*100)</f>
        <v>132.36942675159236</v>
      </c>
      <c r="G86" t="s">
        <v>20</v>
      </c>
      <c r="H86">
        <v>374</v>
      </c>
      <c r="I86" s="7">
        <f>IF(H86 =0,0,E86/H86)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(((L86/60)/60)/24)+DATE(1970,1,1)</f>
        <v>41118.208333333336</v>
      </c>
      <c r="O86" s="10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LEFT(R86,SEARCH("/",R86)-1)</f>
        <v>technology</v>
      </c>
      <c r="T86" t="str">
        <f>MID(R86,SEARCH("/",R86)+1,256)</f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(E87/D87*100)</f>
        <v>131.22448979591837</v>
      </c>
      <c r="G87" t="s">
        <v>20</v>
      </c>
      <c r="H87">
        <v>71</v>
      </c>
      <c r="I87" s="7">
        <f>IF(H87 =0,0,E87/H87)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(((L87/60)/60)/24)+DATE(1970,1,1)</f>
        <v>40797.208333333336</v>
      </c>
      <c r="O87" s="10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LEFT(R87,SEARCH("/",R87)-1)</f>
        <v>music</v>
      </c>
      <c r="T87" t="str">
        <f>MID(R87,SEARCH("/",R87)+1,256)</f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(E88/D88*100)</f>
        <v>167.63513513513513</v>
      </c>
      <c r="G88" t="s">
        <v>20</v>
      </c>
      <c r="H88">
        <v>203</v>
      </c>
      <c r="I88" s="7">
        <f>IF(H88 =0,0,E88/H88)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(((L88/60)/60)/24)+DATE(1970,1,1)</f>
        <v>42128.208333333328</v>
      </c>
      <c r="O88" s="10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LEFT(R88,SEARCH("/",R88)-1)</f>
        <v>theater</v>
      </c>
      <c r="T88" t="str">
        <f>MID(R88,SEARCH("/",R88)+1,256)</f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(E89/D89*100)</f>
        <v>61.984886649874063</v>
      </c>
      <c r="G89" t="s">
        <v>14</v>
      </c>
      <c r="H89">
        <v>1482</v>
      </c>
      <c r="I89" s="7">
        <f>IF(H89 =0,0,E89/H89)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(((L89/60)/60)/24)+DATE(1970,1,1)</f>
        <v>40610.25</v>
      </c>
      <c r="O89" s="10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LEFT(R89,SEARCH("/",R89)-1)</f>
        <v>music</v>
      </c>
      <c r="T89" t="str">
        <f>MID(R89,SEARCH("/",R89)+1,256)</f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(E90/D90*100)</f>
        <v>260.75</v>
      </c>
      <c r="G90" t="s">
        <v>20</v>
      </c>
      <c r="H90">
        <v>113</v>
      </c>
      <c r="I90" s="7">
        <f>IF(H90 =0,0,E90/H90)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(((L90/60)/60)/24)+DATE(1970,1,1)</f>
        <v>42110.208333333328</v>
      </c>
      <c r="O90" s="10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LEFT(R90,SEARCH("/",R90)-1)</f>
        <v>publishing</v>
      </c>
      <c r="T90" t="str">
        <f>MID(R90,SEARCH("/",R90)+1,256)</f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(E91/D91*100)</f>
        <v>252.58823529411765</v>
      </c>
      <c r="G91" t="s">
        <v>20</v>
      </c>
      <c r="H91">
        <v>96</v>
      </c>
      <c r="I91" s="7">
        <f>IF(H91 =0,0,E91/H91)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(((L91/60)/60)/24)+DATE(1970,1,1)</f>
        <v>40283.208333333336</v>
      </c>
      <c r="O91" s="10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MID(R91,SEARCH("/",R91)+1,256)</f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(E92/D92*100)</f>
        <v>78.615384615384613</v>
      </c>
      <c r="G92" t="s">
        <v>14</v>
      </c>
      <c r="H92">
        <v>106</v>
      </c>
      <c r="I92" s="7">
        <f>IF(H92 =0,0,E92/H92)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(((L92/60)/60)/24)+DATE(1970,1,1)</f>
        <v>42425.25</v>
      </c>
      <c r="O92" s="10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>LEFT(R92,SEARCH("/",R92)-1)</f>
        <v>theater</v>
      </c>
      <c r="T92" t="str">
        <f>MID(R92,SEARCH("/",R92)+1,256)</f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(E93/D93*100)</f>
        <v>48.404406999351913</v>
      </c>
      <c r="G93" t="s">
        <v>14</v>
      </c>
      <c r="H93">
        <v>679</v>
      </c>
      <c r="I93" s="7">
        <f>IF(H93 =0,0,E93/H93)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(((L93/60)/60)/24)+DATE(1970,1,1)</f>
        <v>42588.208333333328</v>
      </c>
      <c r="O93" s="10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LEFT(R93,SEARCH("/",R93)-1)</f>
        <v>publishing</v>
      </c>
      <c r="T93" t="str">
        <f>MID(R93,SEARCH("/",R93)+1,256)</f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(E94/D94*100)</f>
        <v>258.875</v>
      </c>
      <c r="G94" t="s">
        <v>20</v>
      </c>
      <c r="H94">
        <v>498</v>
      </c>
      <c r="I94" s="7">
        <f>IF(H94 =0,0,E94/H94)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(((L94/60)/60)/24)+DATE(1970,1,1)</f>
        <v>40352.208333333336</v>
      </c>
      <c r="O94" s="10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LEFT(R94,SEARCH("/",R94)-1)</f>
        <v>games</v>
      </c>
      <c r="T94" t="str">
        <f>MID(R94,SEARCH("/",R94)+1,256)</f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(E95/D95*100)</f>
        <v>60.548713235294116</v>
      </c>
      <c r="G95" t="s">
        <v>74</v>
      </c>
      <c r="H95">
        <v>610</v>
      </c>
      <c r="I95" s="7">
        <f>IF(H95 =0,0,E95/H95)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(((L95/60)/60)/24)+DATE(1970,1,1)</f>
        <v>41202.208333333336</v>
      </c>
      <c r="O95" s="10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LEFT(R95,SEARCH("/",R95)-1)</f>
        <v>theater</v>
      </c>
      <c r="T95" t="str">
        <f>MID(R95,SEARCH("/",R95)+1,256)</f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(E96/D96*100)</f>
        <v>303.68965517241378</v>
      </c>
      <c r="G96" t="s">
        <v>20</v>
      </c>
      <c r="H96">
        <v>180</v>
      </c>
      <c r="I96" s="7">
        <f>IF(H96 =0,0,E96/H96)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(((L96/60)/60)/24)+DATE(1970,1,1)</f>
        <v>43562.208333333328</v>
      </c>
      <c r="O96" s="10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LEFT(R96,SEARCH("/",R96)-1)</f>
        <v>technology</v>
      </c>
      <c r="T96" t="str">
        <f>MID(R96,SEARCH("/",R96)+1,256)</f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(E97/D97*100)</f>
        <v>112.99999999999999</v>
      </c>
      <c r="G97" t="s">
        <v>20</v>
      </c>
      <c r="H97">
        <v>27</v>
      </c>
      <c r="I97" s="7">
        <f>IF(H97 =0,0,E97/H97)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(((L97/60)/60)/24)+DATE(1970,1,1)</f>
        <v>43752.208333333328</v>
      </c>
      <c r="O97" s="10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LEFT(R97,SEARCH("/",R97)-1)</f>
        <v>film &amp; video</v>
      </c>
      <c r="T97" t="str">
        <f>MID(R97,SEARCH("/",R97)+1,256)</f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(E98/D98*100)</f>
        <v>217.37876614060258</v>
      </c>
      <c r="G98" t="s">
        <v>20</v>
      </c>
      <c r="H98">
        <v>2331</v>
      </c>
      <c r="I98" s="7">
        <f>IF(H98 =0,0,E98/H98)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(((L98/60)/60)/24)+DATE(1970,1,1)</f>
        <v>40612.25</v>
      </c>
      <c r="O98" s="10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LEFT(R98,SEARCH("/",R98)-1)</f>
        <v>theater</v>
      </c>
      <c r="T98" t="str">
        <f>MID(R98,SEARCH("/",R98)+1,256)</f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(E99/D99*100)</f>
        <v>926.69230769230762</v>
      </c>
      <c r="G99" t="s">
        <v>20</v>
      </c>
      <c r="H99">
        <v>113</v>
      </c>
      <c r="I99" s="7">
        <f>IF(H99 =0,0,E99/H99)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(((L99/60)/60)/24)+DATE(1970,1,1)</f>
        <v>42180.208333333328</v>
      </c>
      <c r="O99" s="10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LEFT(R99,SEARCH("/",R99)-1)</f>
        <v>food</v>
      </c>
      <c r="T99" t="str">
        <f>MID(R99,SEARCH("/",R99)+1,256)</f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(E100/D100*100)</f>
        <v>33.692229038854805</v>
      </c>
      <c r="G100" t="s">
        <v>14</v>
      </c>
      <c r="H100">
        <v>1220</v>
      </c>
      <c r="I100" s="7">
        <f>IF(H100 =0,0,E100/H100)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(((L100/60)/60)/24)+DATE(1970,1,1)</f>
        <v>42212.208333333328</v>
      </c>
      <c r="O100" s="10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LEFT(R100,SEARCH("/",R100)-1)</f>
        <v>games</v>
      </c>
      <c r="T100" t="str">
        <f>MID(R100,SEARCH("/",R100)+1,256)</f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(E101/D101*100)</f>
        <v>196.7236842105263</v>
      </c>
      <c r="G101" t="s">
        <v>20</v>
      </c>
      <c r="H101">
        <v>164</v>
      </c>
      <c r="I101" s="7">
        <f>IF(H101 =0,0,E101/H101)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(((L101/60)/60)/24)+DATE(1970,1,1)</f>
        <v>41968.25</v>
      </c>
      <c r="O101" s="10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LEFT(R101,SEARCH("/",R101)-1)</f>
        <v>theater</v>
      </c>
      <c r="T101" t="str">
        <f>MID(R101,SEARCH("/",R101)+1,256)</f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(E102/D102*100)</f>
        <v>1</v>
      </c>
      <c r="G102" t="s">
        <v>14</v>
      </c>
      <c r="H102">
        <v>1</v>
      </c>
      <c r="I102" s="7">
        <f>IF(H102 =0,0,E102/H102)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(((L102/60)/60)/24)+DATE(1970,1,1)</f>
        <v>40835.208333333336</v>
      </c>
      <c r="O102" s="10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LEFT(R102,SEARCH("/",R102)-1)</f>
        <v>theater</v>
      </c>
      <c r="T102" t="str">
        <f>MID(R102,SEARCH("/",R102)+1,256)</f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(E103/D103*100)</f>
        <v>1021.4444444444445</v>
      </c>
      <c r="G103" t="s">
        <v>20</v>
      </c>
      <c r="H103">
        <v>164</v>
      </c>
      <c r="I103" s="7">
        <f>IF(H103 =0,0,E103/H103)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(((L103/60)/60)/24)+DATE(1970,1,1)</f>
        <v>42056.25</v>
      </c>
      <c r="O103" s="10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LEFT(R103,SEARCH("/",R103)-1)</f>
        <v>music</v>
      </c>
      <c r="T103" t="str">
        <f>MID(R103,SEARCH("/",R103)+1,256)</f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(E104/D104*100)</f>
        <v>281.67567567567568</v>
      </c>
      <c r="G104" t="s">
        <v>20</v>
      </c>
      <c r="H104">
        <v>336</v>
      </c>
      <c r="I104" s="7">
        <f>IF(H104 =0,0,E104/H104)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(((L104/60)/60)/24)+DATE(1970,1,1)</f>
        <v>43234.208333333328</v>
      </c>
      <c r="O104" s="10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LEFT(R104,SEARCH("/",R104)-1)</f>
        <v>technology</v>
      </c>
      <c r="T104" t="str">
        <f>MID(R104,SEARCH("/",R104)+1,256)</f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(E105/D105*100)</f>
        <v>24.610000000000003</v>
      </c>
      <c r="G105" t="s">
        <v>14</v>
      </c>
      <c r="H105">
        <v>37</v>
      </c>
      <c r="I105" s="7">
        <f>IF(H105 =0,0,E105/H105)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(((L105/60)/60)/24)+DATE(1970,1,1)</f>
        <v>40475.208333333336</v>
      </c>
      <c r="O105" s="10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LEFT(R105,SEARCH("/",R105)-1)</f>
        <v>music</v>
      </c>
      <c r="T105" t="str">
        <f>MID(R105,SEARCH("/",R105)+1,256)</f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(E106/D106*100)</f>
        <v>143.14010067114094</v>
      </c>
      <c r="G106" t="s">
        <v>20</v>
      </c>
      <c r="H106">
        <v>1917</v>
      </c>
      <c r="I106" s="7">
        <f>IF(H106 =0,0,E106/H106)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(((L106/60)/60)/24)+DATE(1970,1,1)</f>
        <v>42878.208333333328</v>
      </c>
      <c r="O106" s="10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LEFT(R106,SEARCH("/",R106)-1)</f>
        <v>music</v>
      </c>
      <c r="T106" t="str">
        <f>MID(R106,SEARCH("/",R106)+1,256)</f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(E107/D107*100)</f>
        <v>144.54411764705884</v>
      </c>
      <c r="G107" t="s">
        <v>20</v>
      </c>
      <c r="H107">
        <v>95</v>
      </c>
      <c r="I107" s="7">
        <f>IF(H107 =0,0,E107/H107)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(((L107/60)/60)/24)+DATE(1970,1,1)</f>
        <v>41366.208333333336</v>
      </c>
      <c r="O107" s="10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LEFT(R107,SEARCH("/",R107)-1)</f>
        <v>technology</v>
      </c>
      <c r="T107" t="str">
        <f>MID(R107,SEARCH("/",R107)+1,256)</f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(E108/D108*100)</f>
        <v>359.12820512820514</v>
      </c>
      <c r="G108" t="s">
        <v>20</v>
      </c>
      <c r="H108">
        <v>147</v>
      </c>
      <c r="I108" s="7">
        <f>IF(H108 =0,0,E108/H108)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(((L108/60)/60)/24)+DATE(1970,1,1)</f>
        <v>43716.208333333328</v>
      </c>
      <c r="O108" s="10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LEFT(R108,SEARCH("/",R108)-1)</f>
        <v>theater</v>
      </c>
      <c r="T108" t="str">
        <f>MID(R108,SEARCH("/",R108)+1,256)</f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(E109/D109*100)</f>
        <v>186.48571428571427</v>
      </c>
      <c r="G109" t="s">
        <v>20</v>
      </c>
      <c r="H109">
        <v>86</v>
      </c>
      <c r="I109" s="7">
        <f>IF(H109 =0,0,E109/H109)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(((L109/60)/60)/24)+DATE(1970,1,1)</f>
        <v>43213.208333333328</v>
      </c>
      <c r="O109" s="10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LEFT(R109,SEARCH("/",R109)-1)</f>
        <v>theater</v>
      </c>
      <c r="T109" t="str">
        <f>MID(R109,SEARCH("/",R109)+1,256)</f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(E110/D110*100)</f>
        <v>595.26666666666665</v>
      </c>
      <c r="G110" t="s">
        <v>20</v>
      </c>
      <c r="H110">
        <v>83</v>
      </c>
      <c r="I110" s="7">
        <f>IF(H110 =0,0,E110/H110)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(((L110/60)/60)/24)+DATE(1970,1,1)</f>
        <v>41005.208333333336</v>
      </c>
      <c r="O110" s="10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LEFT(R110,SEARCH("/",R110)-1)</f>
        <v>film &amp; video</v>
      </c>
      <c r="T110" t="str">
        <f>MID(R110,SEARCH("/",R110)+1,256)</f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(E111/D111*100)</f>
        <v>59.21153846153846</v>
      </c>
      <c r="G111" t="s">
        <v>14</v>
      </c>
      <c r="H111">
        <v>60</v>
      </c>
      <c r="I111" s="7">
        <f>IF(H111 =0,0,E111/H111)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(((L111/60)/60)/24)+DATE(1970,1,1)</f>
        <v>41651.25</v>
      </c>
      <c r="O111" s="10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>LEFT(R111,SEARCH("/",R111)-1)</f>
        <v>film &amp; video</v>
      </c>
      <c r="T111" t="str">
        <f>MID(R111,SEARCH("/",R111)+1,256)</f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(E112/D112*100)</f>
        <v>14.962780898876405</v>
      </c>
      <c r="G112" t="s">
        <v>14</v>
      </c>
      <c r="H112">
        <v>296</v>
      </c>
      <c r="I112" s="7">
        <f>IF(H112 =0,0,E112/H112)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(((L112/60)/60)/24)+DATE(1970,1,1)</f>
        <v>43354.208333333328</v>
      </c>
      <c r="O112" s="10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LEFT(R112,SEARCH("/",R112)-1)</f>
        <v>food</v>
      </c>
      <c r="T112" t="str">
        <f>MID(R112,SEARCH("/",R112)+1,256)</f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(E113/D113*100)</f>
        <v>119.95602605863192</v>
      </c>
      <c r="G113" t="s">
        <v>20</v>
      </c>
      <c r="H113">
        <v>676</v>
      </c>
      <c r="I113" s="7">
        <f>IF(H113 =0,0,E113/H113)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(((L113/60)/60)/24)+DATE(1970,1,1)</f>
        <v>41174.208333333336</v>
      </c>
      <c r="O113" s="10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LEFT(R113,SEARCH("/",R113)-1)</f>
        <v>publishing</v>
      </c>
      <c r="T113" t="str">
        <f>MID(R113,SEARCH("/",R113)+1,256)</f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(E114/D114*100)</f>
        <v>268.82978723404256</v>
      </c>
      <c r="G114" t="s">
        <v>20</v>
      </c>
      <c r="H114">
        <v>361</v>
      </c>
      <c r="I114" s="7">
        <f>IF(H114 =0,0,E114/H114)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(((L114/60)/60)/24)+DATE(1970,1,1)</f>
        <v>41875.208333333336</v>
      </c>
      <c r="O114" s="10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LEFT(R114,SEARCH("/",R114)-1)</f>
        <v>technology</v>
      </c>
      <c r="T114" t="str">
        <f>MID(R114,SEARCH("/",R114)+1,256)</f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(E115/D115*100)</f>
        <v>376.87878787878788</v>
      </c>
      <c r="G115" t="s">
        <v>20</v>
      </c>
      <c r="H115">
        <v>131</v>
      </c>
      <c r="I115" s="7">
        <f>IF(H115 =0,0,E115/H115)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(((L115/60)/60)/24)+DATE(1970,1,1)</f>
        <v>42990.208333333328</v>
      </c>
      <c r="O115" s="10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LEFT(R115,SEARCH("/",R115)-1)</f>
        <v>food</v>
      </c>
      <c r="T115" t="str">
        <f>MID(R115,SEARCH("/",R115)+1,256)</f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(E116/D116*100)</f>
        <v>727.15789473684208</v>
      </c>
      <c r="G116" t="s">
        <v>20</v>
      </c>
      <c r="H116">
        <v>126</v>
      </c>
      <c r="I116" s="7">
        <f>IF(H116 =0,0,E116/H116)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(((L116/60)/60)/24)+DATE(1970,1,1)</f>
        <v>43564.208333333328</v>
      </c>
      <c r="O116" s="10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LEFT(R116,SEARCH("/",R116)-1)</f>
        <v>technology</v>
      </c>
      <c r="T116" t="str">
        <f>MID(R116,SEARCH("/",R116)+1,256)</f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(E117/D117*100)</f>
        <v>87.211757648470297</v>
      </c>
      <c r="G117" t="s">
        <v>14</v>
      </c>
      <c r="H117">
        <v>3304</v>
      </c>
      <c r="I117" s="7">
        <f>IF(H117 =0,0,E117/H117)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(((L117/60)/60)/24)+DATE(1970,1,1)</f>
        <v>43056.25</v>
      </c>
      <c r="O117" s="10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>LEFT(R117,SEARCH("/",R117)-1)</f>
        <v>publishing</v>
      </c>
      <c r="T117" t="str">
        <f>MID(R117,SEARCH("/",R117)+1,256)</f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(E118/D118*100)</f>
        <v>88</v>
      </c>
      <c r="G118" t="s">
        <v>14</v>
      </c>
      <c r="H118">
        <v>73</v>
      </c>
      <c r="I118" s="7">
        <f>IF(H118 =0,0,E118/H118)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(((L118/60)/60)/24)+DATE(1970,1,1)</f>
        <v>42265.208333333328</v>
      </c>
      <c r="O118" s="10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LEFT(R118,SEARCH("/",R118)-1)</f>
        <v>theater</v>
      </c>
      <c r="T118" t="str">
        <f>MID(R118,SEARCH("/",R118)+1,256)</f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(E119/D119*100)</f>
        <v>173.9387755102041</v>
      </c>
      <c r="G119" t="s">
        <v>20</v>
      </c>
      <c r="H119">
        <v>275</v>
      </c>
      <c r="I119" s="7">
        <f>IF(H119 =0,0,E119/H119)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(((L119/60)/60)/24)+DATE(1970,1,1)</f>
        <v>40808.208333333336</v>
      </c>
      <c r="O119" s="10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LEFT(R119,SEARCH("/",R119)-1)</f>
        <v>film &amp; video</v>
      </c>
      <c r="T119" t="str">
        <f>MID(R119,SEARCH("/",R119)+1,256)</f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(E120/D120*100)</f>
        <v>117.61111111111111</v>
      </c>
      <c r="G120" t="s">
        <v>20</v>
      </c>
      <c r="H120">
        <v>67</v>
      </c>
      <c r="I120" s="7">
        <f>IF(H120 =0,0,E120/H120)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(((L120/60)/60)/24)+DATE(1970,1,1)</f>
        <v>41665.25</v>
      </c>
      <c r="O120" s="10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LEFT(R120,SEARCH("/",R120)-1)</f>
        <v>photography</v>
      </c>
      <c r="T120" t="str">
        <f>MID(R120,SEARCH("/",R120)+1,256)</f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(E121/D121*100)</f>
        <v>214.96</v>
      </c>
      <c r="G121" t="s">
        <v>20</v>
      </c>
      <c r="H121">
        <v>154</v>
      </c>
      <c r="I121" s="7">
        <f>IF(H121 =0,0,E121/H121)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(((L121/60)/60)/24)+DATE(1970,1,1)</f>
        <v>41806.208333333336</v>
      </c>
      <c r="O121" s="10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LEFT(R121,SEARCH("/",R121)-1)</f>
        <v>film &amp; video</v>
      </c>
      <c r="T121" t="str">
        <f>MID(R121,SEARCH("/",R121)+1,256)</f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(E122/D122*100)</f>
        <v>149.49667110519306</v>
      </c>
      <c r="G122" t="s">
        <v>20</v>
      </c>
      <c r="H122">
        <v>1782</v>
      </c>
      <c r="I122" s="7">
        <f>IF(H122 =0,0,E122/H122)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(((L122/60)/60)/24)+DATE(1970,1,1)</f>
        <v>42111.208333333328</v>
      </c>
      <c r="O122" s="10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LEFT(R122,SEARCH("/",R122)-1)</f>
        <v>games</v>
      </c>
      <c r="T122" t="str">
        <f>MID(R122,SEARCH("/",R122)+1,256)</f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(E123/D123*100)</f>
        <v>219.33995584988963</v>
      </c>
      <c r="G123" t="s">
        <v>20</v>
      </c>
      <c r="H123">
        <v>903</v>
      </c>
      <c r="I123" s="7">
        <f>IF(H123 =0,0,E123/H123)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(((L123/60)/60)/24)+DATE(1970,1,1)</f>
        <v>41917.208333333336</v>
      </c>
      <c r="O123" s="10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LEFT(R123,SEARCH("/",R123)-1)</f>
        <v>games</v>
      </c>
      <c r="T123" t="str">
        <f>MID(R123,SEARCH("/",R123)+1,256)</f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(E124/D124*100)</f>
        <v>64.367690058479525</v>
      </c>
      <c r="G124" t="s">
        <v>14</v>
      </c>
      <c r="H124">
        <v>3387</v>
      </c>
      <c r="I124" s="7">
        <f>IF(H124 =0,0,E124/H124)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(((L124/60)/60)/24)+DATE(1970,1,1)</f>
        <v>41970.25</v>
      </c>
      <c r="O124" s="10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>LEFT(R124,SEARCH("/",R124)-1)</f>
        <v>publishing</v>
      </c>
      <c r="T124" t="str">
        <f>MID(R124,SEARCH("/",R124)+1,256)</f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(E125/D125*100)</f>
        <v>18.622397298818232</v>
      </c>
      <c r="G125" t="s">
        <v>14</v>
      </c>
      <c r="H125">
        <v>662</v>
      </c>
      <c r="I125" s="7">
        <f>IF(H125 =0,0,E125/H125)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(((L125/60)/60)/24)+DATE(1970,1,1)</f>
        <v>42332.25</v>
      </c>
      <c r="O125" s="10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>LEFT(R125,SEARCH("/",R125)-1)</f>
        <v>theater</v>
      </c>
      <c r="T125" t="str">
        <f>MID(R125,SEARCH("/",R125)+1,256)</f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(E126/D126*100)</f>
        <v>367.76923076923077</v>
      </c>
      <c r="G126" t="s">
        <v>20</v>
      </c>
      <c r="H126">
        <v>94</v>
      </c>
      <c r="I126" s="7">
        <f>IF(H126 =0,0,E126/H126)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(((L126/60)/60)/24)+DATE(1970,1,1)</f>
        <v>43598.208333333328</v>
      </c>
      <c r="O126" s="10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LEFT(R126,SEARCH("/",R126)-1)</f>
        <v>photography</v>
      </c>
      <c r="T126" t="str">
        <f>MID(R126,SEARCH("/",R126)+1,256)</f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(E127/D127*100)</f>
        <v>159.90566037735849</v>
      </c>
      <c r="G127" t="s">
        <v>20</v>
      </c>
      <c r="H127">
        <v>180</v>
      </c>
      <c r="I127" s="7">
        <f>IF(H127 =0,0,E127/H127)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(((L127/60)/60)/24)+DATE(1970,1,1)</f>
        <v>43362.208333333328</v>
      </c>
      <c r="O127" s="10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LEFT(R127,SEARCH("/",R127)-1)</f>
        <v>theater</v>
      </c>
      <c r="T127" t="str">
        <f>MID(R127,SEARCH("/",R127)+1,256)</f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(E128/D128*100)</f>
        <v>38.633185349611544</v>
      </c>
      <c r="G128" t="s">
        <v>14</v>
      </c>
      <c r="H128">
        <v>774</v>
      </c>
      <c r="I128" s="7">
        <f>IF(H128 =0,0,E128/H128)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(((L128/60)/60)/24)+DATE(1970,1,1)</f>
        <v>42596.208333333328</v>
      </c>
      <c r="O128" s="10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LEFT(R128,SEARCH("/",R128)-1)</f>
        <v>theater</v>
      </c>
      <c r="T128" t="str">
        <f>MID(R128,SEARCH("/",R128)+1,256)</f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(E129/D129*100)</f>
        <v>51.42151162790698</v>
      </c>
      <c r="G129" t="s">
        <v>14</v>
      </c>
      <c r="H129">
        <v>672</v>
      </c>
      <c r="I129" s="7">
        <f>IF(H129 =0,0,E129/H129)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(((L129/60)/60)/24)+DATE(1970,1,1)</f>
        <v>40310.208333333336</v>
      </c>
      <c r="O129" s="10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LEFT(R129,SEARCH("/",R129)-1)</f>
        <v>theater</v>
      </c>
      <c r="T129" t="str">
        <f>MID(R129,SEARCH("/",R129)+1,256)</f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(E130/D130*100)</f>
        <v>60.334277620396605</v>
      </c>
      <c r="G130" t="s">
        <v>74</v>
      </c>
      <c r="H130">
        <v>532</v>
      </c>
      <c r="I130" s="7">
        <f>IF(H130 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(((L130/60)/60)/24)+DATE(1970,1,1)</f>
        <v>40417.208333333336</v>
      </c>
      <c r="O130" s="10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LEFT(R130,SEARCH("/",R130)-1)</f>
        <v>music</v>
      </c>
      <c r="T130" t="str">
        <f>MID(R130,SEARCH("/",R130)+1,256)</f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(E131/D131*100)</f>
        <v>3.202693602693603</v>
      </c>
      <c r="G131" t="s">
        <v>74</v>
      </c>
      <c r="H131">
        <v>55</v>
      </c>
      <c r="I131" s="7">
        <f>IF(H131 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(((L131/60)/60)/24)+DATE(1970,1,1)</f>
        <v>42038.25</v>
      </c>
      <c r="O131" s="10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LEFT(R131,SEARCH("/",R131)-1)</f>
        <v>food</v>
      </c>
      <c r="T131" t="str">
        <f>MID(R131,SEARCH("/",R131)+1,256)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(E132/D132*100)</f>
        <v>155.46875</v>
      </c>
      <c r="G132" t="s">
        <v>20</v>
      </c>
      <c r="H132">
        <v>533</v>
      </c>
      <c r="I132" s="7">
        <f>IF(H132 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(((L132/60)/60)/24)+DATE(1970,1,1)</f>
        <v>40842.208333333336</v>
      </c>
      <c r="O132" s="10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LEFT(R132,SEARCH("/",R132)-1)</f>
        <v>film &amp; video</v>
      </c>
      <c r="T132" t="str">
        <f>MID(R132,SEARCH("/",R132)+1,256)</f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(E133/D133*100)</f>
        <v>100.85974499089254</v>
      </c>
      <c r="G133" t="s">
        <v>20</v>
      </c>
      <c r="H133">
        <v>2443</v>
      </c>
      <c r="I133" s="7">
        <f>IF(H133 =0,0,E133/H133)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(((L133/60)/60)/24)+DATE(1970,1,1)</f>
        <v>41607.25</v>
      </c>
      <c r="O133" s="10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LEFT(R133,SEARCH("/",R133)-1)</f>
        <v>technology</v>
      </c>
      <c r="T133" t="str">
        <f>MID(R133,SEARCH("/",R133)+1,256)</f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(E134/D134*100)</f>
        <v>116.18181818181819</v>
      </c>
      <c r="G134" t="s">
        <v>20</v>
      </c>
      <c r="H134">
        <v>89</v>
      </c>
      <c r="I134" s="7">
        <f>IF(H134 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(((L134/60)/60)/24)+DATE(1970,1,1)</f>
        <v>43112.25</v>
      </c>
      <c r="O134" s="10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LEFT(R134,SEARCH("/",R134)-1)</f>
        <v>theater</v>
      </c>
      <c r="T134" t="str">
        <f>MID(R134,SEARCH("/",R134)+1,256)</f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(E135/D135*100)</f>
        <v>310.77777777777777</v>
      </c>
      <c r="G135" t="s">
        <v>20</v>
      </c>
      <c r="H135">
        <v>159</v>
      </c>
      <c r="I135" s="7">
        <f>IF(H135 =0,0,E135/H135)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(((L135/60)/60)/24)+DATE(1970,1,1)</f>
        <v>40767.208333333336</v>
      </c>
      <c r="O135" s="10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LEFT(R135,SEARCH("/",R135)-1)</f>
        <v>music</v>
      </c>
      <c r="T135" t="str">
        <f>MID(R135,SEARCH("/",R135)+1,256)</f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(E136/D136*100)</f>
        <v>89.73668341708543</v>
      </c>
      <c r="G136" t="s">
        <v>14</v>
      </c>
      <c r="H136">
        <v>940</v>
      </c>
      <c r="I136" s="7">
        <f>IF(H136 =0,0,E136/H136)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(((L136/60)/60)/24)+DATE(1970,1,1)</f>
        <v>40713.208333333336</v>
      </c>
      <c r="O136" s="10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LEFT(R136,SEARCH("/",R136)-1)</f>
        <v>film &amp; video</v>
      </c>
      <c r="T136" t="str">
        <f>MID(R136,SEARCH("/",R136)+1,256)</f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(E137/D137*100)</f>
        <v>71.27272727272728</v>
      </c>
      <c r="G137" t="s">
        <v>14</v>
      </c>
      <c r="H137">
        <v>117</v>
      </c>
      <c r="I137" s="7">
        <f>IF(H137 =0,0,E137/H137)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(((L137/60)/60)/24)+DATE(1970,1,1)</f>
        <v>41340.25</v>
      </c>
      <c r="O137" s="10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LEFT(R137,SEARCH("/",R137)-1)</f>
        <v>theater</v>
      </c>
      <c r="T137" t="str">
        <f>MID(R137,SEARCH("/",R137)+1,256)</f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(E138/D138*100)</f>
        <v>3.2862318840579712</v>
      </c>
      <c r="G138" t="s">
        <v>74</v>
      </c>
      <c r="H138">
        <v>58</v>
      </c>
      <c r="I138" s="7">
        <f>IF(H138 =0,0,E138/H138)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(((L138/60)/60)/24)+DATE(1970,1,1)</f>
        <v>41797.208333333336</v>
      </c>
      <c r="O138" s="10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LEFT(R138,SEARCH("/",R138)-1)</f>
        <v>film &amp; video</v>
      </c>
      <c r="T138" t="str">
        <f>MID(R138,SEARCH("/",R138)+1,256)</f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(E139/D139*100)</f>
        <v>261.77777777777777</v>
      </c>
      <c r="G139" t="s">
        <v>20</v>
      </c>
      <c r="H139">
        <v>50</v>
      </c>
      <c r="I139" s="7">
        <f>IF(H139 =0,0,E139/H139)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(((L139/60)/60)/24)+DATE(1970,1,1)</f>
        <v>40457.208333333336</v>
      </c>
      <c r="O139" s="10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LEFT(R139,SEARCH("/",R139)-1)</f>
        <v>publishing</v>
      </c>
      <c r="T139" t="str">
        <f>MID(R139,SEARCH("/",R139)+1,256)</f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(E140/D140*100)</f>
        <v>96</v>
      </c>
      <c r="G140" t="s">
        <v>14</v>
      </c>
      <c r="H140">
        <v>115</v>
      </c>
      <c r="I140" s="7">
        <f>IF(H140 =0,0,E140/H140)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(((L140/60)/60)/24)+DATE(1970,1,1)</f>
        <v>41180.208333333336</v>
      </c>
      <c r="O140" s="10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LEFT(R140,SEARCH("/",R140)-1)</f>
        <v>games</v>
      </c>
      <c r="T140" t="str">
        <f>MID(R140,SEARCH("/",R140)+1,256)</f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(E141/D141*100)</f>
        <v>20.896851248642779</v>
      </c>
      <c r="G141" t="s">
        <v>14</v>
      </c>
      <c r="H141">
        <v>326</v>
      </c>
      <c r="I141" s="7">
        <f>IF(H141 =0,0,E141/H141)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(((L141/60)/60)/24)+DATE(1970,1,1)</f>
        <v>42115.208333333328</v>
      </c>
      <c r="O141" s="10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LEFT(R141,SEARCH("/",R141)-1)</f>
        <v>technology</v>
      </c>
      <c r="T141" t="str">
        <f>MID(R141,SEARCH("/",R141)+1,256)</f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(E142/D142*100)</f>
        <v>223.16363636363636</v>
      </c>
      <c r="G142" t="s">
        <v>20</v>
      </c>
      <c r="H142">
        <v>186</v>
      </c>
      <c r="I142" s="7">
        <f>IF(H142 =0,0,E142/H142)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(((L142/60)/60)/24)+DATE(1970,1,1)</f>
        <v>43156.25</v>
      </c>
      <c r="O142" s="10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LEFT(R142,SEARCH("/",R142)-1)</f>
        <v>film &amp; video</v>
      </c>
      <c r="T142" t="str">
        <f>MID(R142,SEARCH("/",R142)+1,256)</f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(E143/D143*100)</f>
        <v>101.59097978227061</v>
      </c>
      <c r="G143" t="s">
        <v>20</v>
      </c>
      <c r="H143">
        <v>1071</v>
      </c>
      <c r="I143" s="7">
        <f>IF(H143 =0,0,E143/H143)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(((L143/60)/60)/24)+DATE(1970,1,1)</f>
        <v>42167.208333333328</v>
      </c>
      <c r="O143" s="10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LEFT(R143,SEARCH("/",R143)-1)</f>
        <v>technology</v>
      </c>
      <c r="T143" t="str">
        <f>MID(R143,SEARCH("/",R143)+1,256)</f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(E144/D144*100)</f>
        <v>230.03999999999996</v>
      </c>
      <c r="G144" t="s">
        <v>20</v>
      </c>
      <c r="H144">
        <v>117</v>
      </c>
      <c r="I144" s="7">
        <f>IF(H144 =0,0,E144/H144)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(((L144/60)/60)/24)+DATE(1970,1,1)</f>
        <v>41005.208333333336</v>
      </c>
      <c r="O144" s="10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LEFT(R144,SEARCH("/",R144)-1)</f>
        <v>technology</v>
      </c>
      <c r="T144" t="str">
        <f>MID(R144,SEARCH("/",R144)+1,256)</f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(E145/D145*100)</f>
        <v>135.59259259259261</v>
      </c>
      <c r="G145" t="s">
        <v>20</v>
      </c>
      <c r="H145">
        <v>70</v>
      </c>
      <c r="I145" s="7">
        <f>IF(H145 =0,0,E145/H145)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(((L145/60)/60)/24)+DATE(1970,1,1)</f>
        <v>40357.208333333336</v>
      </c>
      <c r="O145" s="10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LEFT(R145,SEARCH("/",R145)-1)</f>
        <v>music</v>
      </c>
      <c r="T145" t="str">
        <f>MID(R145,SEARCH("/",R145)+1,256)</f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(E146/D146*100)</f>
        <v>129.1</v>
      </c>
      <c r="G146" t="s">
        <v>20</v>
      </c>
      <c r="H146">
        <v>135</v>
      </c>
      <c r="I146" s="7">
        <f>IF(H146 =0,0,E146/H146)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(((L146/60)/60)/24)+DATE(1970,1,1)</f>
        <v>43633.208333333328</v>
      </c>
      <c r="O146" s="10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LEFT(R146,SEARCH("/",R146)-1)</f>
        <v>theater</v>
      </c>
      <c r="T146" t="str">
        <f>MID(R146,SEARCH("/",R146)+1,256)</f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(E147/D147*100)</f>
        <v>236.512</v>
      </c>
      <c r="G147" t="s">
        <v>20</v>
      </c>
      <c r="H147">
        <v>768</v>
      </c>
      <c r="I147" s="7">
        <f>IF(H147 =0,0,E147/H147)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(((L147/60)/60)/24)+DATE(1970,1,1)</f>
        <v>41889.208333333336</v>
      </c>
      <c r="O147" s="10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LEFT(R147,SEARCH("/",R147)-1)</f>
        <v>technology</v>
      </c>
      <c r="T147" t="str">
        <f>MID(R147,SEARCH("/",R147)+1,256)</f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(E148/D148*100)</f>
        <v>17.25</v>
      </c>
      <c r="G148" t="s">
        <v>74</v>
      </c>
      <c r="H148">
        <v>51</v>
      </c>
      <c r="I148" s="7">
        <f>IF(H148 =0,0,E148/H148)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(((L148/60)/60)/24)+DATE(1970,1,1)</f>
        <v>40855.25</v>
      </c>
      <c r="O148" s="10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LEFT(R148,SEARCH("/",R148)-1)</f>
        <v>theater</v>
      </c>
      <c r="T148" t="str">
        <f>MID(R148,SEARCH("/",R148)+1,256)</f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(E149/D149*100)</f>
        <v>112.49397590361446</v>
      </c>
      <c r="G149" t="s">
        <v>20</v>
      </c>
      <c r="H149">
        <v>199</v>
      </c>
      <c r="I149" s="7">
        <f>IF(H149 =0,0,E149/H149)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(((L149/60)/60)/24)+DATE(1970,1,1)</f>
        <v>42534.208333333328</v>
      </c>
      <c r="O149" s="10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LEFT(R149,SEARCH("/",R149)-1)</f>
        <v>theater</v>
      </c>
      <c r="T149" t="str">
        <f>MID(R149,SEARCH("/",R149)+1,256)</f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(E150/D150*100)</f>
        <v>121.02150537634408</v>
      </c>
      <c r="G150" t="s">
        <v>20</v>
      </c>
      <c r="H150">
        <v>107</v>
      </c>
      <c r="I150" s="7">
        <f>IF(H150 =0,0,E150/H150)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(((L150/60)/60)/24)+DATE(1970,1,1)</f>
        <v>42941.208333333328</v>
      </c>
      <c r="O150" s="10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LEFT(R150,SEARCH("/",R150)-1)</f>
        <v>technology</v>
      </c>
      <c r="T150" t="str">
        <f>MID(R150,SEARCH("/",R150)+1,256)</f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(E151/D151*100)</f>
        <v>219.87096774193549</v>
      </c>
      <c r="G151" t="s">
        <v>20</v>
      </c>
      <c r="H151">
        <v>195</v>
      </c>
      <c r="I151" s="7">
        <f>IF(H151 =0,0,E151/H151)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(((L151/60)/60)/24)+DATE(1970,1,1)</f>
        <v>41275.25</v>
      </c>
      <c r="O151" s="10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LEFT(R151,SEARCH("/",R151)-1)</f>
        <v>music</v>
      </c>
      <c r="T151" t="str">
        <f>MID(R151,SEARCH("/",R151)+1,256)</f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(E152/D152*100)</f>
        <v>1</v>
      </c>
      <c r="G152" t="s">
        <v>14</v>
      </c>
      <c r="H152">
        <v>1</v>
      </c>
      <c r="I152" s="7">
        <f>IF(H152 =0,0,E152/H152)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(((L152/60)/60)/24)+DATE(1970,1,1)</f>
        <v>43450.25</v>
      </c>
      <c r="O152" s="10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>LEFT(R152,SEARCH("/",R152)-1)</f>
        <v>music</v>
      </c>
      <c r="T152" t="str">
        <f>MID(R152,SEARCH("/",R152)+1,256)</f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(E153/D153*100)</f>
        <v>64.166909620991248</v>
      </c>
      <c r="G153" t="s">
        <v>14</v>
      </c>
      <c r="H153">
        <v>1467</v>
      </c>
      <c r="I153" s="7">
        <f>IF(H153 =0,0,E153/H153)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(((L153/60)/60)/24)+DATE(1970,1,1)</f>
        <v>41799.208333333336</v>
      </c>
      <c r="O153" s="10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LEFT(R153,SEARCH("/",R153)-1)</f>
        <v>music</v>
      </c>
      <c r="T153" t="str">
        <f>MID(R153,SEARCH("/",R153)+1,256)</f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(E154/D154*100)</f>
        <v>423.06746987951806</v>
      </c>
      <c r="G154" t="s">
        <v>20</v>
      </c>
      <c r="H154">
        <v>3376</v>
      </c>
      <c r="I154" s="7">
        <f>IF(H154 =0,0,E154/H154)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(((L154/60)/60)/24)+DATE(1970,1,1)</f>
        <v>42783.25</v>
      </c>
      <c r="O154" s="10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LEFT(R154,SEARCH("/",R154)-1)</f>
        <v>music</v>
      </c>
      <c r="T154" t="str">
        <f>MID(R154,SEARCH("/",R154)+1,256)</f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(E155/D155*100)</f>
        <v>92.984160506863773</v>
      </c>
      <c r="G155" t="s">
        <v>14</v>
      </c>
      <c r="H155">
        <v>5681</v>
      </c>
      <c r="I155" s="7">
        <f>IF(H155 =0,0,E155/H155)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(((L155/60)/60)/24)+DATE(1970,1,1)</f>
        <v>41201.208333333336</v>
      </c>
      <c r="O155" s="10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LEFT(R155,SEARCH("/",R155)-1)</f>
        <v>theater</v>
      </c>
      <c r="T155" t="str">
        <f>MID(R155,SEARCH("/",R155)+1,256)</f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(E156/D156*100)</f>
        <v>58.756567425569173</v>
      </c>
      <c r="G156" t="s">
        <v>14</v>
      </c>
      <c r="H156">
        <v>1059</v>
      </c>
      <c r="I156" s="7">
        <f>IF(H156 =0,0,E156/H156)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(((L156/60)/60)/24)+DATE(1970,1,1)</f>
        <v>42502.208333333328</v>
      </c>
      <c r="O156" s="10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LEFT(R156,SEARCH("/",R156)-1)</f>
        <v>music</v>
      </c>
      <c r="T156" t="str">
        <f>MID(R156,SEARCH("/",R156)+1,256)</f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(E157/D157*100)</f>
        <v>65.022222222222226</v>
      </c>
      <c r="G157" t="s">
        <v>14</v>
      </c>
      <c r="H157">
        <v>1194</v>
      </c>
      <c r="I157" s="7">
        <f>IF(H157 =0,0,E157/H157)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(((L157/60)/60)/24)+DATE(1970,1,1)</f>
        <v>40262.208333333336</v>
      </c>
      <c r="O157" s="10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LEFT(R157,SEARCH("/",R157)-1)</f>
        <v>theater</v>
      </c>
      <c r="T157" t="str">
        <f>MID(R157,SEARCH("/",R157)+1,256)</f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(E158/D158*100)</f>
        <v>73.939560439560438</v>
      </c>
      <c r="G158" t="s">
        <v>74</v>
      </c>
      <c r="H158">
        <v>379</v>
      </c>
      <c r="I158" s="7">
        <f>IF(H158 =0,0,E158/H158)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(((L158/60)/60)/24)+DATE(1970,1,1)</f>
        <v>43743.208333333328</v>
      </c>
      <c r="O158" s="10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LEFT(R158,SEARCH("/",R158)-1)</f>
        <v>music</v>
      </c>
      <c r="T158" t="str">
        <f>MID(R158,SEARCH("/",R158)+1,256)</f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(E159/D159*100)</f>
        <v>52.666666666666664</v>
      </c>
      <c r="G159" t="s">
        <v>14</v>
      </c>
      <c r="H159">
        <v>30</v>
      </c>
      <c r="I159" s="7">
        <f>IF(H159 =0,0,E159/H159)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(((L159/60)/60)/24)+DATE(1970,1,1)</f>
        <v>41638.25</v>
      </c>
      <c r="O159" s="10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LEFT(R159,SEARCH("/",R159)-1)</f>
        <v>photography</v>
      </c>
      <c r="T159" t="str">
        <f>MID(R159,SEARCH("/",R159)+1,256)</f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(E160/D160*100)</f>
        <v>220.95238095238096</v>
      </c>
      <c r="G160" t="s">
        <v>20</v>
      </c>
      <c r="H160">
        <v>41</v>
      </c>
      <c r="I160" s="7">
        <f>IF(H160 =0,0,E160/H160)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(((L160/60)/60)/24)+DATE(1970,1,1)</f>
        <v>42346.25</v>
      </c>
      <c r="O160" s="10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LEFT(R160,SEARCH("/",R160)-1)</f>
        <v>music</v>
      </c>
      <c r="T160" t="str">
        <f>MID(R160,SEARCH("/",R160)+1,256)</f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(E161/D161*100)</f>
        <v>100.01150627615063</v>
      </c>
      <c r="G161" t="s">
        <v>20</v>
      </c>
      <c r="H161">
        <v>1821</v>
      </c>
      <c r="I161" s="7">
        <f>IF(H161 =0,0,E161/H161)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(((L161/60)/60)/24)+DATE(1970,1,1)</f>
        <v>43551.208333333328</v>
      </c>
      <c r="O161" s="10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LEFT(R161,SEARCH("/",R161)-1)</f>
        <v>theater</v>
      </c>
      <c r="T161" t="str">
        <f>MID(R161,SEARCH("/",R161)+1,256)</f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(E162/D162*100)</f>
        <v>162.3125</v>
      </c>
      <c r="G162" t="s">
        <v>20</v>
      </c>
      <c r="H162">
        <v>164</v>
      </c>
      <c r="I162" s="7">
        <f>IF(H162 =0,0,E162/H162)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(((L162/60)/60)/24)+DATE(1970,1,1)</f>
        <v>43582.208333333328</v>
      </c>
      <c r="O162" s="10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LEFT(R162,SEARCH("/",R162)-1)</f>
        <v>technology</v>
      </c>
      <c r="T162" t="str">
        <f>MID(R162,SEARCH("/",R162)+1,256)</f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(E163/D163*100)</f>
        <v>78.181818181818187</v>
      </c>
      <c r="G163" t="s">
        <v>14</v>
      </c>
      <c r="H163">
        <v>75</v>
      </c>
      <c r="I163" s="7">
        <f>IF(H163 =0,0,E163/H163)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(((L163/60)/60)/24)+DATE(1970,1,1)</f>
        <v>42270.208333333328</v>
      </c>
      <c r="O163" s="10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LEFT(R163,SEARCH("/",R163)-1)</f>
        <v>technology</v>
      </c>
      <c r="T163" t="str">
        <f>MID(R163,SEARCH("/",R163)+1,256)</f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(E164/D164*100)</f>
        <v>149.73770491803279</v>
      </c>
      <c r="G164" t="s">
        <v>20</v>
      </c>
      <c r="H164">
        <v>157</v>
      </c>
      <c r="I164" s="7">
        <f>IF(H164 =0,0,E164/H164)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(((L164/60)/60)/24)+DATE(1970,1,1)</f>
        <v>43442.25</v>
      </c>
      <c r="O164" s="10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LEFT(R164,SEARCH("/",R164)-1)</f>
        <v>music</v>
      </c>
      <c r="T164" t="str">
        <f>MID(R164,SEARCH("/",R164)+1,256)</f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(E165/D165*100)</f>
        <v>253.25714285714284</v>
      </c>
      <c r="G165" t="s">
        <v>20</v>
      </c>
      <c r="H165">
        <v>246</v>
      </c>
      <c r="I165" s="7">
        <f>IF(H165 =0,0,E165/H165)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(((L165/60)/60)/24)+DATE(1970,1,1)</f>
        <v>43028.208333333328</v>
      </c>
      <c r="O165" s="10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LEFT(R165,SEARCH("/",R165)-1)</f>
        <v>photography</v>
      </c>
      <c r="T165" t="str">
        <f>MID(R165,SEARCH("/",R165)+1,256)</f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(E166/D166*100)</f>
        <v>100.16943521594683</v>
      </c>
      <c r="G166" t="s">
        <v>20</v>
      </c>
      <c r="H166">
        <v>1396</v>
      </c>
      <c r="I166" s="7">
        <f>IF(H166 =0,0,E166/H166)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(((L166/60)/60)/24)+DATE(1970,1,1)</f>
        <v>43016.208333333328</v>
      </c>
      <c r="O166" s="10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LEFT(R166,SEARCH("/",R166)-1)</f>
        <v>theater</v>
      </c>
      <c r="T166" t="str">
        <f>MID(R166,SEARCH("/",R166)+1,256)</f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(E167/D167*100)</f>
        <v>121.99004424778761</v>
      </c>
      <c r="G167" t="s">
        <v>20</v>
      </c>
      <c r="H167">
        <v>2506</v>
      </c>
      <c r="I167" s="7">
        <f>IF(H167 =0,0,E167/H167)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(((L167/60)/60)/24)+DATE(1970,1,1)</f>
        <v>42948.208333333328</v>
      </c>
      <c r="O167" s="10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LEFT(R167,SEARCH("/",R167)-1)</f>
        <v>technology</v>
      </c>
      <c r="T167" t="str">
        <f>MID(R167,SEARCH("/",R167)+1,256)</f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(E168/D168*100)</f>
        <v>137.13265306122449</v>
      </c>
      <c r="G168" t="s">
        <v>20</v>
      </c>
      <c r="H168">
        <v>244</v>
      </c>
      <c r="I168" s="7">
        <f>IF(H168 =0,0,E168/H168)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(((L168/60)/60)/24)+DATE(1970,1,1)</f>
        <v>40534.25</v>
      </c>
      <c r="O168" s="10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LEFT(R168,SEARCH("/",R168)-1)</f>
        <v>photography</v>
      </c>
      <c r="T168" t="str">
        <f>MID(R168,SEARCH("/",R168)+1,256)</f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(E169/D169*100)</f>
        <v>415.53846153846149</v>
      </c>
      <c r="G169" t="s">
        <v>20</v>
      </c>
      <c r="H169">
        <v>146</v>
      </c>
      <c r="I169" s="7">
        <f>IF(H169 =0,0,E169/H169)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(((L169/60)/60)/24)+DATE(1970,1,1)</f>
        <v>41435.208333333336</v>
      </c>
      <c r="O169" s="10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LEFT(R169,SEARCH("/",R169)-1)</f>
        <v>theater</v>
      </c>
      <c r="T169" t="str">
        <f>MID(R169,SEARCH("/",R169)+1,256)</f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(E170/D170*100)</f>
        <v>31.30913348946136</v>
      </c>
      <c r="G170" t="s">
        <v>14</v>
      </c>
      <c r="H170">
        <v>955</v>
      </c>
      <c r="I170" s="7">
        <f>IF(H170 =0,0,E170/H170)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(((L170/60)/60)/24)+DATE(1970,1,1)</f>
        <v>43518.25</v>
      </c>
      <c r="O170" s="10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LEFT(R170,SEARCH("/",R170)-1)</f>
        <v>music</v>
      </c>
      <c r="T170" t="str">
        <f>MID(R170,SEARCH("/",R170)+1,256)</f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(E171/D171*100)</f>
        <v>424.08154506437768</v>
      </c>
      <c r="G171" t="s">
        <v>20</v>
      </c>
      <c r="H171">
        <v>1267</v>
      </c>
      <c r="I171" s="7">
        <f>IF(H171 =0,0,E171/H171)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(((L171/60)/60)/24)+DATE(1970,1,1)</f>
        <v>41077.208333333336</v>
      </c>
      <c r="O171" s="10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LEFT(R171,SEARCH("/",R171)-1)</f>
        <v>film &amp; video</v>
      </c>
      <c r="T171" t="str">
        <f>MID(R171,SEARCH("/",R171)+1,256)</f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(E172/D172*100)</f>
        <v>2.93886230728336</v>
      </c>
      <c r="G172" t="s">
        <v>14</v>
      </c>
      <c r="H172">
        <v>67</v>
      </c>
      <c r="I172" s="7">
        <f>IF(H172 =0,0,E172/H172)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(((L172/60)/60)/24)+DATE(1970,1,1)</f>
        <v>42950.208333333328</v>
      </c>
      <c r="O172" s="10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LEFT(R172,SEARCH("/",R172)-1)</f>
        <v>music</v>
      </c>
      <c r="T172" t="str">
        <f>MID(R172,SEARCH("/",R172)+1,256)</f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(E173/D173*100)</f>
        <v>10.63265306122449</v>
      </c>
      <c r="G173" t="s">
        <v>14</v>
      </c>
      <c r="H173">
        <v>5</v>
      </c>
      <c r="I173" s="7">
        <f>IF(H173 =0,0,E173/H173)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(((L173/60)/60)/24)+DATE(1970,1,1)</f>
        <v>41718.208333333336</v>
      </c>
      <c r="O173" s="10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LEFT(R173,SEARCH("/",R173)-1)</f>
        <v>publishing</v>
      </c>
      <c r="T173" t="str">
        <f>MID(R173,SEARCH("/",R173)+1,256)</f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(E174/D174*100)</f>
        <v>82.875</v>
      </c>
      <c r="G174" t="s">
        <v>14</v>
      </c>
      <c r="H174">
        <v>26</v>
      </c>
      <c r="I174" s="7">
        <f>IF(H174 =0,0,E174/H174)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(((L174/60)/60)/24)+DATE(1970,1,1)</f>
        <v>41839.208333333336</v>
      </c>
      <c r="O174" s="10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LEFT(R174,SEARCH("/",R174)-1)</f>
        <v>film &amp; video</v>
      </c>
      <c r="T174" t="str">
        <f>MID(R174,SEARCH("/",R174)+1,256)</f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(E175/D175*100)</f>
        <v>163.01447776628748</v>
      </c>
      <c r="G175" t="s">
        <v>20</v>
      </c>
      <c r="H175">
        <v>1561</v>
      </c>
      <c r="I175" s="7">
        <f>IF(H175 =0,0,E175/H175)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(((L175/60)/60)/24)+DATE(1970,1,1)</f>
        <v>41412.208333333336</v>
      </c>
      <c r="O175" s="10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LEFT(R175,SEARCH("/",R175)-1)</f>
        <v>theater</v>
      </c>
      <c r="T175" t="str">
        <f>MID(R175,SEARCH("/",R175)+1,256)</f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(E176/D176*100)</f>
        <v>894.66666666666674</v>
      </c>
      <c r="G176" t="s">
        <v>20</v>
      </c>
      <c r="H176">
        <v>48</v>
      </c>
      <c r="I176" s="7">
        <f>IF(H176 =0,0,E176/H176)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(((L176/60)/60)/24)+DATE(1970,1,1)</f>
        <v>42282.208333333328</v>
      </c>
      <c r="O176" s="10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LEFT(R176,SEARCH("/",R176)-1)</f>
        <v>technology</v>
      </c>
      <c r="T176" t="str">
        <f>MID(R176,SEARCH("/",R176)+1,256)</f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(E177/D177*100)</f>
        <v>26.191501103752756</v>
      </c>
      <c r="G177" t="s">
        <v>14</v>
      </c>
      <c r="H177">
        <v>1130</v>
      </c>
      <c r="I177" s="7">
        <f>IF(H177 =0,0,E177/H177)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(((L177/60)/60)/24)+DATE(1970,1,1)</f>
        <v>42613.208333333328</v>
      </c>
      <c r="O177" s="10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LEFT(R177,SEARCH("/",R177)-1)</f>
        <v>theater</v>
      </c>
      <c r="T177" t="str">
        <f>MID(R177,SEARCH("/",R177)+1,256)</f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(E178/D178*100)</f>
        <v>74.834782608695647</v>
      </c>
      <c r="G178" t="s">
        <v>14</v>
      </c>
      <c r="H178">
        <v>782</v>
      </c>
      <c r="I178" s="7">
        <f>IF(H178 =0,0,E178/H178)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(((L178/60)/60)/24)+DATE(1970,1,1)</f>
        <v>42616.208333333328</v>
      </c>
      <c r="O178" s="10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LEFT(R178,SEARCH("/",R178)-1)</f>
        <v>theater</v>
      </c>
      <c r="T178" t="str">
        <f>MID(R178,SEARCH("/",R178)+1,256)</f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(E179/D179*100)</f>
        <v>416.47680412371136</v>
      </c>
      <c r="G179" t="s">
        <v>20</v>
      </c>
      <c r="H179">
        <v>2739</v>
      </c>
      <c r="I179" s="7">
        <f>IF(H179 =0,0,E179/H179)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(((L179/60)/60)/24)+DATE(1970,1,1)</f>
        <v>40497.25</v>
      </c>
      <c r="O179" s="10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LEFT(R179,SEARCH("/",R179)-1)</f>
        <v>theater</v>
      </c>
      <c r="T179" t="str">
        <f>MID(R179,SEARCH("/",R179)+1,256)</f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(E180/D180*100)</f>
        <v>96.208333333333329</v>
      </c>
      <c r="G180" t="s">
        <v>14</v>
      </c>
      <c r="H180">
        <v>210</v>
      </c>
      <c r="I180" s="7">
        <f>IF(H180 =0,0,E180/H180)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(((L180/60)/60)/24)+DATE(1970,1,1)</f>
        <v>42999.208333333328</v>
      </c>
      <c r="O180" s="10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LEFT(R180,SEARCH("/",R180)-1)</f>
        <v>food</v>
      </c>
      <c r="T180" t="str">
        <f>MID(R180,SEARCH("/",R180)+1,256)</f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(E181/D181*100)</f>
        <v>357.71910112359546</v>
      </c>
      <c r="G181" t="s">
        <v>20</v>
      </c>
      <c r="H181">
        <v>3537</v>
      </c>
      <c r="I181" s="7">
        <f>IF(H181 =0,0,E181/H181)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(((L181/60)/60)/24)+DATE(1970,1,1)</f>
        <v>41350.208333333336</v>
      </c>
      <c r="O181" s="10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LEFT(R181,SEARCH("/",R181)-1)</f>
        <v>theater</v>
      </c>
      <c r="T181" t="str">
        <f>MID(R181,SEARCH("/",R181)+1,256)</f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(E182/D182*100)</f>
        <v>308.45714285714286</v>
      </c>
      <c r="G182" t="s">
        <v>20</v>
      </c>
      <c r="H182">
        <v>2107</v>
      </c>
      <c r="I182" s="7">
        <f>IF(H182 =0,0,E182/H182)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(((L182/60)/60)/24)+DATE(1970,1,1)</f>
        <v>40259.208333333336</v>
      </c>
      <c r="O182" s="10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LEFT(R182,SEARCH("/",R182)-1)</f>
        <v>technology</v>
      </c>
      <c r="T182" t="str">
        <f>MID(R182,SEARCH("/",R182)+1,256)</f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(E183/D183*100)</f>
        <v>61.802325581395344</v>
      </c>
      <c r="G183" t="s">
        <v>14</v>
      </c>
      <c r="H183">
        <v>136</v>
      </c>
      <c r="I183" s="7">
        <f>IF(H183 =0,0,E183/H183)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(((L183/60)/60)/24)+DATE(1970,1,1)</f>
        <v>43012.208333333328</v>
      </c>
      <c r="O183" s="10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LEFT(R183,SEARCH("/",R183)-1)</f>
        <v>technology</v>
      </c>
      <c r="T183" t="str">
        <f>MID(R183,SEARCH("/",R183)+1,256)</f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(E184/D184*100)</f>
        <v>722.32472324723244</v>
      </c>
      <c r="G184" t="s">
        <v>20</v>
      </c>
      <c r="H184">
        <v>3318</v>
      </c>
      <c r="I184" s="7">
        <f>IF(H184 =0,0,E184/H184)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(((L184/60)/60)/24)+DATE(1970,1,1)</f>
        <v>43631.208333333328</v>
      </c>
      <c r="O184" s="10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LEFT(R184,SEARCH("/",R184)-1)</f>
        <v>theater</v>
      </c>
      <c r="T184" t="str">
        <f>MID(R184,SEARCH("/",R184)+1,256)</f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(E185/D185*100)</f>
        <v>69.117647058823522</v>
      </c>
      <c r="G185" t="s">
        <v>14</v>
      </c>
      <c r="H185">
        <v>86</v>
      </c>
      <c r="I185" s="7">
        <f>IF(H185 =0,0,E185/H185)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(((L185/60)/60)/24)+DATE(1970,1,1)</f>
        <v>40430.208333333336</v>
      </c>
      <c r="O185" s="10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LEFT(R185,SEARCH("/",R185)-1)</f>
        <v>music</v>
      </c>
      <c r="T185" t="str">
        <f>MID(R185,SEARCH("/",R185)+1,256)</f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(E186/D186*100)</f>
        <v>293.05555555555554</v>
      </c>
      <c r="G186" t="s">
        <v>20</v>
      </c>
      <c r="H186">
        <v>340</v>
      </c>
      <c r="I186" s="7">
        <f>IF(H186 =0,0,E186/H186)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(((L186/60)/60)/24)+DATE(1970,1,1)</f>
        <v>43588.208333333328</v>
      </c>
      <c r="O186" s="10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LEFT(R186,SEARCH("/",R186)-1)</f>
        <v>theater</v>
      </c>
      <c r="T186" t="str">
        <f>MID(R186,SEARCH("/",R186)+1,256)</f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(E187/D187*100)</f>
        <v>71.8</v>
      </c>
      <c r="G187" t="s">
        <v>14</v>
      </c>
      <c r="H187">
        <v>19</v>
      </c>
      <c r="I187" s="7">
        <f>IF(H187 =0,0,E187/H187)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(((L187/60)/60)/24)+DATE(1970,1,1)</f>
        <v>43233.208333333328</v>
      </c>
      <c r="O187" s="10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LEFT(R187,SEARCH("/",R187)-1)</f>
        <v>film &amp; video</v>
      </c>
      <c r="T187" t="str">
        <f>MID(R187,SEARCH("/",R187)+1,256)</f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(E188/D188*100)</f>
        <v>31.934684684684683</v>
      </c>
      <c r="G188" t="s">
        <v>14</v>
      </c>
      <c r="H188">
        <v>886</v>
      </c>
      <c r="I188" s="7">
        <f>IF(H188 =0,0,E188/H188)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(((L188/60)/60)/24)+DATE(1970,1,1)</f>
        <v>41782.208333333336</v>
      </c>
      <c r="O188" s="10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LEFT(R188,SEARCH("/",R188)-1)</f>
        <v>theater</v>
      </c>
      <c r="T188" t="str">
        <f>MID(R188,SEARCH("/",R188)+1,256)</f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(E189/D189*100)</f>
        <v>229.87375415282392</v>
      </c>
      <c r="G189" t="s">
        <v>20</v>
      </c>
      <c r="H189">
        <v>1442</v>
      </c>
      <c r="I189" s="7">
        <f>IF(H189 =0,0,E189/H189)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(((L189/60)/60)/24)+DATE(1970,1,1)</f>
        <v>41328.25</v>
      </c>
      <c r="O189" s="10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LEFT(R189,SEARCH("/",R189)-1)</f>
        <v>film &amp; video</v>
      </c>
      <c r="T189" t="str">
        <f>MID(R189,SEARCH("/",R189)+1,256)</f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(E190/D190*100)</f>
        <v>32.012195121951223</v>
      </c>
      <c r="G190" t="s">
        <v>14</v>
      </c>
      <c r="H190">
        <v>35</v>
      </c>
      <c r="I190" s="7">
        <f>IF(H190 =0,0,E190/H190)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(((L190/60)/60)/24)+DATE(1970,1,1)</f>
        <v>41975.25</v>
      </c>
      <c r="O190" s="10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>LEFT(R190,SEARCH("/",R190)-1)</f>
        <v>theater</v>
      </c>
      <c r="T190" t="str">
        <f>MID(R190,SEARCH("/",R190)+1,256)</f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(E191/D191*100)</f>
        <v>23.525352848928385</v>
      </c>
      <c r="G191" t="s">
        <v>74</v>
      </c>
      <c r="H191">
        <v>441</v>
      </c>
      <c r="I191" s="7">
        <f>IF(H191 =0,0,E191/H191)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(((L191/60)/60)/24)+DATE(1970,1,1)</f>
        <v>42433.25</v>
      </c>
      <c r="O191" s="10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LEFT(R191,SEARCH("/",R191)-1)</f>
        <v>theater</v>
      </c>
      <c r="T191" t="str">
        <f>MID(R191,SEARCH("/",R191)+1,256)</f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(E192/D192*100)</f>
        <v>68.594594594594597</v>
      </c>
      <c r="G192" t="s">
        <v>14</v>
      </c>
      <c r="H192">
        <v>24</v>
      </c>
      <c r="I192" s="7">
        <f>IF(H192 =0,0,E192/H192)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(((L192/60)/60)/24)+DATE(1970,1,1)</f>
        <v>41429.208333333336</v>
      </c>
      <c r="O192" s="10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LEFT(R192,SEARCH("/",R192)-1)</f>
        <v>theater</v>
      </c>
      <c r="T192" t="str">
        <f>MID(R192,SEARCH("/",R192)+1,256)</f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(E193/D193*100)</f>
        <v>37.952380952380956</v>
      </c>
      <c r="G193" t="s">
        <v>14</v>
      </c>
      <c r="H193">
        <v>86</v>
      </c>
      <c r="I193" s="7">
        <f>IF(H193 =0,0,E193/H193)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(((L193/60)/60)/24)+DATE(1970,1,1)</f>
        <v>43536.208333333328</v>
      </c>
      <c r="O193" s="10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LEFT(R193,SEARCH("/",R193)-1)</f>
        <v>theater</v>
      </c>
      <c r="T193" t="str">
        <f>MID(R193,SEARCH("/",R193)+1,256)</f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(E194/D194*100)</f>
        <v>19.992957746478872</v>
      </c>
      <c r="G194" t="s">
        <v>14</v>
      </c>
      <c r="H194">
        <v>243</v>
      </c>
      <c r="I194" s="7">
        <f>IF(H194 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(((L194/60)/60)/24)+DATE(1970,1,1)</f>
        <v>41817.208333333336</v>
      </c>
      <c r="O194" s="10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LEFT(R194,SEARCH("/",R194)-1)</f>
        <v>music</v>
      </c>
      <c r="T194" t="str">
        <f>MID(R194,SEARCH("/",R194)+1,256)</f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(E195/D195*100)</f>
        <v>45.636363636363633</v>
      </c>
      <c r="G195" t="s">
        <v>14</v>
      </c>
      <c r="H195">
        <v>65</v>
      </c>
      <c r="I195" s="7">
        <f>IF(H195 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(((L195/60)/60)/24)+DATE(1970,1,1)</f>
        <v>43198.208333333328</v>
      </c>
      <c r="O195" s="10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LEFT(R195,SEARCH("/",R195)-1)</f>
        <v>music</v>
      </c>
      <c r="T195" t="str">
        <f>MID(R195,SEARCH("/",R195)+1,256)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(E196/D196*100)</f>
        <v>122.7605633802817</v>
      </c>
      <c r="G196" t="s">
        <v>20</v>
      </c>
      <c r="H196">
        <v>126</v>
      </c>
      <c r="I196" s="7">
        <f>IF(H196 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(((L196/60)/60)/24)+DATE(1970,1,1)</f>
        <v>42261.208333333328</v>
      </c>
      <c r="O196" s="10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LEFT(R196,SEARCH("/",R196)-1)</f>
        <v>music</v>
      </c>
      <c r="T196" t="str">
        <f>MID(R196,SEARCH("/",R196)+1,256)</f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(E197/D197*100)</f>
        <v>361.75316455696202</v>
      </c>
      <c r="G197" t="s">
        <v>20</v>
      </c>
      <c r="H197">
        <v>524</v>
      </c>
      <c r="I197" s="7">
        <f>IF(H197 =0,0,E197/H197)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(((L197/60)/60)/24)+DATE(1970,1,1)</f>
        <v>43310.208333333328</v>
      </c>
      <c r="O197" s="10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LEFT(R197,SEARCH("/",R197)-1)</f>
        <v>music</v>
      </c>
      <c r="T197" t="str">
        <f>MID(R197,SEARCH("/",R197)+1,256)</f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(E198/D198*100)</f>
        <v>63.146341463414636</v>
      </c>
      <c r="G198" t="s">
        <v>14</v>
      </c>
      <c r="H198">
        <v>100</v>
      </c>
      <c r="I198" s="7">
        <f>IF(H198 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(((L198/60)/60)/24)+DATE(1970,1,1)</f>
        <v>42616.208333333328</v>
      </c>
      <c r="O198" s="10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LEFT(R198,SEARCH("/",R198)-1)</f>
        <v>technology</v>
      </c>
      <c r="T198" t="str">
        <f>MID(R198,SEARCH("/",R198)+1,256)</f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(E199/D199*100)</f>
        <v>298.20475319926874</v>
      </c>
      <c r="G199" t="s">
        <v>20</v>
      </c>
      <c r="H199">
        <v>1989</v>
      </c>
      <c r="I199" s="7">
        <f>IF(H199 =0,0,E199/H199)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(((L199/60)/60)/24)+DATE(1970,1,1)</f>
        <v>42909.208333333328</v>
      </c>
      <c r="O199" s="10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LEFT(R199,SEARCH("/",R199)-1)</f>
        <v>film &amp; video</v>
      </c>
      <c r="T199" t="str">
        <f>MID(R199,SEARCH("/",R199)+1,256)</f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(E200/D200*100)</f>
        <v>9.5585443037974684</v>
      </c>
      <c r="G200" t="s">
        <v>14</v>
      </c>
      <c r="H200">
        <v>168</v>
      </c>
      <c r="I200" s="7">
        <f>IF(H200 =0,0,E200/H200)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(((L200/60)/60)/24)+DATE(1970,1,1)</f>
        <v>40396.208333333336</v>
      </c>
      <c r="O200" s="10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LEFT(R200,SEARCH("/",R200)-1)</f>
        <v>music</v>
      </c>
      <c r="T200" t="str">
        <f>MID(R200,SEARCH("/",R200)+1,256)</f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(E201/D201*100)</f>
        <v>53.777777777777779</v>
      </c>
      <c r="G201" t="s">
        <v>14</v>
      </c>
      <c r="H201">
        <v>13</v>
      </c>
      <c r="I201" s="7">
        <f>IF(H201 =0,0,E201/H201)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(((L201/60)/60)/24)+DATE(1970,1,1)</f>
        <v>42192.208333333328</v>
      </c>
      <c r="O201" s="10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LEFT(R201,SEARCH("/",R201)-1)</f>
        <v>music</v>
      </c>
      <c r="T201" t="str">
        <f>MID(R201,SEARCH("/",R201)+1,256)</f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(E202/D202*100)</f>
        <v>2</v>
      </c>
      <c r="G202" t="s">
        <v>14</v>
      </c>
      <c r="H202">
        <v>1</v>
      </c>
      <c r="I202" s="7">
        <f>IF(H202 =0,0,E202/H202)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(((L202/60)/60)/24)+DATE(1970,1,1)</f>
        <v>40262.208333333336</v>
      </c>
      <c r="O202" s="10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LEFT(R202,SEARCH("/",R202)-1)</f>
        <v>theater</v>
      </c>
      <c r="T202" t="str">
        <f>MID(R202,SEARCH("/",R202)+1,256)</f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(E203/D203*100)</f>
        <v>681.19047619047615</v>
      </c>
      <c r="G203" t="s">
        <v>20</v>
      </c>
      <c r="H203">
        <v>157</v>
      </c>
      <c r="I203" s="7">
        <f>IF(H203 =0,0,E203/H203)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(((L203/60)/60)/24)+DATE(1970,1,1)</f>
        <v>41845.208333333336</v>
      </c>
      <c r="O203" s="10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LEFT(R203,SEARCH("/",R203)-1)</f>
        <v>technology</v>
      </c>
      <c r="T203" t="str">
        <f>MID(R203,SEARCH("/",R203)+1,256)</f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(E204/D204*100)</f>
        <v>78.831325301204828</v>
      </c>
      <c r="G204" t="s">
        <v>74</v>
      </c>
      <c r="H204">
        <v>82</v>
      </c>
      <c r="I204" s="7">
        <f>IF(H204 =0,0,E204/H204)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(((L204/60)/60)/24)+DATE(1970,1,1)</f>
        <v>40818.208333333336</v>
      </c>
      <c r="O204" s="10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LEFT(R204,SEARCH("/",R204)-1)</f>
        <v>food</v>
      </c>
      <c r="T204" t="str">
        <f>MID(R204,SEARCH("/",R204)+1,256)</f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(E205/D205*100)</f>
        <v>134.40792216817235</v>
      </c>
      <c r="G205" t="s">
        <v>20</v>
      </c>
      <c r="H205">
        <v>4498</v>
      </c>
      <c r="I205" s="7">
        <f>IF(H205 =0,0,E205/H205)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(((L205/60)/60)/24)+DATE(1970,1,1)</f>
        <v>42752.25</v>
      </c>
      <c r="O205" s="10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LEFT(R205,SEARCH("/",R205)-1)</f>
        <v>theater</v>
      </c>
      <c r="T205" t="str">
        <f>MID(R205,SEARCH("/",R205)+1,256)</f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(E206/D206*100)</f>
        <v>3.3719999999999999</v>
      </c>
      <c r="G206" t="s">
        <v>14</v>
      </c>
      <c r="H206">
        <v>40</v>
      </c>
      <c r="I206" s="7">
        <f>IF(H206 =0,0,E206/H206)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(((L206/60)/60)/24)+DATE(1970,1,1)</f>
        <v>40636.208333333336</v>
      </c>
      <c r="O206" s="10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LEFT(R206,SEARCH("/",R206)-1)</f>
        <v>music</v>
      </c>
      <c r="T206" t="str">
        <f>MID(R206,SEARCH("/",R206)+1,256)</f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(E207/D207*100)</f>
        <v>431.84615384615387</v>
      </c>
      <c r="G207" t="s">
        <v>20</v>
      </c>
      <c r="H207">
        <v>80</v>
      </c>
      <c r="I207" s="7">
        <f>IF(H207 =0,0,E207/H207)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(((L207/60)/60)/24)+DATE(1970,1,1)</f>
        <v>43390.208333333328</v>
      </c>
      <c r="O207" s="10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LEFT(R207,SEARCH("/",R207)-1)</f>
        <v>theater</v>
      </c>
      <c r="T207" t="str">
        <f>MID(R207,SEARCH("/",R207)+1,256)</f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(E208/D208*100)</f>
        <v>38.844444444444441</v>
      </c>
      <c r="G208" t="s">
        <v>74</v>
      </c>
      <c r="H208">
        <v>57</v>
      </c>
      <c r="I208" s="7">
        <f>IF(H208 =0,0,E208/H208)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(((L208/60)/60)/24)+DATE(1970,1,1)</f>
        <v>40236.25</v>
      </c>
      <c r="O208" s="10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LEFT(R208,SEARCH("/",R208)-1)</f>
        <v>publishing</v>
      </c>
      <c r="T208" t="str">
        <f>MID(R208,SEARCH("/",R208)+1,256)</f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(E209/D209*100)</f>
        <v>425.7</v>
      </c>
      <c r="G209" t="s">
        <v>20</v>
      </c>
      <c r="H209">
        <v>43</v>
      </c>
      <c r="I209" s="7">
        <f>IF(H209 =0,0,E209/H209)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(((L209/60)/60)/24)+DATE(1970,1,1)</f>
        <v>43340.208333333328</v>
      </c>
      <c r="O209" s="10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LEFT(R209,SEARCH("/",R209)-1)</f>
        <v>music</v>
      </c>
      <c r="T209" t="str">
        <f>MID(R209,SEARCH("/",R209)+1,256)</f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(E210/D210*100)</f>
        <v>101.12239715591672</v>
      </c>
      <c r="G210" t="s">
        <v>20</v>
      </c>
      <c r="H210">
        <v>2053</v>
      </c>
      <c r="I210" s="7">
        <f>IF(H210 =0,0,E210/H210)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(((L210/60)/60)/24)+DATE(1970,1,1)</f>
        <v>43048.25</v>
      </c>
      <c r="O210" s="10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LEFT(R210,SEARCH("/",R210)-1)</f>
        <v>film &amp; video</v>
      </c>
      <c r="T210" t="str">
        <f>MID(R210,SEARCH("/",R210)+1,256)</f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(E211/D211*100)</f>
        <v>21.188688946015425</v>
      </c>
      <c r="G211" t="s">
        <v>47</v>
      </c>
      <c r="H211">
        <v>808</v>
      </c>
      <c r="I211" s="7">
        <f>IF(H211 =0,0,E211/H211)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(((L211/60)/60)/24)+DATE(1970,1,1)</f>
        <v>42496.208333333328</v>
      </c>
      <c r="O211" s="10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LEFT(R211,SEARCH("/",R211)-1)</f>
        <v>film &amp; video</v>
      </c>
      <c r="T211" t="str">
        <f>MID(R211,SEARCH("/",R211)+1,256)</f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(E212/D212*100)</f>
        <v>67.425531914893625</v>
      </c>
      <c r="G212" t="s">
        <v>14</v>
      </c>
      <c r="H212">
        <v>226</v>
      </c>
      <c r="I212" s="7">
        <f>IF(H212 =0,0,E212/H212)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(((L212/60)/60)/24)+DATE(1970,1,1)</f>
        <v>42797.25</v>
      </c>
      <c r="O212" s="10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LEFT(R212,SEARCH("/",R212)-1)</f>
        <v>film &amp; video</v>
      </c>
      <c r="T212" t="str">
        <f>MID(R212,SEARCH("/",R212)+1,256)</f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(E213/D213*100)</f>
        <v>94.923371647509583</v>
      </c>
      <c r="G213" t="s">
        <v>14</v>
      </c>
      <c r="H213">
        <v>1625</v>
      </c>
      <c r="I213" s="7">
        <f>IF(H213 =0,0,E213/H213)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(((L213/60)/60)/24)+DATE(1970,1,1)</f>
        <v>41513.208333333336</v>
      </c>
      <c r="O213" s="10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LEFT(R213,SEARCH("/",R213)-1)</f>
        <v>theater</v>
      </c>
      <c r="T213" t="str">
        <f>MID(R213,SEARCH("/",R213)+1,256)</f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(E214/D214*100)</f>
        <v>151.85185185185185</v>
      </c>
      <c r="G214" t="s">
        <v>20</v>
      </c>
      <c r="H214">
        <v>168</v>
      </c>
      <c r="I214" s="7">
        <f>IF(H214 =0,0,E214/H214)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(((L214/60)/60)/24)+DATE(1970,1,1)</f>
        <v>43814.25</v>
      </c>
      <c r="O214" s="10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LEFT(R214,SEARCH("/",R214)-1)</f>
        <v>theater</v>
      </c>
      <c r="T214" t="str">
        <f>MID(R214,SEARCH("/",R214)+1,256)</f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(E215/D215*100)</f>
        <v>195.16382252559728</v>
      </c>
      <c r="G215" t="s">
        <v>20</v>
      </c>
      <c r="H215">
        <v>4289</v>
      </c>
      <c r="I215" s="7">
        <f>IF(H215 =0,0,E215/H215)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(((L215/60)/60)/24)+DATE(1970,1,1)</f>
        <v>40488.208333333336</v>
      </c>
      <c r="O215" s="10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LEFT(R215,SEARCH("/",R215)-1)</f>
        <v>music</v>
      </c>
      <c r="T215" t="str">
        <f>MID(R215,SEARCH("/",R215)+1,256)</f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(E216/D216*100)</f>
        <v>1023.1428571428571</v>
      </c>
      <c r="G216" t="s">
        <v>20</v>
      </c>
      <c r="H216">
        <v>165</v>
      </c>
      <c r="I216" s="7">
        <f>IF(H216 =0,0,E216/H216)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(((L216/60)/60)/24)+DATE(1970,1,1)</f>
        <v>40409.208333333336</v>
      </c>
      <c r="O216" s="10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LEFT(R216,SEARCH("/",R216)-1)</f>
        <v>music</v>
      </c>
      <c r="T216" t="str">
        <f>MID(R216,SEARCH("/",R216)+1,256)</f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(E217/D217*100)</f>
        <v>3.841836734693878</v>
      </c>
      <c r="G217" t="s">
        <v>14</v>
      </c>
      <c r="H217">
        <v>143</v>
      </c>
      <c r="I217" s="7">
        <f>IF(H217 =0,0,E217/H217)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(((L217/60)/60)/24)+DATE(1970,1,1)</f>
        <v>43509.25</v>
      </c>
      <c r="O217" s="10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>LEFT(R217,SEARCH("/",R217)-1)</f>
        <v>theater</v>
      </c>
      <c r="T217" t="str">
        <f>MID(R217,SEARCH("/",R217)+1,256)</f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(E218/D218*100)</f>
        <v>155.07066557107643</v>
      </c>
      <c r="G218" t="s">
        <v>20</v>
      </c>
      <c r="H218">
        <v>1815</v>
      </c>
      <c r="I218" s="7">
        <f>IF(H218 =0,0,E218/H218)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(((L218/60)/60)/24)+DATE(1970,1,1)</f>
        <v>40869.25</v>
      </c>
      <c r="O218" s="10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LEFT(R218,SEARCH("/",R218)-1)</f>
        <v>theater</v>
      </c>
      <c r="T218" t="str">
        <f>MID(R218,SEARCH("/",R218)+1,256)</f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(E219/D219*100)</f>
        <v>44.753477588871718</v>
      </c>
      <c r="G219" t="s">
        <v>14</v>
      </c>
      <c r="H219">
        <v>934</v>
      </c>
      <c r="I219" s="7">
        <f>IF(H219 =0,0,E219/H219)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(((L219/60)/60)/24)+DATE(1970,1,1)</f>
        <v>43583.208333333328</v>
      </c>
      <c r="O219" s="10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LEFT(R219,SEARCH("/",R219)-1)</f>
        <v>film &amp; video</v>
      </c>
      <c r="T219" t="str">
        <f>MID(R219,SEARCH("/",R219)+1,256)</f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(E220/D220*100)</f>
        <v>215.94736842105263</v>
      </c>
      <c r="G220" t="s">
        <v>20</v>
      </c>
      <c r="H220">
        <v>397</v>
      </c>
      <c r="I220" s="7">
        <f>IF(H220 =0,0,E220/H220)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(((L220/60)/60)/24)+DATE(1970,1,1)</f>
        <v>40858.25</v>
      </c>
      <c r="O220" s="10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LEFT(R220,SEARCH("/",R220)-1)</f>
        <v>film &amp; video</v>
      </c>
      <c r="T220" t="str">
        <f>MID(R220,SEARCH("/",R220)+1,256)</f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(E221/D221*100)</f>
        <v>332.12709832134288</v>
      </c>
      <c r="G221" t="s">
        <v>20</v>
      </c>
      <c r="H221">
        <v>1539</v>
      </c>
      <c r="I221" s="7">
        <f>IF(H221 =0,0,E221/H221)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(((L221/60)/60)/24)+DATE(1970,1,1)</f>
        <v>41137.208333333336</v>
      </c>
      <c r="O221" s="10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LEFT(R221,SEARCH("/",R221)-1)</f>
        <v>film &amp; video</v>
      </c>
      <c r="T221" t="str">
        <f>MID(R221,SEARCH("/",R221)+1,256)</f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(E222/D222*100)</f>
        <v>8.4430379746835449</v>
      </c>
      <c r="G222" t="s">
        <v>14</v>
      </c>
      <c r="H222">
        <v>17</v>
      </c>
      <c r="I222" s="7">
        <f>IF(H222 =0,0,E222/H222)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(((L222/60)/60)/24)+DATE(1970,1,1)</f>
        <v>40725.208333333336</v>
      </c>
      <c r="O222" s="10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LEFT(R222,SEARCH("/",R222)-1)</f>
        <v>theater</v>
      </c>
      <c r="T222" t="str">
        <f>MID(R222,SEARCH("/",R222)+1,256)</f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(E223/D223*100)</f>
        <v>98.625514403292186</v>
      </c>
      <c r="G223" t="s">
        <v>14</v>
      </c>
      <c r="H223">
        <v>2179</v>
      </c>
      <c r="I223" s="7">
        <f>IF(H223 =0,0,E223/H223)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(((L223/60)/60)/24)+DATE(1970,1,1)</f>
        <v>41081.208333333336</v>
      </c>
      <c r="O223" s="10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LEFT(R223,SEARCH("/",R223)-1)</f>
        <v>food</v>
      </c>
      <c r="T223" t="str">
        <f>MID(R223,SEARCH("/",R223)+1,256)</f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(E224/D224*100)</f>
        <v>137.97916666666669</v>
      </c>
      <c r="G224" t="s">
        <v>20</v>
      </c>
      <c r="H224">
        <v>138</v>
      </c>
      <c r="I224" s="7">
        <f>IF(H224 =0,0,E224/H224)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(((L224/60)/60)/24)+DATE(1970,1,1)</f>
        <v>41914.208333333336</v>
      </c>
      <c r="O224" s="10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LEFT(R224,SEARCH("/",R224)-1)</f>
        <v>photography</v>
      </c>
      <c r="T224" t="str">
        <f>MID(R224,SEARCH("/",R224)+1,256)</f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(E225/D225*100)</f>
        <v>93.81099656357388</v>
      </c>
      <c r="G225" t="s">
        <v>14</v>
      </c>
      <c r="H225">
        <v>931</v>
      </c>
      <c r="I225" s="7">
        <f>IF(H225 =0,0,E225/H225)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(((L225/60)/60)/24)+DATE(1970,1,1)</f>
        <v>42445.208333333328</v>
      </c>
      <c r="O225" s="10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LEFT(R225,SEARCH("/",R225)-1)</f>
        <v>theater</v>
      </c>
      <c r="T225" t="str">
        <f>MID(R225,SEARCH("/",R225)+1,256)</f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(E226/D226*100)</f>
        <v>403.63930885529157</v>
      </c>
      <c r="G226" t="s">
        <v>20</v>
      </c>
      <c r="H226">
        <v>3594</v>
      </c>
      <c r="I226" s="7">
        <f>IF(H226 =0,0,E226/H226)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(((L226/60)/60)/24)+DATE(1970,1,1)</f>
        <v>41906.208333333336</v>
      </c>
      <c r="O226" s="10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LEFT(R226,SEARCH("/",R226)-1)</f>
        <v>film &amp; video</v>
      </c>
      <c r="T226" t="str">
        <f>MID(R226,SEARCH("/",R226)+1,256)</f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(E227/D227*100)</f>
        <v>260.1740412979351</v>
      </c>
      <c r="G227" t="s">
        <v>20</v>
      </c>
      <c r="H227">
        <v>5880</v>
      </c>
      <c r="I227" s="7">
        <f>IF(H227 =0,0,E227/H227)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(((L227/60)/60)/24)+DATE(1970,1,1)</f>
        <v>41762.208333333336</v>
      </c>
      <c r="O227" s="10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LEFT(R227,SEARCH("/",R227)-1)</f>
        <v>music</v>
      </c>
      <c r="T227" t="str">
        <f>MID(R227,SEARCH("/",R227)+1,256)</f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(E228/D228*100)</f>
        <v>366.63333333333333</v>
      </c>
      <c r="G228" t="s">
        <v>20</v>
      </c>
      <c r="H228">
        <v>112</v>
      </c>
      <c r="I228" s="7">
        <f>IF(H228 =0,0,E228/H228)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(((L228/60)/60)/24)+DATE(1970,1,1)</f>
        <v>40276.208333333336</v>
      </c>
      <c r="O228" s="10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LEFT(R228,SEARCH("/",R228)-1)</f>
        <v>photography</v>
      </c>
      <c r="T228" t="str">
        <f>MID(R228,SEARCH("/",R228)+1,256)</f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(E229/D229*100)</f>
        <v>168.72085385878489</v>
      </c>
      <c r="G229" t="s">
        <v>20</v>
      </c>
      <c r="H229">
        <v>943</v>
      </c>
      <c r="I229" s="7">
        <f>IF(H229 =0,0,E229/H229)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(((L229/60)/60)/24)+DATE(1970,1,1)</f>
        <v>42139.208333333328</v>
      </c>
      <c r="O229" s="10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LEFT(R229,SEARCH("/",R229)-1)</f>
        <v>games</v>
      </c>
      <c r="T229" t="str">
        <f>MID(R229,SEARCH("/",R229)+1,256)</f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(E230/D230*100)</f>
        <v>119.90717911530093</v>
      </c>
      <c r="G230" t="s">
        <v>20</v>
      </c>
      <c r="H230">
        <v>2468</v>
      </c>
      <c r="I230" s="7">
        <f>IF(H230 =0,0,E230/H230)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(((L230/60)/60)/24)+DATE(1970,1,1)</f>
        <v>42613.208333333328</v>
      </c>
      <c r="O230" s="10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LEFT(R230,SEARCH("/",R230)-1)</f>
        <v>film &amp; video</v>
      </c>
      <c r="T230" t="str">
        <f>MID(R230,SEARCH("/",R230)+1,256)</f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(E231/D231*100)</f>
        <v>193.68925233644859</v>
      </c>
      <c r="G231" t="s">
        <v>20</v>
      </c>
      <c r="H231">
        <v>2551</v>
      </c>
      <c r="I231" s="7">
        <f>IF(H231 =0,0,E231/H231)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(((L231/60)/60)/24)+DATE(1970,1,1)</f>
        <v>42887.208333333328</v>
      </c>
      <c r="O231" s="10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LEFT(R231,SEARCH("/",R231)-1)</f>
        <v>games</v>
      </c>
      <c r="T231" t="str">
        <f>MID(R231,SEARCH("/",R231)+1,256)</f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(E232/D232*100)</f>
        <v>420.16666666666669</v>
      </c>
      <c r="G232" t="s">
        <v>20</v>
      </c>
      <c r="H232">
        <v>101</v>
      </c>
      <c r="I232" s="7">
        <f>IF(H232 =0,0,E232/H232)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(((L232/60)/60)/24)+DATE(1970,1,1)</f>
        <v>43805.25</v>
      </c>
      <c r="O232" s="10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LEFT(R232,SEARCH("/",R232)-1)</f>
        <v>games</v>
      </c>
      <c r="T232" t="str">
        <f>MID(R232,SEARCH("/",R232)+1,256)</f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(E233/D233*100)</f>
        <v>76.708333333333329</v>
      </c>
      <c r="G233" t="s">
        <v>74</v>
      </c>
      <c r="H233">
        <v>67</v>
      </c>
      <c r="I233" s="7">
        <f>IF(H233 =0,0,E233/H233)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(((L233/60)/60)/24)+DATE(1970,1,1)</f>
        <v>41415.208333333336</v>
      </c>
      <c r="O233" s="10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LEFT(R233,SEARCH("/",R233)-1)</f>
        <v>theater</v>
      </c>
      <c r="T233" t="str">
        <f>MID(R233,SEARCH("/",R233)+1,256)</f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(E234/D234*100)</f>
        <v>171.26470588235293</v>
      </c>
      <c r="G234" t="s">
        <v>20</v>
      </c>
      <c r="H234">
        <v>92</v>
      </c>
      <c r="I234" s="7">
        <f>IF(H234 =0,0,E234/H234)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(((L234/60)/60)/24)+DATE(1970,1,1)</f>
        <v>42576.208333333328</v>
      </c>
      <c r="O234" s="10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LEFT(R234,SEARCH("/",R234)-1)</f>
        <v>theater</v>
      </c>
      <c r="T234" t="str">
        <f>MID(R234,SEARCH("/",R234)+1,256)</f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(E235/D235*100)</f>
        <v>157.89473684210526</v>
      </c>
      <c r="G235" t="s">
        <v>20</v>
      </c>
      <c r="H235">
        <v>62</v>
      </c>
      <c r="I235" s="7">
        <f>IF(H235 =0,0,E235/H235)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(((L235/60)/60)/24)+DATE(1970,1,1)</f>
        <v>40706.208333333336</v>
      </c>
      <c r="O235" s="10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LEFT(R235,SEARCH("/",R235)-1)</f>
        <v>film &amp; video</v>
      </c>
      <c r="T235" t="str">
        <f>MID(R235,SEARCH("/",R235)+1,256)</f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(E236/D236*100)</f>
        <v>109.08</v>
      </c>
      <c r="G236" t="s">
        <v>20</v>
      </c>
      <c r="H236">
        <v>149</v>
      </c>
      <c r="I236" s="7">
        <f>IF(H236 =0,0,E236/H236)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(((L236/60)/60)/24)+DATE(1970,1,1)</f>
        <v>42969.208333333328</v>
      </c>
      <c r="O236" s="10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LEFT(R236,SEARCH("/",R236)-1)</f>
        <v>games</v>
      </c>
      <c r="T236" t="str">
        <f>MID(R236,SEARCH("/",R236)+1,256)</f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(E237/D237*100)</f>
        <v>41.732558139534881</v>
      </c>
      <c r="G237" t="s">
        <v>14</v>
      </c>
      <c r="H237">
        <v>92</v>
      </c>
      <c r="I237" s="7">
        <f>IF(H237 =0,0,E237/H237)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(((L237/60)/60)/24)+DATE(1970,1,1)</f>
        <v>42779.25</v>
      </c>
      <c r="O237" s="10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>LEFT(R237,SEARCH("/",R237)-1)</f>
        <v>film &amp; video</v>
      </c>
      <c r="T237" t="str">
        <f>MID(R237,SEARCH("/",R237)+1,256)</f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(E238/D238*100)</f>
        <v>10.944303797468354</v>
      </c>
      <c r="G238" t="s">
        <v>14</v>
      </c>
      <c r="H238">
        <v>57</v>
      </c>
      <c r="I238" s="7">
        <f>IF(H238 =0,0,E238/H238)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(((L238/60)/60)/24)+DATE(1970,1,1)</f>
        <v>43641.208333333328</v>
      </c>
      <c r="O238" s="10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LEFT(R238,SEARCH("/",R238)-1)</f>
        <v>music</v>
      </c>
      <c r="T238" t="str">
        <f>MID(R238,SEARCH("/",R238)+1,256)</f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(E239/D239*100)</f>
        <v>159.3763440860215</v>
      </c>
      <c r="G239" t="s">
        <v>20</v>
      </c>
      <c r="H239">
        <v>329</v>
      </c>
      <c r="I239" s="7">
        <f>IF(H239 =0,0,E239/H239)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(((L239/60)/60)/24)+DATE(1970,1,1)</f>
        <v>41754.208333333336</v>
      </c>
      <c r="O239" s="10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LEFT(R239,SEARCH("/",R239)-1)</f>
        <v>film &amp; video</v>
      </c>
      <c r="T239" t="str">
        <f>MID(R239,SEARCH("/",R239)+1,256)</f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(E240/D240*100)</f>
        <v>422.41666666666669</v>
      </c>
      <c r="G240" t="s">
        <v>20</v>
      </c>
      <c r="H240">
        <v>97</v>
      </c>
      <c r="I240" s="7">
        <f>IF(H240 =0,0,E240/H240)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(((L240/60)/60)/24)+DATE(1970,1,1)</f>
        <v>43083.25</v>
      </c>
      <c r="O240" s="10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LEFT(R240,SEARCH("/",R240)-1)</f>
        <v>theater</v>
      </c>
      <c r="T240" t="str">
        <f>MID(R240,SEARCH("/",R240)+1,256)</f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(E241/D241*100)</f>
        <v>97.71875</v>
      </c>
      <c r="G241" t="s">
        <v>14</v>
      </c>
      <c r="H241">
        <v>41</v>
      </c>
      <c r="I241" s="7">
        <f>IF(H241 =0,0,E241/H241)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(((L241/60)/60)/24)+DATE(1970,1,1)</f>
        <v>42245.208333333328</v>
      </c>
      <c r="O241" s="10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LEFT(R241,SEARCH("/",R241)-1)</f>
        <v>technology</v>
      </c>
      <c r="T241" t="str">
        <f>MID(R241,SEARCH("/",R241)+1,256)</f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(E242/D242*100)</f>
        <v>418.78911564625849</v>
      </c>
      <c r="G242" t="s">
        <v>20</v>
      </c>
      <c r="H242">
        <v>1784</v>
      </c>
      <c r="I242" s="7">
        <f>IF(H242 =0,0,E242/H242)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(((L242/60)/60)/24)+DATE(1970,1,1)</f>
        <v>40396.208333333336</v>
      </c>
      <c r="O242" s="10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LEFT(R242,SEARCH("/",R242)-1)</f>
        <v>theater</v>
      </c>
      <c r="T242" t="str">
        <f>MID(R242,SEARCH("/",R242)+1,256)</f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(E243/D243*100)</f>
        <v>101.91632047477745</v>
      </c>
      <c r="G243" t="s">
        <v>20</v>
      </c>
      <c r="H243">
        <v>1684</v>
      </c>
      <c r="I243" s="7">
        <f>IF(H243 =0,0,E243/H243)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(((L243/60)/60)/24)+DATE(1970,1,1)</f>
        <v>41742.208333333336</v>
      </c>
      <c r="O243" s="10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LEFT(R243,SEARCH("/",R243)-1)</f>
        <v>publishing</v>
      </c>
      <c r="T243" t="str">
        <f>MID(R243,SEARCH("/",R243)+1,256)</f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(E244/D244*100)</f>
        <v>127.72619047619047</v>
      </c>
      <c r="G244" t="s">
        <v>20</v>
      </c>
      <c r="H244">
        <v>250</v>
      </c>
      <c r="I244" s="7">
        <f>IF(H244 =0,0,E244/H244)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(((L244/60)/60)/24)+DATE(1970,1,1)</f>
        <v>42865.208333333328</v>
      </c>
      <c r="O244" s="10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LEFT(R244,SEARCH("/",R244)-1)</f>
        <v>music</v>
      </c>
      <c r="T244" t="str">
        <f>MID(R244,SEARCH("/",R244)+1,256)</f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(E245/D245*100)</f>
        <v>445.21739130434781</v>
      </c>
      <c r="G245" t="s">
        <v>20</v>
      </c>
      <c r="H245">
        <v>238</v>
      </c>
      <c r="I245" s="7">
        <f>IF(H245 =0,0,E245/H245)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(((L245/60)/60)/24)+DATE(1970,1,1)</f>
        <v>43163.25</v>
      </c>
      <c r="O245" s="10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LEFT(R245,SEARCH("/",R245)-1)</f>
        <v>theater</v>
      </c>
      <c r="T245" t="str">
        <f>MID(R245,SEARCH("/",R245)+1,256)</f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(E246/D246*100)</f>
        <v>569.71428571428578</v>
      </c>
      <c r="G246" t="s">
        <v>20</v>
      </c>
      <c r="H246">
        <v>53</v>
      </c>
      <c r="I246" s="7">
        <f>IF(H246 =0,0,E246/H246)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(((L246/60)/60)/24)+DATE(1970,1,1)</f>
        <v>41834.208333333336</v>
      </c>
      <c r="O246" s="10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LEFT(R246,SEARCH("/",R246)-1)</f>
        <v>theater</v>
      </c>
      <c r="T246" t="str">
        <f>MID(R246,SEARCH("/",R246)+1,256)</f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(E247/D247*100)</f>
        <v>509.34482758620686</v>
      </c>
      <c r="G247" t="s">
        <v>20</v>
      </c>
      <c r="H247">
        <v>214</v>
      </c>
      <c r="I247" s="7">
        <f>IF(H247 =0,0,E247/H247)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(((L247/60)/60)/24)+DATE(1970,1,1)</f>
        <v>41736.208333333336</v>
      </c>
      <c r="O247" s="10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LEFT(R247,SEARCH("/",R247)-1)</f>
        <v>theater</v>
      </c>
      <c r="T247" t="str">
        <f>MID(R247,SEARCH("/",R247)+1,256)</f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(E248/D248*100)</f>
        <v>325.5333333333333</v>
      </c>
      <c r="G248" t="s">
        <v>20</v>
      </c>
      <c r="H248">
        <v>222</v>
      </c>
      <c r="I248" s="7">
        <f>IF(H248 =0,0,E248/H248)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(((L248/60)/60)/24)+DATE(1970,1,1)</f>
        <v>41491.208333333336</v>
      </c>
      <c r="O248" s="10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LEFT(R248,SEARCH("/",R248)-1)</f>
        <v>technology</v>
      </c>
      <c r="T248" t="str">
        <f>MID(R248,SEARCH("/",R248)+1,256)</f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(E249/D249*100)</f>
        <v>932.61616161616166</v>
      </c>
      <c r="G249" t="s">
        <v>20</v>
      </c>
      <c r="H249">
        <v>1884</v>
      </c>
      <c r="I249" s="7">
        <f>IF(H249 =0,0,E249/H249)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(((L249/60)/60)/24)+DATE(1970,1,1)</f>
        <v>42726.25</v>
      </c>
      <c r="O249" s="10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LEFT(R249,SEARCH("/",R249)-1)</f>
        <v>publishing</v>
      </c>
      <c r="T249" t="str">
        <f>MID(R249,SEARCH("/",R249)+1,256)</f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(E250/D250*100)</f>
        <v>211.33870967741933</v>
      </c>
      <c r="G250" t="s">
        <v>20</v>
      </c>
      <c r="H250">
        <v>218</v>
      </c>
      <c r="I250" s="7">
        <f>IF(H250 =0,0,E250/H250)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(((L250/60)/60)/24)+DATE(1970,1,1)</f>
        <v>42004.25</v>
      </c>
      <c r="O250" s="10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LEFT(R250,SEARCH("/",R250)-1)</f>
        <v>games</v>
      </c>
      <c r="T250" t="str">
        <f>MID(R250,SEARCH("/",R250)+1,256)</f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(E251/D251*100)</f>
        <v>273.32520325203251</v>
      </c>
      <c r="G251" t="s">
        <v>20</v>
      </c>
      <c r="H251">
        <v>6465</v>
      </c>
      <c r="I251" s="7">
        <f>IF(H251 =0,0,E251/H251)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(((L251/60)/60)/24)+DATE(1970,1,1)</f>
        <v>42006.25</v>
      </c>
      <c r="O251" s="10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LEFT(R251,SEARCH("/",R251)-1)</f>
        <v>publishing</v>
      </c>
      <c r="T251" t="str">
        <f>MID(R251,SEARCH("/",R251)+1,256)</f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(E252/D252*100)</f>
        <v>3</v>
      </c>
      <c r="G252" t="s">
        <v>14</v>
      </c>
      <c r="H252">
        <v>1</v>
      </c>
      <c r="I252" s="7">
        <f>IF(H252 =0,0,E252/H252)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(((L252/60)/60)/24)+DATE(1970,1,1)</f>
        <v>40203.25</v>
      </c>
      <c r="O252" s="10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>LEFT(R252,SEARCH("/",R252)-1)</f>
        <v>music</v>
      </c>
      <c r="T252" t="str">
        <f>MID(R252,SEARCH("/",R252)+1,256)</f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(E253/D253*100)</f>
        <v>54.084507042253513</v>
      </c>
      <c r="G253" t="s">
        <v>14</v>
      </c>
      <c r="H253">
        <v>101</v>
      </c>
      <c r="I253" s="7">
        <f>IF(H253 =0,0,E253/H253)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(((L253/60)/60)/24)+DATE(1970,1,1)</f>
        <v>41252.25</v>
      </c>
      <c r="O253" s="10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>LEFT(R253,SEARCH("/",R253)-1)</f>
        <v>theater</v>
      </c>
      <c r="T253" t="str">
        <f>MID(R253,SEARCH("/",R253)+1,256)</f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(E254/D254*100)</f>
        <v>626.29999999999995</v>
      </c>
      <c r="G254" t="s">
        <v>20</v>
      </c>
      <c r="H254">
        <v>59</v>
      </c>
      <c r="I254" s="7">
        <f>IF(H254 =0,0,E254/H254)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(((L254/60)/60)/24)+DATE(1970,1,1)</f>
        <v>41572.208333333336</v>
      </c>
      <c r="O254" s="10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LEFT(R254,SEARCH("/",R254)-1)</f>
        <v>theater</v>
      </c>
      <c r="T254" t="str">
        <f>MID(R254,SEARCH("/",R254)+1,256)</f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(E255/D255*100)</f>
        <v>89.021399176954731</v>
      </c>
      <c r="G255" t="s">
        <v>14</v>
      </c>
      <c r="H255">
        <v>1335</v>
      </c>
      <c r="I255" s="7">
        <f>IF(H255 =0,0,E255/H255)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(((L255/60)/60)/24)+DATE(1970,1,1)</f>
        <v>40641.208333333336</v>
      </c>
      <c r="O255" s="10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LEFT(R255,SEARCH("/",R255)-1)</f>
        <v>film &amp; video</v>
      </c>
      <c r="T255" t="str">
        <f>MID(R255,SEARCH("/",R255)+1,256)</f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(E256/D256*100)</f>
        <v>184.89130434782609</v>
      </c>
      <c r="G256" t="s">
        <v>20</v>
      </c>
      <c r="H256">
        <v>88</v>
      </c>
      <c r="I256" s="7">
        <f>IF(H256 =0,0,E256/H256)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(((L256/60)/60)/24)+DATE(1970,1,1)</f>
        <v>42787.25</v>
      </c>
      <c r="O256" s="10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LEFT(R256,SEARCH("/",R256)-1)</f>
        <v>publishing</v>
      </c>
      <c r="T256" t="str">
        <f>MID(R256,SEARCH("/",R256)+1,256)</f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(E257/D257*100)</f>
        <v>120.16770186335404</v>
      </c>
      <c r="G257" t="s">
        <v>20</v>
      </c>
      <c r="H257">
        <v>1697</v>
      </c>
      <c r="I257" s="7">
        <f>IF(H257 =0,0,E257/H257)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(((L257/60)/60)/24)+DATE(1970,1,1)</f>
        <v>40590.25</v>
      </c>
      <c r="O257" s="10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LEFT(R257,SEARCH("/",R257)-1)</f>
        <v>music</v>
      </c>
      <c r="T257" t="str">
        <f>MID(R257,SEARCH("/",R257)+1,256)</f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(E258/D258*100)</f>
        <v>23.390243902439025</v>
      </c>
      <c r="G258" t="s">
        <v>14</v>
      </c>
      <c r="H258">
        <v>15</v>
      </c>
      <c r="I258" s="7">
        <f>IF(H258 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(((L258/60)/60)/24)+DATE(1970,1,1)</f>
        <v>42393.25</v>
      </c>
      <c r="O258" s="10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>LEFT(R258,SEARCH("/",R258)-1)</f>
        <v>music</v>
      </c>
      <c r="T258" t="str">
        <f>MID(R258,SEARCH("/",R258)+1,256)</f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(E259/D259*100)</f>
        <v>146</v>
      </c>
      <c r="G259" t="s">
        <v>20</v>
      </c>
      <c r="H259">
        <v>92</v>
      </c>
      <c r="I259" s="7">
        <f>IF(H259 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(((L259/60)/60)/24)+DATE(1970,1,1)</f>
        <v>41338.25</v>
      </c>
      <c r="O259" s="10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LEFT(R259,SEARCH("/",R259)-1)</f>
        <v>theater</v>
      </c>
      <c r="T259" t="str">
        <f>MID(R259,SEARCH("/",R259)+1,256)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(E260/D260*100)</f>
        <v>268.48</v>
      </c>
      <c r="G260" t="s">
        <v>20</v>
      </c>
      <c r="H260">
        <v>186</v>
      </c>
      <c r="I260" s="7">
        <f>IF(H260 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(((L260/60)/60)/24)+DATE(1970,1,1)</f>
        <v>42712.25</v>
      </c>
      <c r="O260" s="10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LEFT(R260,SEARCH("/",R260)-1)</f>
        <v>theater</v>
      </c>
      <c r="T260" t="str">
        <f>MID(R260,SEARCH("/",R260)+1,256)</f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(E261/D261*100)</f>
        <v>597.5</v>
      </c>
      <c r="G261" t="s">
        <v>20</v>
      </c>
      <c r="H261">
        <v>138</v>
      </c>
      <c r="I261" s="7">
        <f>IF(H261 =0,0,E261/H261)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(((L261/60)/60)/24)+DATE(1970,1,1)</f>
        <v>41251.25</v>
      </c>
      <c r="O261" s="10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LEFT(R261,SEARCH("/",R261)-1)</f>
        <v>photography</v>
      </c>
      <c r="T261" t="str">
        <f>MID(R261,SEARCH("/",R261)+1,256)</f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(E262/D262*100)</f>
        <v>157.69841269841268</v>
      </c>
      <c r="G262" t="s">
        <v>20</v>
      </c>
      <c r="H262">
        <v>261</v>
      </c>
      <c r="I262" s="7">
        <f>IF(H262 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(((L262/60)/60)/24)+DATE(1970,1,1)</f>
        <v>41180.208333333336</v>
      </c>
      <c r="O262" s="10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LEFT(R262,SEARCH("/",R262)-1)</f>
        <v>music</v>
      </c>
      <c r="T262" t="str">
        <f>MID(R262,SEARCH("/",R262)+1,256)</f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(E263/D263*100)</f>
        <v>31.201660735468568</v>
      </c>
      <c r="G263" t="s">
        <v>14</v>
      </c>
      <c r="H263">
        <v>454</v>
      </c>
      <c r="I263" s="7">
        <f>IF(H263 =0,0,E263/H263)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(((L263/60)/60)/24)+DATE(1970,1,1)</f>
        <v>40415.208333333336</v>
      </c>
      <c r="O263" s="10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LEFT(R263,SEARCH("/",R263)-1)</f>
        <v>music</v>
      </c>
      <c r="T263" t="str">
        <f>MID(R263,SEARCH("/",R263)+1,256)</f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(E264/D264*100)</f>
        <v>313.41176470588238</v>
      </c>
      <c r="G264" t="s">
        <v>20</v>
      </c>
      <c r="H264">
        <v>107</v>
      </c>
      <c r="I264" s="7">
        <f>IF(H264 =0,0,E264/H264)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(((L264/60)/60)/24)+DATE(1970,1,1)</f>
        <v>40638.208333333336</v>
      </c>
      <c r="O264" s="10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LEFT(R264,SEARCH("/",R264)-1)</f>
        <v>music</v>
      </c>
      <c r="T264" t="str">
        <f>MID(R264,SEARCH("/",R264)+1,256)</f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(E265/D265*100)</f>
        <v>370.89655172413791</v>
      </c>
      <c r="G265" t="s">
        <v>20</v>
      </c>
      <c r="H265">
        <v>199</v>
      </c>
      <c r="I265" s="7">
        <f>IF(H265 =0,0,E265/H265)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(((L265/60)/60)/24)+DATE(1970,1,1)</f>
        <v>40187.25</v>
      </c>
      <c r="O265" s="10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LEFT(R265,SEARCH("/",R265)-1)</f>
        <v>photography</v>
      </c>
      <c r="T265" t="str">
        <f>MID(R265,SEARCH("/",R265)+1,256)</f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(E266/D266*100)</f>
        <v>362.66447368421052</v>
      </c>
      <c r="G266" t="s">
        <v>20</v>
      </c>
      <c r="H266">
        <v>5512</v>
      </c>
      <c r="I266" s="7">
        <f>IF(H266 =0,0,E266/H266)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(((L266/60)/60)/24)+DATE(1970,1,1)</f>
        <v>41317.25</v>
      </c>
      <c r="O266" s="10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LEFT(R266,SEARCH("/",R266)-1)</f>
        <v>theater</v>
      </c>
      <c r="T266" t="str">
        <f>MID(R266,SEARCH("/",R266)+1,256)</f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(E267/D267*100)</f>
        <v>123.08163265306122</v>
      </c>
      <c r="G267" t="s">
        <v>20</v>
      </c>
      <c r="H267">
        <v>86</v>
      </c>
      <c r="I267" s="7">
        <f>IF(H267 =0,0,E267/H267)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(((L267/60)/60)/24)+DATE(1970,1,1)</f>
        <v>42372.25</v>
      </c>
      <c r="O267" s="10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LEFT(R267,SEARCH("/",R267)-1)</f>
        <v>theater</v>
      </c>
      <c r="T267" t="str">
        <f>MID(R267,SEARCH("/",R267)+1,256)</f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(E268/D268*100)</f>
        <v>76.766756032171585</v>
      </c>
      <c r="G268" t="s">
        <v>14</v>
      </c>
      <c r="H268">
        <v>3182</v>
      </c>
      <c r="I268" s="7">
        <f>IF(H268 =0,0,E268/H268)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(((L268/60)/60)/24)+DATE(1970,1,1)</f>
        <v>41950.25</v>
      </c>
      <c r="O268" s="10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>LEFT(R268,SEARCH("/",R268)-1)</f>
        <v>music</v>
      </c>
      <c r="T268" t="str">
        <f>MID(R268,SEARCH("/",R268)+1,256)</f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(E269/D269*100)</f>
        <v>233.62012987012989</v>
      </c>
      <c r="G269" t="s">
        <v>20</v>
      </c>
      <c r="H269">
        <v>2768</v>
      </c>
      <c r="I269" s="7">
        <f>IF(H269 =0,0,E269/H269)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(((L269/60)/60)/24)+DATE(1970,1,1)</f>
        <v>41206.208333333336</v>
      </c>
      <c r="O269" s="10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LEFT(R269,SEARCH("/",R269)-1)</f>
        <v>theater</v>
      </c>
      <c r="T269" t="str">
        <f>MID(R269,SEARCH("/",R269)+1,256)</f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(E270/D270*100)</f>
        <v>180.53333333333333</v>
      </c>
      <c r="G270" t="s">
        <v>20</v>
      </c>
      <c r="H270">
        <v>48</v>
      </c>
      <c r="I270" s="7">
        <f>IF(H270 =0,0,E270/H270)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(((L270/60)/60)/24)+DATE(1970,1,1)</f>
        <v>41186.208333333336</v>
      </c>
      <c r="O270" s="10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LEFT(R270,SEARCH("/",R270)-1)</f>
        <v>film &amp; video</v>
      </c>
      <c r="T270" t="str">
        <f>MID(R270,SEARCH("/",R270)+1,256)</f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(E271/D271*100)</f>
        <v>252.62857142857143</v>
      </c>
      <c r="G271" t="s">
        <v>20</v>
      </c>
      <c r="H271">
        <v>87</v>
      </c>
      <c r="I271" s="7">
        <f>IF(H271 =0,0,E271/H271)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(((L271/60)/60)/24)+DATE(1970,1,1)</f>
        <v>43496.25</v>
      </c>
      <c r="O271" s="10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LEFT(R271,SEARCH("/",R271)-1)</f>
        <v>film &amp; video</v>
      </c>
      <c r="T271" t="str">
        <f>MID(R271,SEARCH("/",R271)+1,256)</f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(E272/D272*100)</f>
        <v>27.176538240368025</v>
      </c>
      <c r="G272" t="s">
        <v>74</v>
      </c>
      <c r="H272">
        <v>1890</v>
      </c>
      <c r="I272" s="7">
        <f>IF(H272 =0,0,E272/H272)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(((L272/60)/60)/24)+DATE(1970,1,1)</f>
        <v>40514.25</v>
      </c>
      <c r="O272" s="10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LEFT(R272,SEARCH("/",R272)-1)</f>
        <v>games</v>
      </c>
      <c r="T272" t="str">
        <f>MID(R272,SEARCH("/",R272)+1,256)</f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(E273/D273*100)</f>
        <v>1.2706571242680547</v>
      </c>
      <c r="G273" t="s">
        <v>47</v>
      </c>
      <c r="H273">
        <v>61</v>
      </c>
      <c r="I273" s="7">
        <f>IF(H273 =0,0,E273/H273)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(((L273/60)/60)/24)+DATE(1970,1,1)</f>
        <v>42345.25</v>
      </c>
      <c r="O273" s="10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LEFT(R273,SEARCH("/",R273)-1)</f>
        <v>photography</v>
      </c>
      <c r="T273" t="str">
        <f>MID(R273,SEARCH("/",R273)+1,256)</f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(E274/D274*100)</f>
        <v>304.0097847358121</v>
      </c>
      <c r="G274" t="s">
        <v>20</v>
      </c>
      <c r="H274">
        <v>1894</v>
      </c>
      <c r="I274" s="7">
        <f>IF(H274 =0,0,E274/H274)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(((L274/60)/60)/24)+DATE(1970,1,1)</f>
        <v>43656.208333333328</v>
      </c>
      <c r="O274" s="10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LEFT(R274,SEARCH("/",R274)-1)</f>
        <v>theater</v>
      </c>
      <c r="T274" t="str">
        <f>MID(R274,SEARCH("/",R274)+1,256)</f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(E275/D275*100)</f>
        <v>137.23076923076923</v>
      </c>
      <c r="G275" t="s">
        <v>20</v>
      </c>
      <c r="H275">
        <v>282</v>
      </c>
      <c r="I275" s="7">
        <f>IF(H275 =0,0,E275/H275)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(((L275/60)/60)/24)+DATE(1970,1,1)</f>
        <v>42995.208333333328</v>
      </c>
      <c r="O275" s="10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LEFT(R275,SEARCH("/",R275)-1)</f>
        <v>theater</v>
      </c>
      <c r="T275" t="str">
        <f>MID(R275,SEARCH("/",R275)+1,256)</f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(E276/D276*100)</f>
        <v>32.208333333333336</v>
      </c>
      <c r="G276" t="s">
        <v>14</v>
      </c>
      <c r="H276">
        <v>15</v>
      </c>
      <c r="I276" s="7">
        <f>IF(H276 =0,0,E276/H276)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(((L276/60)/60)/24)+DATE(1970,1,1)</f>
        <v>43045.25</v>
      </c>
      <c r="O276" s="10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>LEFT(R276,SEARCH("/",R276)-1)</f>
        <v>theater</v>
      </c>
      <c r="T276" t="str">
        <f>MID(R276,SEARCH("/",R276)+1,256)</f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(E277/D277*100)</f>
        <v>241.51282051282053</v>
      </c>
      <c r="G277" t="s">
        <v>20</v>
      </c>
      <c r="H277">
        <v>116</v>
      </c>
      <c r="I277" s="7">
        <f>IF(H277 =0,0,E277/H277)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(((L277/60)/60)/24)+DATE(1970,1,1)</f>
        <v>43561.208333333328</v>
      </c>
      <c r="O277" s="10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LEFT(R277,SEARCH("/",R277)-1)</f>
        <v>publishing</v>
      </c>
      <c r="T277" t="str">
        <f>MID(R277,SEARCH("/",R277)+1,256)</f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(E278/D278*100)</f>
        <v>96.8</v>
      </c>
      <c r="G278" t="s">
        <v>14</v>
      </c>
      <c r="H278">
        <v>133</v>
      </c>
      <c r="I278" s="7">
        <f>IF(H278 =0,0,E278/H278)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(((L278/60)/60)/24)+DATE(1970,1,1)</f>
        <v>41018.208333333336</v>
      </c>
      <c r="O278" s="10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LEFT(R278,SEARCH("/",R278)-1)</f>
        <v>games</v>
      </c>
      <c r="T278" t="str">
        <f>MID(R278,SEARCH("/",R278)+1,256)</f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(E279/D279*100)</f>
        <v>1066.4285714285716</v>
      </c>
      <c r="G279" t="s">
        <v>20</v>
      </c>
      <c r="H279">
        <v>83</v>
      </c>
      <c r="I279" s="7">
        <f>IF(H279 =0,0,E279/H279)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(((L279/60)/60)/24)+DATE(1970,1,1)</f>
        <v>40378.208333333336</v>
      </c>
      <c r="O279" s="10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LEFT(R279,SEARCH("/",R279)-1)</f>
        <v>theater</v>
      </c>
      <c r="T279" t="str">
        <f>MID(R279,SEARCH("/",R279)+1,256)</f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(E280/D280*100)</f>
        <v>325.88888888888891</v>
      </c>
      <c r="G280" t="s">
        <v>20</v>
      </c>
      <c r="H280">
        <v>91</v>
      </c>
      <c r="I280" s="7">
        <f>IF(H280 =0,0,E280/H280)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(((L280/60)/60)/24)+DATE(1970,1,1)</f>
        <v>41239.25</v>
      </c>
      <c r="O280" s="10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LEFT(R280,SEARCH("/",R280)-1)</f>
        <v>technology</v>
      </c>
      <c r="T280" t="str">
        <f>MID(R280,SEARCH("/",R280)+1,256)</f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(E281/D281*100)</f>
        <v>170.70000000000002</v>
      </c>
      <c r="G281" t="s">
        <v>20</v>
      </c>
      <c r="H281">
        <v>546</v>
      </c>
      <c r="I281" s="7">
        <f>IF(H281 =0,0,E281/H281)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(((L281/60)/60)/24)+DATE(1970,1,1)</f>
        <v>43346.208333333328</v>
      </c>
      <c r="O281" s="10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LEFT(R281,SEARCH("/",R281)-1)</f>
        <v>theater</v>
      </c>
      <c r="T281" t="str">
        <f>MID(R281,SEARCH("/",R281)+1,256)</f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(E282/D282*100)</f>
        <v>581.44000000000005</v>
      </c>
      <c r="G282" t="s">
        <v>20</v>
      </c>
      <c r="H282">
        <v>393</v>
      </c>
      <c r="I282" s="7">
        <f>IF(H282 =0,0,E282/H282)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(((L282/60)/60)/24)+DATE(1970,1,1)</f>
        <v>43060.25</v>
      </c>
      <c r="O282" s="10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LEFT(R282,SEARCH("/",R282)-1)</f>
        <v>film &amp; video</v>
      </c>
      <c r="T282" t="str">
        <f>MID(R282,SEARCH("/",R282)+1,256)</f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(E283/D283*100)</f>
        <v>91.520972644376897</v>
      </c>
      <c r="G283" t="s">
        <v>14</v>
      </c>
      <c r="H283">
        <v>2062</v>
      </c>
      <c r="I283" s="7">
        <f>IF(H283 =0,0,E283/H283)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(((L283/60)/60)/24)+DATE(1970,1,1)</f>
        <v>40979.25</v>
      </c>
      <c r="O283" s="10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LEFT(R283,SEARCH("/",R283)-1)</f>
        <v>theater</v>
      </c>
      <c r="T283" t="str">
        <f>MID(R283,SEARCH("/",R283)+1,256)</f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(E284/D284*100)</f>
        <v>108.04761904761904</v>
      </c>
      <c r="G284" t="s">
        <v>20</v>
      </c>
      <c r="H284">
        <v>133</v>
      </c>
      <c r="I284" s="7">
        <f>IF(H284 =0,0,E284/H284)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(((L284/60)/60)/24)+DATE(1970,1,1)</f>
        <v>42701.25</v>
      </c>
      <c r="O284" s="10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LEFT(R284,SEARCH("/",R284)-1)</f>
        <v>film &amp; video</v>
      </c>
      <c r="T284" t="str">
        <f>MID(R284,SEARCH("/",R284)+1,256)</f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(E285/D285*100)</f>
        <v>18.728395061728396</v>
      </c>
      <c r="G285" t="s">
        <v>14</v>
      </c>
      <c r="H285">
        <v>29</v>
      </c>
      <c r="I285" s="7">
        <f>IF(H285 =0,0,E285/H285)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(((L285/60)/60)/24)+DATE(1970,1,1)</f>
        <v>42520.208333333328</v>
      </c>
      <c r="O285" s="10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LEFT(R285,SEARCH("/",R285)-1)</f>
        <v>music</v>
      </c>
      <c r="T285" t="str">
        <f>MID(R285,SEARCH("/",R285)+1,256)</f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(E286/D286*100)</f>
        <v>83.193877551020407</v>
      </c>
      <c r="G286" t="s">
        <v>14</v>
      </c>
      <c r="H286">
        <v>132</v>
      </c>
      <c r="I286" s="7">
        <f>IF(H286 =0,0,E286/H286)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(((L286/60)/60)/24)+DATE(1970,1,1)</f>
        <v>41030.208333333336</v>
      </c>
      <c r="O286" s="10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LEFT(R286,SEARCH("/",R286)-1)</f>
        <v>technology</v>
      </c>
      <c r="T286" t="str">
        <f>MID(R286,SEARCH("/",R286)+1,256)</f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(E287/D287*100)</f>
        <v>706.33333333333337</v>
      </c>
      <c r="G287" t="s">
        <v>20</v>
      </c>
      <c r="H287">
        <v>254</v>
      </c>
      <c r="I287" s="7">
        <f>IF(H287 =0,0,E287/H287)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(((L287/60)/60)/24)+DATE(1970,1,1)</f>
        <v>42623.208333333328</v>
      </c>
      <c r="O287" s="10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LEFT(R287,SEARCH("/",R287)-1)</f>
        <v>theater</v>
      </c>
      <c r="T287" t="str">
        <f>MID(R287,SEARCH("/",R287)+1,256)</f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(E288/D288*100)</f>
        <v>17.446030330062445</v>
      </c>
      <c r="G288" t="s">
        <v>74</v>
      </c>
      <c r="H288">
        <v>184</v>
      </c>
      <c r="I288" s="7">
        <f>IF(H288 =0,0,E288/H288)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(((L288/60)/60)/24)+DATE(1970,1,1)</f>
        <v>42697.25</v>
      </c>
      <c r="O288" s="10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LEFT(R288,SEARCH("/",R288)-1)</f>
        <v>theater</v>
      </c>
      <c r="T288" t="str">
        <f>MID(R288,SEARCH("/",R288)+1,256)</f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(E289/D289*100)</f>
        <v>209.73015873015873</v>
      </c>
      <c r="G289" t="s">
        <v>20</v>
      </c>
      <c r="H289">
        <v>176</v>
      </c>
      <c r="I289" s="7">
        <f>IF(H289 =0,0,E289/H289)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(((L289/60)/60)/24)+DATE(1970,1,1)</f>
        <v>42122.208333333328</v>
      </c>
      <c r="O289" s="10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LEFT(R289,SEARCH("/",R289)-1)</f>
        <v>music</v>
      </c>
      <c r="T289" t="str">
        <f>MID(R289,SEARCH("/",R289)+1,256)</f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(E290/D290*100)</f>
        <v>97.785714285714292</v>
      </c>
      <c r="G290" t="s">
        <v>14</v>
      </c>
      <c r="H290">
        <v>137</v>
      </c>
      <c r="I290" s="7">
        <f>IF(H290 =0,0,E290/H290)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(((L290/60)/60)/24)+DATE(1970,1,1)</f>
        <v>40982.208333333336</v>
      </c>
      <c r="O290" s="10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LEFT(R290,SEARCH("/",R290)-1)</f>
        <v>music</v>
      </c>
      <c r="T290" t="str">
        <f>MID(R290,SEARCH("/",R290)+1,256)</f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(E291/D291*100)</f>
        <v>1684.25</v>
      </c>
      <c r="G291" t="s">
        <v>20</v>
      </c>
      <c r="H291">
        <v>337</v>
      </c>
      <c r="I291" s="7">
        <f>IF(H291 =0,0,E291/H291)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(((L291/60)/60)/24)+DATE(1970,1,1)</f>
        <v>42219.208333333328</v>
      </c>
      <c r="O291" s="10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LEFT(R291,SEARCH("/",R291)-1)</f>
        <v>theater</v>
      </c>
      <c r="T291" t="str">
        <f>MID(R291,SEARCH("/",R291)+1,256)</f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(E292/D292*100)</f>
        <v>54.402135231316727</v>
      </c>
      <c r="G292" t="s">
        <v>14</v>
      </c>
      <c r="H292">
        <v>908</v>
      </c>
      <c r="I292" s="7">
        <f>IF(H292 =0,0,E292/H292)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(((L292/60)/60)/24)+DATE(1970,1,1)</f>
        <v>41404.208333333336</v>
      </c>
      <c r="O292" s="10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LEFT(R292,SEARCH("/",R292)-1)</f>
        <v>film &amp; video</v>
      </c>
      <c r="T292" t="str">
        <f>MID(R292,SEARCH("/",R292)+1,256)</f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(E293/D293*100)</f>
        <v>456.61111111111109</v>
      </c>
      <c r="G293" t="s">
        <v>20</v>
      </c>
      <c r="H293">
        <v>107</v>
      </c>
      <c r="I293" s="7">
        <f>IF(H293 =0,0,E293/H293)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(((L293/60)/60)/24)+DATE(1970,1,1)</f>
        <v>40831.208333333336</v>
      </c>
      <c r="O293" s="10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LEFT(R293,SEARCH("/",R293)-1)</f>
        <v>technology</v>
      </c>
      <c r="T293" t="str">
        <f>MID(R293,SEARCH("/",R293)+1,256)</f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(E294/D294*100)</f>
        <v>9.8219178082191778</v>
      </c>
      <c r="G294" t="s">
        <v>14</v>
      </c>
      <c r="H294">
        <v>10</v>
      </c>
      <c r="I294" s="7">
        <f>IF(H294 =0,0,E294/H294)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(((L294/60)/60)/24)+DATE(1970,1,1)</f>
        <v>40984.208333333336</v>
      </c>
      <c r="O294" s="10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LEFT(R294,SEARCH("/",R294)-1)</f>
        <v>food</v>
      </c>
      <c r="T294" t="str">
        <f>MID(R294,SEARCH("/",R294)+1,256)</f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(E295/D295*100)</f>
        <v>16.384615384615383</v>
      </c>
      <c r="G295" t="s">
        <v>74</v>
      </c>
      <c r="H295">
        <v>32</v>
      </c>
      <c r="I295" s="7">
        <f>IF(H295 =0,0,E295/H295)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(((L295/60)/60)/24)+DATE(1970,1,1)</f>
        <v>40456.208333333336</v>
      </c>
      <c r="O295" s="10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LEFT(R295,SEARCH("/",R295)-1)</f>
        <v>theater</v>
      </c>
      <c r="T295" t="str">
        <f>MID(R295,SEARCH("/",R295)+1,256)</f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(E296/D296*100)</f>
        <v>1339.6666666666667</v>
      </c>
      <c r="G296" t="s">
        <v>20</v>
      </c>
      <c r="H296">
        <v>183</v>
      </c>
      <c r="I296" s="7">
        <f>IF(H296 =0,0,E296/H296)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(((L296/60)/60)/24)+DATE(1970,1,1)</f>
        <v>43399.208333333328</v>
      </c>
      <c r="O296" s="10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LEFT(R296,SEARCH("/",R296)-1)</f>
        <v>theater</v>
      </c>
      <c r="T296" t="str">
        <f>MID(R296,SEARCH("/",R296)+1,256)</f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(E297/D297*100)</f>
        <v>35.650077760497666</v>
      </c>
      <c r="G297" t="s">
        <v>14</v>
      </c>
      <c r="H297">
        <v>1910</v>
      </c>
      <c r="I297" s="7">
        <f>IF(H297 =0,0,E297/H297)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(((L297/60)/60)/24)+DATE(1970,1,1)</f>
        <v>41562.208333333336</v>
      </c>
      <c r="O297" s="10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>LEFT(R297,SEARCH("/",R297)-1)</f>
        <v>theater</v>
      </c>
      <c r="T297" t="str">
        <f>MID(R297,SEARCH("/",R297)+1,256)</f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(E298/D298*100)</f>
        <v>54.950819672131146</v>
      </c>
      <c r="G298" t="s">
        <v>14</v>
      </c>
      <c r="H298">
        <v>38</v>
      </c>
      <c r="I298" s="7">
        <f>IF(H298 =0,0,E298/H298)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(((L298/60)/60)/24)+DATE(1970,1,1)</f>
        <v>43493.25</v>
      </c>
      <c r="O298" s="10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>LEFT(R298,SEARCH("/",R298)-1)</f>
        <v>theater</v>
      </c>
      <c r="T298" t="str">
        <f>MID(R298,SEARCH("/",R298)+1,256)</f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(E299/D299*100)</f>
        <v>94.236111111111114</v>
      </c>
      <c r="G299" t="s">
        <v>14</v>
      </c>
      <c r="H299">
        <v>104</v>
      </c>
      <c r="I299" s="7">
        <f>IF(H299 =0,0,E299/H299)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(((L299/60)/60)/24)+DATE(1970,1,1)</f>
        <v>41653.25</v>
      </c>
      <c r="O299" s="10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>LEFT(R299,SEARCH("/",R299)-1)</f>
        <v>theater</v>
      </c>
      <c r="T299" t="str">
        <f>MID(R299,SEARCH("/",R299)+1,256)</f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(E300/D300*100)</f>
        <v>143.91428571428571</v>
      </c>
      <c r="G300" t="s">
        <v>20</v>
      </c>
      <c r="H300">
        <v>72</v>
      </c>
      <c r="I300" s="7">
        <f>IF(H300 =0,0,E300/H300)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(((L300/60)/60)/24)+DATE(1970,1,1)</f>
        <v>42426.25</v>
      </c>
      <c r="O300" s="10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LEFT(R300,SEARCH("/",R300)-1)</f>
        <v>music</v>
      </c>
      <c r="T300" t="str">
        <f>MID(R300,SEARCH("/",R300)+1,256)</f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(E301/D301*100)</f>
        <v>51.421052631578945</v>
      </c>
      <c r="G301" t="s">
        <v>14</v>
      </c>
      <c r="H301">
        <v>49</v>
      </c>
      <c r="I301" s="7">
        <f>IF(H301 =0,0,E301/H301)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(((L301/60)/60)/24)+DATE(1970,1,1)</f>
        <v>42432.25</v>
      </c>
      <c r="O301" s="10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LEFT(R301,SEARCH("/",R301)-1)</f>
        <v>food</v>
      </c>
      <c r="T301" t="str">
        <f>MID(R301,SEARCH("/",R301)+1,256)</f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(E302/D302*100)</f>
        <v>5</v>
      </c>
      <c r="G302" t="s">
        <v>14</v>
      </c>
      <c r="H302">
        <v>1</v>
      </c>
      <c r="I302" s="7">
        <f>IF(H302 =0,0,E302/H302)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(((L302/60)/60)/24)+DATE(1970,1,1)</f>
        <v>42977.208333333328</v>
      </c>
      <c r="O302" s="10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LEFT(R302,SEARCH("/",R302)-1)</f>
        <v>publishing</v>
      </c>
      <c r="T302" t="str">
        <f>MID(R302,SEARCH("/",R302)+1,256)</f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(E303/D303*100)</f>
        <v>1344.6666666666667</v>
      </c>
      <c r="G303" t="s">
        <v>20</v>
      </c>
      <c r="H303">
        <v>295</v>
      </c>
      <c r="I303" s="7">
        <f>IF(H303 =0,0,E303/H303)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(((L303/60)/60)/24)+DATE(1970,1,1)</f>
        <v>42061.25</v>
      </c>
      <c r="O303" s="10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LEFT(R303,SEARCH("/",R303)-1)</f>
        <v>film &amp; video</v>
      </c>
      <c r="T303" t="str">
        <f>MID(R303,SEARCH("/",R303)+1,256)</f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(E304/D304*100)</f>
        <v>31.844940867279899</v>
      </c>
      <c r="G304" t="s">
        <v>14</v>
      </c>
      <c r="H304">
        <v>245</v>
      </c>
      <c r="I304" s="7">
        <f>IF(H304 =0,0,E304/H304)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(((L304/60)/60)/24)+DATE(1970,1,1)</f>
        <v>43345.208333333328</v>
      </c>
      <c r="O304" s="10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LEFT(R304,SEARCH("/",R304)-1)</f>
        <v>theater</v>
      </c>
      <c r="T304" t="str">
        <f>MID(R304,SEARCH("/",R304)+1,256)</f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(E305/D305*100)</f>
        <v>82.617647058823536</v>
      </c>
      <c r="G305" t="s">
        <v>14</v>
      </c>
      <c r="H305">
        <v>32</v>
      </c>
      <c r="I305" s="7">
        <f>IF(H305 =0,0,E305/H305)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(((L305/60)/60)/24)+DATE(1970,1,1)</f>
        <v>42376.25</v>
      </c>
      <c r="O305" s="10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>LEFT(R305,SEARCH("/",R305)-1)</f>
        <v>music</v>
      </c>
      <c r="T305" t="str">
        <f>MID(R305,SEARCH("/",R305)+1,256)</f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(E306/D306*100)</f>
        <v>546.14285714285722</v>
      </c>
      <c r="G306" t="s">
        <v>20</v>
      </c>
      <c r="H306">
        <v>142</v>
      </c>
      <c r="I306" s="7">
        <f>IF(H306 =0,0,E306/H306)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(((L306/60)/60)/24)+DATE(1970,1,1)</f>
        <v>42589.208333333328</v>
      </c>
      <c r="O306" s="10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LEFT(R306,SEARCH("/",R306)-1)</f>
        <v>film &amp; video</v>
      </c>
      <c r="T306" t="str">
        <f>MID(R306,SEARCH("/",R306)+1,256)</f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(E307/D307*100)</f>
        <v>286.21428571428572</v>
      </c>
      <c r="G307" t="s">
        <v>20</v>
      </c>
      <c r="H307">
        <v>85</v>
      </c>
      <c r="I307" s="7">
        <f>IF(H307 =0,0,E307/H307)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(((L307/60)/60)/24)+DATE(1970,1,1)</f>
        <v>42448.208333333328</v>
      </c>
      <c r="O307" s="10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LEFT(R307,SEARCH("/",R307)-1)</f>
        <v>theater</v>
      </c>
      <c r="T307" t="str">
        <f>MID(R307,SEARCH("/",R307)+1,256)</f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(E308/D308*100)</f>
        <v>7.9076923076923071</v>
      </c>
      <c r="G308" t="s">
        <v>14</v>
      </c>
      <c r="H308">
        <v>7</v>
      </c>
      <c r="I308" s="7">
        <f>IF(H308 =0,0,E308/H308)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(((L308/60)/60)/24)+DATE(1970,1,1)</f>
        <v>42930.208333333328</v>
      </c>
      <c r="O308" s="10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LEFT(R308,SEARCH("/",R308)-1)</f>
        <v>theater</v>
      </c>
      <c r="T308" t="str">
        <f>MID(R308,SEARCH("/",R308)+1,256)</f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(E309/D309*100)</f>
        <v>132.13677811550153</v>
      </c>
      <c r="G309" t="s">
        <v>20</v>
      </c>
      <c r="H309">
        <v>659</v>
      </c>
      <c r="I309" s="7">
        <f>IF(H309 =0,0,E309/H309)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(((L309/60)/60)/24)+DATE(1970,1,1)</f>
        <v>41066.208333333336</v>
      </c>
      <c r="O309" s="10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LEFT(R309,SEARCH("/",R309)-1)</f>
        <v>publishing</v>
      </c>
      <c r="T309" t="str">
        <f>MID(R309,SEARCH("/",R309)+1,256)</f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(E310/D310*100)</f>
        <v>74.077834179357026</v>
      </c>
      <c r="G310" t="s">
        <v>14</v>
      </c>
      <c r="H310">
        <v>803</v>
      </c>
      <c r="I310" s="7">
        <f>IF(H310 =0,0,E310/H310)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(((L310/60)/60)/24)+DATE(1970,1,1)</f>
        <v>40651.208333333336</v>
      </c>
      <c r="O310" s="10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LEFT(R310,SEARCH("/",R310)-1)</f>
        <v>theater</v>
      </c>
      <c r="T310" t="str">
        <f>MID(R310,SEARCH("/",R310)+1,256)</f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(E311/D311*100)</f>
        <v>75.292682926829272</v>
      </c>
      <c r="G311" t="s">
        <v>74</v>
      </c>
      <c r="H311">
        <v>75</v>
      </c>
      <c r="I311" s="7">
        <f>IF(H311 =0,0,E311/H311)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(((L311/60)/60)/24)+DATE(1970,1,1)</f>
        <v>40807.208333333336</v>
      </c>
      <c r="O311" s="10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LEFT(R311,SEARCH("/",R311)-1)</f>
        <v>music</v>
      </c>
      <c r="T311" t="str">
        <f>MID(R311,SEARCH("/",R311)+1,256)</f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(E312/D312*100)</f>
        <v>20.333333333333332</v>
      </c>
      <c r="G312" t="s">
        <v>14</v>
      </c>
      <c r="H312">
        <v>16</v>
      </c>
      <c r="I312" s="7">
        <f>IF(H312 =0,0,E312/H312)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(((L312/60)/60)/24)+DATE(1970,1,1)</f>
        <v>40277.208333333336</v>
      </c>
      <c r="O312" s="10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LEFT(R312,SEARCH("/",R312)-1)</f>
        <v>games</v>
      </c>
      <c r="T312" t="str">
        <f>MID(R312,SEARCH("/",R312)+1,256)</f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(E313/D313*100)</f>
        <v>203.36507936507937</v>
      </c>
      <c r="G313" t="s">
        <v>20</v>
      </c>
      <c r="H313">
        <v>121</v>
      </c>
      <c r="I313" s="7">
        <f>IF(H313 =0,0,E313/H313)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(((L313/60)/60)/24)+DATE(1970,1,1)</f>
        <v>40590.25</v>
      </c>
      <c r="O313" s="10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LEFT(R313,SEARCH("/",R313)-1)</f>
        <v>theater</v>
      </c>
      <c r="T313" t="str">
        <f>MID(R313,SEARCH("/",R313)+1,256)</f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(E314/D314*100)</f>
        <v>310.2284263959391</v>
      </c>
      <c r="G314" t="s">
        <v>20</v>
      </c>
      <c r="H314">
        <v>3742</v>
      </c>
      <c r="I314" s="7">
        <f>IF(H314 =0,0,E314/H314)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(((L314/60)/60)/24)+DATE(1970,1,1)</f>
        <v>41572.208333333336</v>
      </c>
      <c r="O314" s="10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LEFT(R314,SEARCH("/",R314)-1)</f>
        <v>theater</v>
      </c>
      <c r="T314" t="str">
        <f>MID(R314,SEARCH("/",R314)+1,256)</f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(E315/D315*100)</f>
        <v>395.31818181818181</v>
      </c>
      <c r="G315" t="s">
        <v>20</v>
      </c>
      <c r="H315">
        <v>223</v>
      </c>
      <c r="I315" s="7">
        <f>IF(H315 =0,0,E315/H315)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(((L315/60)/60)/24)+DATE(1970,1,1)</f>
        <v>40966.25</v>
      </c>
      <c r="O315" s="10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LEFT(R315,SEARCH("/",R315)-1)</f>
        <v>music</v>
      </c>
      <c r="T315" t="str">
        <f>MID(R315,SEARCH("/",R315)+1,256)</f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(E316/D316*100)</f>
        <v>294.71428571428572</v>
      </c>
      <c r="G316" t="s">
        <v>20</v>
      </c>
      <c r="H316">
        <v>133</v>
      </c>
      <c r="I316" s="7">
        <f>IF(H316 =0,0,E316/H316)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(((L316/60)/60)/24)+DATE(1970,1,1)</f>
        <v>43536.208333333328</v>
      </c>
      <c r="O316" s="10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LEFT(R316,SEARCH("/",R316)-1)</f>
        <v>film &amp; video</v>
      </c>
      <c r="T316" t="str">
        <f>MID(R316,SEARCH("/",R316)+1,256)</f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(E317/D317*100)</f>
        <v>33.89473684210526</v>
      </c>
      <c r="G317" t="s">
        <v>14</v>
      </c>
      <c r="H317">
        <v>31</v>
      </c>
      <c r="I317" s="7">
        <f>IF(H317 =0,0,E317/H317)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(((L317/60)/60)/24)+DATE(1970,1,1)</f>
        <v>41783.208333333336</v>
      </c>
      <c r="O317" s="10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LEFT(R317,SEARCH("/",R317)-1)</f>
        <v>theater</v>
      </c>
      <c r="T317" t="str">
        <f>MID(R317,SEARCH("/",R317)+1,256)</f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(E318/D318*100)</f>
        <v>66.677083333333329</v>
      </c>
      <c r="G318" t="s">
        <v>14</v>
      </c>
      <c r="H318">
        <v>108</v>
      </c>
      <c r="I318" s="7">
        <f>IF(H318 =0,0,E318/H318)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(((L318/60)/60)/24)+DATE(1970,1,1)</f>
        <v>43788.25</v>
      </c>
      <c r="O318" s="10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>LEFT(R318,SEARCH("/",R318)-1)</f>
        <v>food</v>
      </c>
      <c r="T318" t="str">
        <f>MID(R318,SEARCH("/",R318)+1,256)</f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(E319/D319*100)</f>
        <v>19.227272727272727</v>
      </c>
      <c r="G319" t="s">
        <v>14</v>
      </c>
      <c r="H319">
        <v>30</v>
      </c>
      <c r="I319" s="7">
        <f>IF(H319 =0,0,E319/H319)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(((L319/60)/60)/24)+DATE(1970,1,1)</f>
        <v>42869.208333333328</v>
      </c>
      <c r="O319" s="10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LEFT(R319,SEARCH("/",R319)-1)</f>
        <v>theater</v>
      </c>
      <c r="T319" t="str">
        <f>MID(R319,SEARCH("/",R319)+1,256)</f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(E320/D320*100)</f>
        <v>15.842105263157894</v>
      </c>
      <c r="G320" t="s">
        <v>14</v>
      </c>
      <c r="H320">
        <v>17</v>
      </c>
      <c r="I320" s="7">
        <f>IF(H320 =0,0,E320/H320)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(((L320/60)/60)/24)+DATE(1970,1,1)</f>
        <v>41684.25</v>
      </c>
      <c r="O320" s="10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>LEFT(R320,SEARCH("/",R320)-1)</f>
        <v>music</v>
      </c>
      <c r="T320" t="str">
        <f>MID(R320,SEARCH("/",R320)+1,256)</f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(E321/D321*100)</f>
        <v>38.702380952380956</v>
      </c>
      <c r="G321" t="s">
        <v>74</v>
      </c>
      <c r="H321">
        <v>64</v>
      </c>
      <c r="I321" s="7">
        <f>IF(H321 =0,0,E321/H321)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(((L321/60)/60)/24)+DATE(1970,1,1)</f>
        <v>40402.208333333336</v>
      </c>
      <c r="O321" s="10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LEFT(R321,SEARCH("/",R321)-1)</f>
        <v>technology</v>
      </c>
      <c r="T321" t="str">
        <f>MID(R321,SEARCH("/",R321)+1,256)</f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(E322/D322*100)</f>
        <v>9.5876777251184837</v>
      </c>
      <c r="G322" t="s">
        <v>14</v>
      </c>
      <c r="H322">
        <v>80</v>
      </c>
      <c r="I322" s="7">
        <f>IF(H322 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(((L322/60)/60)/24)+DATE(1970,1,1)</f>
        <v>40673.208333333336</v>
      </c>
      <c r="O322" s="10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LEFT(R322,SEARCH("/",R322)-1)</f>
        <v>publishing</v>
      </c>
      <c r="T322" t="str">
        <f>MID(R322,SEARCH("/",R322)+1,256)</f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(E323/D323*100)</f>
        <v>94.144366197183089</v>
      </c>
      <c r="G323" t="s">
        <v>14</v>
      </c>
      <c r="H323">
        <v>2468</v>
      </c>
      <c r="I323" s="7">
        <f>IF(H323 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(((L323/60)/60)/24)+DATE(1970,1,1)</f>
        <v>40634.208333333336</v>
      </c>
      <c r="O323" s="10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LEFT(R323,SEARCH("/",R323)-1)</f>
        <v>film &amp; video</v>
      </c>
      <c r="T323" t="str">
        <f>MID(R323,SEARCH("/",R323)+1,256)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(E324/D324*100)</f>
        <v>166.56234096692114</v>
      </c>
      <c r="G324" t="s">
        <v>20</v>
      </c>
      <c r="H324">
        <v>5168</v>
      </c>
      <c r="I324" s="7">
        <f>IF(H324 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(((L324/60)/60)/24)+DATE(1970,1,1)</f>
        <v>40507.25</v>
      </c>
      <c r="O324" s="10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LEFT(R324,SEARCH("/",R324)-1)</f>
        <v>theater</v>
      </c>
      <c r="T324" t="str">
        <f>MID(R324,SEARCH("/",R324)+1,256)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(E325/D325*100)</f>
        <v>24.134831460674157</v>
      </c>
      <c r="G325" t="s">
        <v>14</v>
      </c>
      <c r="H325">
        <v>26</v>
      </c>
      <c r="I325" s="7">
        <f>IF(H325 =0,0,E325/H325)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(((L325/60)/60)/24)+DATE(1970,1,1)</f>
        <v>41725.208333333336</v>
      </c>
      <c r="O325" s="10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LEFT(R325,SEARCH("/",R325)-1)</f>
        <v>film &amp; video</v>
      </c>
      <c r="T325" t="str">
        <f>MID(R325,SEARCH("/",R325)+1,256)</f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(E326/D326*100)</f>
        <v>164.05633802816902</v>
      </c>
      <c r="G326" t="s">
        <v>20</v>
      </c>
      <c r="H326">
        <v>307</v>
      </c>
      <c r="I326" s="7">
        <f>IF(H326 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(((L326/60)/60)/24)+DATE(1970,1,1)</f>
        <v>42176.208333333328</v>
      </c>
      <c r="O326" s="10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LEFT(R326,SEARCH("/",R326)-1)</f>
        <v>theater</v>
      </c>
      <c r="T326" t="str">
        <f>MID(R326,SEARCH("/",R326)+1,256)</f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(E327/D327*100)</f>
        <v>90.723076923076931</v>
      </c>
      <c r="G327" t="s">
        <v>14</v>
      </c>
      <c r="H327">
        <v>73</v>
      </c>
      <c r="I327" s="7">
        <f>IF(H327 =0,0,E327/H327)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(((L327/60)/60)/24)+DATE(1970,1,1)</f>
        <v>43267.208333333328</v>
      </c>
      <c r="O327" s="10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LEFT(R327,SEARCH("/",R327)-1)</f>
        <v>theater</v>
      </c>
      <c r="T327" t="str">
        <f>MID(R327,SEARCH("/",R327)+1,256)</f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(E328/D328*100)</f>
        <v>46.194444444444443</v>
      </c>
      <c r="G328" t="s">
        <v>14</v>
      </c>
      <c r="H328">
        <v>128</v>
      </c>
      <c r="I328" s="7">
        <f>IF(H328 =0,0,E328/H328)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(((L328/60)/60)/24)+DATE(1970,1,1)</f>
        <v>42364.25</v>
      </c>
      <c r="O328" s="10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>LEFT(R328,SEARCH("/",R328)-1)</f>
        <v>film &amp; video</v>
      </c>
      <c r="T328" t="str">
        <f>MID(R328,SEARCH("/",R328)+1,256)</f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(E329/D329*100)</f>
        <v>38.53846153846154</v>
      </c>
      <c r="G329" t="s">
        <v>14</v>
      </c>
      <c r="H329">
        <v>33</v>
      </c>
      <c r="I329" s="7">
        <f>IF(H329 =0,0,E329/H329)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(((L329/60)/60)/24)+DATE(1970,1,1)</f>
        <v>43705.208333333328</v>
      </c>
      <c r="O329" s="10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LEFT(R329,SEARCH("/",R329)-1)</f>
        <v>theater</v>
      </c>
      <c r="T329" t="str">
        <f>MID(R329,SEARCH("/",R329)+1,256)</f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(E330/D330*100)</f>
        <v>133.56231003039514</v>
      </c>
      <c r="G330" t="s">
        <v>20</v>
      </c>
      <c r="H330">
        <v>2441</v>
      </c>
      <c r="I330" s="7">
        <f>IF(H330 =0,0,E330/H330)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(((L330/60)/60)/24)+DATE(1970,1,1)</f>
        <v>43434.25</v>
      </c>
      <c r="O330" s="10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LEFT(R330,SEARCH("/",R330)-1)</f>
        <v>music</v>
      </c>
      <c r="T330" t="str">
        <f>MID(R330,SEARCH("/",R330)+1,256)</f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(E331/D331*100)</f>
        <v>22.896588486140725</v>
      </c>
      <c r="G331" t="s">
        <v>47</v>
      </c>
      <c r="H331">
        <v>211</v>
      </c>
      <c r="I331" s="7">
        <f>IF(H331 =0,0,E331/H331)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(((L331/60)/60)/24)+DATE(1970,1,1)</f>
        <v>42716.25</v>
      </c>
      <c r="O331" s="10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LEFT(R331,SEARCH("/",R331)-1)</f>
        <v>games</v>
      </c>
      <c r="T331" t="str">
        <f>MID(R331,SEARCH("/",R331)+1,256)</f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(E332/D332*100)</f>
        <v>184.95548961424333</v>
      </c>
      <c r="G332" t="s">
        <v>20</v>
      </c>
      <c r="H332">
        <v>1385</v>
      </c>
      <c r="I332" s="7">
        <f>IF(H332 =0,0,E332/H332)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(((L332/60)/60)/24)+DATE(1970,1,1)</f>
        <v>43077.25</v>
      </c>
      <c r="O332" s="10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LEFT(R332,SEARCH("/",R332)-1)</f>
        <v>film &amp; video</v>
      </c>
      <c r="T332" t="str">
        <f>MID(R332,SEARCH("/",R332)+1,256)</f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(E333/D333*100)</f>
        <v>443.72727272727275</v>
      </c>
      <c r="G333" t="s">
        <v>20</v>
      </c>
      <c r="H333">
        <v>190</v>
      </c>
      <c r="I333" s="7">
        <f>IF(H333 =0,0,E333/H333)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(((L333/60)/60)/24)+DATE(1970,1,1)</f>
        <v>40896.25</v>
      </c>
      <c r="O333" s="10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LEFT(R333,SEARCH("/",R333)-1)</f>
        <v>food</v>
      </c>
      <c r="T333" t="str">
        <f>MID(R333,SEARCH("/",R333)+1,256)</f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(E334/D334*100)</f>
        <v>199.9806763285024</v>
      </c>
      <c r="G334" t="s">
        <v>20</v>
      </c>
      <c r="H334">
        <v>470</v>
      </c>
      <c r="I334" s="7">
        <f>IF(H334 =0,0,E334/H334)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(((L334/60)/60)/24)+DATE(1970,1,1)</f>
        <v>41361.208333333336</v>
      </c>
      <c r="O334" s="10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LEFT(R334,SEARCH("/",R334)-1)</f>
        <v>technology</v>
      </c>
      <c r="T334" t="str">
        <f>MID(R334,SEARCH("/",R334)+1,256)</f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(E335/D335*100)</f>
        <v>123.95833333333333</v>
      </c>
      <c r="G335" t="s">
        <v>20</v>
      </c>
      <c r="H335">
        <v>253</v>
      </c>
      <c r="I335" s="7">
        <f>IF(H335 =0,0,E335/H335)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(((L335/60)/60)/24)+DATE(1970,1,1)</f>
        <v>43424.25</v>
      </c>
      <c r="O335" s="10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LEFT(R335,SEARCH("/",R335)-1)</f>
        <v>theater</v>
      </c>
      <c r="T335" t="str">
        <f>MID(R335,SEARCH("/",R335)+1,256)</f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(E336/D336*100)</f>
        <v>186.61329305135951</v>
      </c>
      <c r="G336" t="s">
        <v>20</v>
      </c>
      <c r="H336">
        <v>1113</v>
      </c>
      <c r="I336" s="7">
        <f>IF(H336 =0,0,E336/H336)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(((L336/60)/60)/24)+DATE(1970,1,1)</f>
        <v>43110.25</v>
      </c>
      <c r="O336" s="10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LEFT(R336,SEARCH("/",R336)-1)</f>
        <v>music</v>
      </c>
      <c r="T336" t="str">
        <f>MID(R336,SEARCH("/",R336)+1,256)</f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(E337/D337*100)</f>
        <v>114.28538550057536</v>
      </c>
      <c r="G337" t="s">
        <v>20</v>
      </c>
      <c r="H337">
        <v>2283</v>
      </c>
      <c r="I337" s="7">
        <f>IF(H337 =0,0,E337/H337)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(((L337/60)/60)/24)+DATE(1970,1,1)</f>
        <v>43784.25</v>
      </c>
      <c r="O337" s="10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LEFT(R337,SEARCH("/",R337)-1)</f>
        <v>music</v>
      </c>
      <c r="T337" t="str">
        <f>MID(R337,SEARCH("/",R337)+1,256)</f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(E338/D338*100)</f>
        <v>97.032531824611041</v>
      </c>
      <c r="G338" t="s">
        <v>14</v>
      </c>
      <c r="H338">
        <v>1072</v>
      </c>
      <c r="I338" s="7">
        <f>IF(H338 =0,0,E338/H338)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(((L338/60)/60)/24)+DATE(1970,1,1)</f>
        <v>40527.25</v>
      </c>
      <c r="O338" s="10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>LEFT(R338,SEARCH("/",R338)-1)</f>
        <v>music</v>
      </c>
      <c r="T338" t="str">
        <f>MID(R338,SEARCH("/",R338)+1,256)</f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(E339/D339*100)</f>
        <v>122.81904761904762</v>
      </c>
      <c r="G339" t="s">
        <v>20</v>
      </c>
      <c r="H339">
        <v>1095</v>
      </c>
      <c r="I339" s="7">
        <f>IF(H339 =0,0,E339/H339)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(((L339/60)/60)/24)+DATE(1970,1,1)</f>
        <v>43780.25</v>
      </c>
      <c r="O339" s="10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LEFT(R339,SEARCH("/",R339)-1)</f>
        <v>theater</v>
      </c>
      <c r="T339" t="str">
        <f>MID(R339,SEARCH("/",R339)+1,256)</f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(E340/D340*100)</f>
        <v>179.14326647564468</v>
      </c>
      <c r="G340" t="s">
        <v>20</v>
      </c>
      <c r="H340">
        <v>1690</v>
      </c>
      <c r="I340" s="7">
        <f>IF(H340 =0,0,E340/H340)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(((L340/60)/60)/24)+DATE(1970,1,1)</f>
        <v>40821.208333333336</v>
      </c>
      <c r="O340" s="10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LEFT(R340,SEARCH("/",R340)-1)</f>
        <v>theater</v>
      </c>
      <c r="T340" t="str">
        <f>MID(R340,SEARCH("/",R340)+1,256)</f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(E341/D341*100)</f>
        <v>79.951577402787962</v>
      </c>
      <c r="G341" t="s">
        <v>74</v>
      </c>
      <c r="H341">
        <v>1297</v>
      </c>
      <c r="I341" s="7">
        <f>IF(H341 =0,0,E341/H341)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(((L341/60)/60)/24)+DATE(1970,1,1)</f>
        <v>42949.208333333328</v>
      </c>
      <c r="O341" s="10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LEFT(R341,SEARCH("/",R341)-1)</f>
        <v>theater</v>
      </c>
      <c r="T341" t="str">
        <f>MID(R341,SEARCH("/",R341)+1,256)</f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(E342/D342*100)</f>
        <v>94.242587601078171</v>
      </c>
      <c r="G342" t="s">
        <v>14</v>
      </c>
      <c r="H342">
        <v>393</v>
      </c>
      <c r="I342" s="7">
        <f>IF(H342 =0,0,E342/H342)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(((L342/60)/60)/24)+DATE(1970,1,1)</f>
        <v>40889.25</v>
      </c>
      <c r="O342" s="10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>LEFT(R342,SEARCH("/",R342)-1)</f>
        <v>photography</v>
      </c>
      <c r="T342" t="str">
        <f>MID(R342,SEARCH("/",R342)+1,256)</f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(E343/D343*100)</f>
        <v>84.669291338582681</v>
      </c>
      <c r="G343" t="s">
        <v>14</v>
      </c>
      <c r="H343">
        <v>1257</v>
      </c>
      <c r="I343" s="7">
        <f>IF(H343 =0,0,E343/H343)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(((L343/60)/60)/24)+DATE(1970,1,1)</f>
        <v>42244.208333333328</v>
      </c>
      <c r="O343" s="10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LEFT(R343,SEARCH("/",R343)-1)</f>
        <v>music</v>
      </c>
      <c r="T343" t="str">
        <f>MID(R343,SEARCH("/",R343)+1,256)</f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(E344/D344*100)</f>
        <v>66.521920668058456</v>
      </c>
      <c r="G344" t="s">
        <v>14</v>
      </c>
      <c r="H344">
        <v>328</v>
      </c>
      <c r="I344" s="7">
        <f>IF(H344 =0,0,E344/H344)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(((L344/60)/60)/24)+DATE(1970,1,1)</f>
        <v>41475.208333333336</v>
      </c>
      <c r="O344" s="10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LEFT(R344,SEARCH("/",R344)-1)</f>
        <v>theater</v>
      </c>
      <c r="T344" t="str">
        <f>MID(R344,SEARCH("/",R344)+1,256)</f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(E345/D345*100)</f>
        <v>53.922222222222224</v>
      </c>
      <c r="G345" t="s">
        <v>14</v>
      </c>
      <c r="H345">
        <v>147</v>
      </c>
      <c r="I345" s="7">
        <f>IF(H345 =0,0,E345/H345)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(((L345/60)/60)/24)+DATE(1970,1,1)</f>
        <v>41597.25</v>
      </c>
      <c r="O345" s="10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>LEFT(R345,SEARCH("/",R345)-1)</f>
        <v>theater</v>
      </c>
      <c r="T345" t="str">
        <f>MID(R345,SEARCH("/",R345)+1,256)</f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(E346/D346*100)</f>
        <v>41.983299595141702</v>
      </c>
      <c r="G346" t="s">
        <v>14</v>
      </c>
      <c r="H346">
        <v>830</v>
      </c>
      <c r="I346" s="7">
        <f>IF(H346 =0,0,E346/H346)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(((L346/60)/60)/24)+DATE(1970,1,1)</f>
        <v>43122.25</v>
      </c>
      <c r="O346" s="10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>LEFT(R346,SEARCH("/",R346)-1)</f>
        <v>games</v>
      </c>
      <c r="T346" t="str">
        <f>MID(R346,SEARCH("/",R346)+1,256)</f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(E347/D347*100)</f>
        <v>14.69479695431472</v>
      </c>
      <c r="G347" t="s">
        <v>14</v>
      </c>
      <c r="H347">
        <v>331</v>
      </c>
      <c r="I347" s="7">
        <f>IF(H347 =0,0,E347/H347)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(((L347/60)/60)/24)+DATE(1970,1,1)</f>
        <v>42194.208333333328</v>
      </c>
      <c r="O347" s="10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LEFT(R347,SEARCH("/",R347)-1)</f>
        <v>film &amp; video</v>
      </c>
      <c r="T347" t="str">
        <f>MID(R347,SEARCH("/",R347)+1,256)</f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(E348/D348*100)</f>
        <v>34.475000000000001</v>
      </c>
      <c r="G348" t="s">
        <v>14</v>
      </c>
      <c r="H348">
        <v>25</v>
      </c>
      <c r="I348" s="7">
        <f>IF(H348 =0,0,E348/H348)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(((L348/60)/60)/24)+DATE(1970,1,1)</f>
        <v>42971.208333333328</v>
      </c>
      <c r="O348" s="10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LEFT(R348,SEARCH("/",R348)-1)</f>
        <v>music</v>
      </c>
      <c r="T348" t="str">
        <f>MID(R348,SEARCH("/",R348)+1,256)</f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(E349/D349*100)</f>
        <v>1400.7777777777778</v>
      </c>
      <c r="G349" t="s">
        <v>20</v>
      </c>
      <c r="H349">
        <v>191</v>
      </c>
      <c r="I349" s="7">
        <f>IF(H349 =0,0,E349/H349)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(((L349/60)/60)/24)+DATE(1970,1,1)</f>
        <v>42046.25</v>
      </c>
      <c r="O349" s="10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LEFT(R349,SEARCH("/",R349)-1)</f>
        <v>technology</v>
      </c>
      <c r="T349" t="str">
        <f>MID(R349,SEARCH("/",R349)+1,256)</f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(E350/D350*100)</f>
        <v>71.770351758793964</v>
      </c>
      <c r="G350" t="s">
        <v>14</v>
      </c>
      <c r="H350">
        <v>3483</v>
      </c>
      <c r="I350" s="7">
        <f>IF(H350 =0,0,E350/H350)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(((L350/60)/60)/24)+DATE(1970,1,1)</f>
        <v>42782.25</v>
      </c>
      <c r="O350" s="10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>LEFT(R350,SEARCH("/",R350)-1)</f>
        <v>food</v>
      </c>
      <c r="T350" t="str">
        <f>MID(R350,SEARCH("/",R350)+1,256)</f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(E351/D351*100)</f>
        <v>53.074115044247783</v>
      </c>
      <c r="G351" t="s">
        <v>14</v>
      </c>
      <c r="H351">
        <v>923</v>
      </c>
      <c r="I351" s="7">
        <f>IF(H351 =0,0,E351/H351)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(((L351/60)/60)/24)+DATE(1970,1,1)</f>
        <v>42930.208333333328</v>
      </c>
      <c r="O351" s="10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LEFT(R351,SEARCH("/",R351)-1)</f>
        <v>theater</v>
      </c>
      <c r="T351" t="str">
        <f>MID(R351,SEARCH("/",R351)+1,256)</f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(E352/D352*100)</f>
        <v>5</v>
      </c>
      <c r="G352" t="s">
        <v>14</v>
      </c>
      <c r="H352">
        <v>1</v>
      </c>
      <c r="I352" s="7">
        <f>IF(H352 =0,0,E352/H352)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(((L352/60)/60)/24)+DATE(1970,1,1)</f>
        <v>42144.208333333328</v>
      </c>
      <c r="O352" s="10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LEFT(R352,SEARCH("/",R352)-1)</f>
        <v>music</v>
      </c>
      <c r="T352" t="str">
        <f>MID(R352,SEARCH("/",R352)+1,256)</f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(E353/D353*100)</f>
        <v>127.70715249662618</v>
      </c>
      <c r="G353" t="s">
        <v>20</v>
      </c>
      <c r="H353">
        <v>2013</v>
      </c>
      <c r="I353" s="7">
        <f>IF(H353 =0,0,E353/H353)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(((L353/60)/60)/24)+DATE(1970,1,1)</f>
        <v>42240.208333333328</v>
      </c>
      <c r="O353" s="10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LEFT(R353,SEARCH("/",R353)-1)</f>
        <v>music</v>
      </c>
      <c r="T353" t="str">
        <f>MID(R353,SEARCH("/",R353)+1,256)</f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(E354/D354*100)</f>
        <v>34.892857142857139</v>
      </c>
      <c r="G354" t="s">
        <v>14</v>
      </c>
      <c r="H354">
        <v>33</v>
      </c>
      <c r="I354" s="7">
        <f>IF(H354 =0,0,E354/H354)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(((L354/60)/60)/24)+DATE(1970,1,1)</f>
        <v>42315.25</v>
      </c>
      <c r="O354" s="10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>LEFT(R354,SEARCH("/",R354)-1)</f>
        <v>theater</v>
      </c>
      <c r="T354" t="str">
        <f>MID(R354,SEARCH("/",R354)+1,256)</f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(E355/D355*100)</f>
        <v>410.59821428571428</v>
      </c>
      <c r="G355" t="s">
        <v>20</v>
      </c>
      <c r="H355">
        <v>1703</v>
      </c>
      <c r="I355" s="7">
        <f>IF(H355 =0,0,E355/H355)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(((L355/60)/60)/24)+DATE(1970,1,1)</f>
        <v>43651.208333333328</v>
      </c>
      <c r="O355" s="10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LEFT(R355,SEARCH("/",R355)-1)</f>
        <v>theater</v>
      </c>
      <c r="T355" t="str">
        <f>MID(R355,SEARCH("/",R355)+1,256)</f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(E356/D356*100)</f>
        <v>123.73770491803278</v>
      </c>
      <c r="G356" t="s">
        <v>20</v>
      </c>
      <c r="H356">
        <v>80</v>
      </c>
      <c r="I356" s="7">
        <f>IF(H356 =0,0,E356/H356)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(((L356/60)/60)/24)+DATE(1970,1,1)</f>
        <v>41520.208333333336</v>
      </c>
      <c r="O356" s="10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LEFT(R356,SEARCH("/",R356)-1)</f>
        <v>film &amp; video</v>
      </c>
      <c r="T356" t="str">
        <f>MID(R356,SEARCH("/",R356)+1,256)</f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(E357/D357*100)</f>
        <v>58.973684210526315</v>
      </c>
      <c r="G357" t="s">
        <v>47</v>
      </c>
      <c r="H357">
        <v>86</v>
      </c>
      <c r="I357" s="7">
        <f>IF(H357 =0,0,E357/H357)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(((L357/60)/60)/24)+DATE(1970,1,1)</f>
        <v>42757.25</v>
      </c>
      <c r="O357" s="10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LEFT(R357,SEARCH("/",R357)-1)</f>
        <v>technology</v>
      </c>
      <c r="T357" t="str">
        <f>MID(R357,SEARCH("/",R357)+1,256)</f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(E358/D358*100)</f>
        <v>36.892473118279568</v>
      </c>
      <c r="G358" t="s">
        <v>14</v>
      </c>
      <c r="H358">
        <v>40</v>
      </c>
      <c r="I358" s="7">
        <f>IF(H358 =0,0,E358/H358)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(((L358/60)/60)/24)+DATE(1970,1,1)</f>
        <v>40922.25</v>
      </c>
      <c r="O358" s="10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>LEFT(R358,SEARCH("/",R358)-1)</f>
        <v>theater</v>
      </c>
      <c r="T358" t="str">
        <f>MID(R358,SEARCH("/",R358)+1,256)</f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(E359/D359*100)</f>
        <v>184.91304347826087</v>
      </c>
      <c r="G359" t="s">
        <v>20</v>
      </c>
      <c r="H359">
        <v>41</v>
      </c>
      <c r="I359" s="7">
        <f>IF(H359 =0,0,E359/H359)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(((L359/60)/60)/24)+DATE(1970,1,1)</f>
        <v>42250.208333333328</v>
      </c>
      <c r="O359" s="10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LEFT(R359,SEARCH("/",R359)-1)</f>
        <v>games</v>
      </c>
      <c r="T359" t="str">
        <f>MID(R359,SEARCH("/",R359)+1,256)</f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(E360/D360*100)</f>
        <v>11.814432989690722</v>
      </c>
      <c r="G360" t="s">
        <v>14</v>
      </c>
      <c r="H360">
        <v>23</v>
      </c>
      <c r="I360" s="7">
        <f>IF(H360 =0,0,E360/H360)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(((L360/60)/60)/24)+DATE(1970,1,1)</f>
        <v>43322.208333333328</v>
      </c>
      <c r="O360" s="10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LEFT(R360,SEARCH("/",R360)-1)</f>
        <v>photography</v>
      </c>
      <c r="T360" t="str">
        <f>MID(R360,SEARCH("/",R360)+1,256)</f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(E361/D361*100)</f>
        <v>298.7</v>
      </c>
      <c r="G361" t="s">
        <v>20</v>
      </c>
      <c r="H361">
        <v>187</v>
      </c>
      <c r="I361" s="7">
        <f>IF(H361 =0,0,E361/H361)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(((L361/60)/60)/24)+DATE(1970,1,1)</f>
        <v>40782.208333333336</v>
      </c>
      <c r="O361" s="10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LEFT(R361,SEARCH("/",R361)-1)</f>
        <v>film &amp; video</v>
      </c>
      <c r="T361" t="str">
        <f>MID(R361,SEARCH("/",R361)+1,256)</f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(E362/D362*100)</f>
        <v>226.35175879396985</v>
      </c>
      <c r="G362" t="s">
        <v>20</v>
      </c>
      <c r="H362">
        <v>2875</v>
      </c>
      <c r="I362" s="7">
        <f>IF(H362 =0,0,E362/H362)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(((L362/60)/60)/24)+DATE(1970,1,1)</f>
        <v>40544.25</v>
      </c>
      <c r="O362" s="10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LEFT(R362,SEARCH("/",R362)-1)</f>
        <v>theater</v>
      </c>
      <c r="T362" t="str">
        <f>MID(R362,SEARCH("/",R362)+1,256)</f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(E363/D363*100)</f>
        <v>173.56363636363636</v>
      </c>
      <c r="G363" t="s">
        <v>20</v>
      </c>
      <c r="H363">
        <v>88</v>
      </c>
      <c r="I363" s="7">
        <f>IF(H363 =0,0,E363/H363)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(((L363/60)/60)/24)+DATE(1970,1,1)</f>
        <v>43015.208333333328</v>
      </c>
      <c r="O363" s="10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LEFT(R363,SEARCH("/",R363)-1)</f>
        <v>theater</v>
      </c>
      <c r="T363" t="str">
        <f>MID(R363,SEARCH("/",R363)+1,256)</f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(E364/D364*100)</f>
        <v>371.75675675675677</v>
      </c>
      <c r="G364" t="s">
        <v>20</v>
      </c>
      <c r="H364">
        <v>191</v>
      </c>
      <c r="I364" s="7">
        <f>IF(H364 =0,0,E364/H364)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(((L364/60)/60)/24)+DATE(1970,1,1)</f>
        <v>40570.25</v>
      </c>
      <c r="O364" s="10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LEFT(R364,SEARCH("/",R364)-1)</f>
        <v>music</v>
      </c>
      <c r="T364" t="str">
        <f>MID(R364,SEARCH("/",R364)+1,256)</f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(E365/D365*100)</f>
        <v>160.19230769230771</v>
      </c>
      <c r="G365" t="s">
        <v>20</v>
      </c>
      <c r="H365">
        <v>139</v>
      </c>
      <c r="I365" s="7">
        <f>IF(H365 =0,0,E365/H365)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(((L365/60)/60)/24)+DATE(1970,1,1)</f>
        <v>40904.25</v>
      </c>
      <c r="O365" s="10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LEFT(R365,SEARCH("/",R365)-1)</f>
        <v>music</v>
      </c>
      <c r="T365" t="str">
        <f>MID(R365,SEARCH("/",R365)+1,256)</f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(E366/D366*100)</f>
        <v>1616.3333333333335</v>
      </c>
      <c r="G366" t="s">
        <v>20</v>
      </c>
      <c r="H366">
        <v>186</v>
      </c>
      <c r="I366" s="7">
        <f>IF(H366 =0,0,E366/H366)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(((L366/60)/60)/24)+DATE(1970,1,1)</f>
        <v>43164.25</v>
      </c>
      <c r="O366" s="10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LEFT(R366,SEARCH("/",R366)-1)</f>
        <v>music</v>
      </c>
      <c r="T366" t="str">
        <f>MID(R366,SEARCH("/",R366)+1,256)</f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(E367/D367*100)</f>
        <v>733.4375</v>
      </c>
      <c r="G367" t="s">
        <v>20</v>
      </c>
      <c r="H367">
        <v>112</v>
      </c>
      <c r="I367" s="7">
        <f>IF(H367 =0,0,E367/H367)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(((L367/60)/60)/24)+DATE(1970,1,1)</f>
        <v>42733.25</v>
      </c>
      <c r="O367" s="10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LEFT(R367,SEARCH("/",R367)-1)</f>
        <v>theater</v>
      </c>
      <c r="T367" t="str">
        <f>MID(R367,SEARCH("/",R367)+1,256)</f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(E368/D368*100)</f>
        <v>592.11111111111109</v>
      </c>
      <c r="G368" t="s">
        <v>20</v>
      </c>
      <c r="H368">
        <v>101</v>
      </c>
      <c r="I368" s="7">
        <f>IF(H368 =0,0,E368/H368)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(((L368/60)/60)/24)+DATE(1970,1,1)</f>
        <v>40546.25</v>
      </c>
      <c r="O368" s="10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LEFT(R368,SEARCH("/",R368)-1)</f>
        <v>theater</v>
      </c>
      <c r="T368" t="str">
        <f>MID(R368,SEARCH("/",R368)+1,256)</f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(E369/D369*100)</f>
        <v>18.888888888888889</v>
      </c>
      <c r="G369" t="s">
        <v>14</v>
      </c>
      <c r="H369">
        <v>75</v>
      </c>
      <c r="I369" s="7">
        <f>IF(H369 =0,0,E369/H369)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(((L369/60)/60)/24)+DATE(1970,1,1)</f>
        <v>41930.208333333336</v>
      </c>
      <c r="O369" s="10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>LEFT(R369,SEARCH("/",R369)-1)</f>
        <v>theater</v>
      </c>
      <c r="T369" t="str">
        <f>MID(R369,SEARCH("/",R369)+1,256)</f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(E370/D370*100)</f>
        <v>276.80769230769232</v>
      </c>
      <c r="G370" t="s">
        <v>20</v>
      </c>
      <c r="H370">
        <v>206</v>
      </c>
      <c r="I370" s="7">
        <f>IF(H370 =0,0,E370/H370)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(((L370/60)/60)/24)+DATE(1970,1,1)</f>
        <v>40464.208333333336</v>
      </c>
      <c r="O370" s="10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LEFT(R370,SEARCH("/",R370)-1)</f>
        <v>film &amp; video</v>
      </c>
      <c r="T370" t="str">
        <f>MID(R370,SEARCH("/",R370)+1,256)</f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(E371/D371*100)</f>
        <v>273.01851851851848</v>
      </c>
      <c r="G371" t="s">
        <v>20</v>
      </c>
      <c r="H371">
        <v>154</v>
      </c>
      <c r="I371" s="7">
        <f>IF(H371 =0,0,E371/H371)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(((L371/60)/60)/24)+DATE(1970,1,1)</f>
        <v>41308.25</v>
      </c>
      <c r="O371" s="10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LEFT(R371,SEARCH("/",R371)-1)</f>
        <v>film &amp; video</v>
      </c>
      <c r="T371" t="str">
        <f>MID(R371,SEARCH("/",R371)+1,256)</f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(E372/D372*100)</f>
        <v>159.36331255565449</v>
      </c>
      <c r="G372" t="s">
        <v>20</v>
      </c>
      <c r="H372">
        <v>5966</v>
      </c>
      <c r="I372" s="7">
        <f>IF(H372 =0,0,E372/H372)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(((L372/60)/60)/24)+DATE(1970,1,1)</f>
        <v>43570.208333333328</v>
      </c>
      <c r="O372" s="10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LEFT(R372,SEARCH("/",R372)-1)</f>
        <v>theater</v>
      </c>
      <c r="T372" t="str">
        <f>MID(R372,SEARCH("/",R372)+1,256)</f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(E373/D373*100)</f>
        <v>67.869978858350947</v>
      </c>
      <c r="G373" t="s">
        <v>14</v>
      </c>
      <c r="H373">
        <v>2176</v>
      </c>
      <c r="I373" s="7">
        <f>IF(H373 =0,0,E373/H373)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(((L373/60)/60)/24)+DATE(1970,1,1)</f>
        <v>42043.25</v>
      </c>
      <c r="O373" s="10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LEFT(R373,SEARCH("/",R373)-1)</f>
        <v>theater</v>
      </c>
      <c r="T373" t="str">
        <f>MID(R373,SEARCH("/",R373)+1,256)</f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(E374/D374*100)</f>
        <v>1591.5555555555554</v>
      </c>
      <c r="G374" t="s">
        <v>20</v>
      </c>
      <c r="H374">
        <v>169</v>
      </c>
      <c r="I374" s="7">
        <f>IF(H374 =0,0,E374/H374)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(((L374/60)/60)/24)+DATE(1970,1,1)</f>
        <v>42012.25</v>
      </c>
      <c r="O374" s="10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LEFT(R374,SEARCH("/",R374)-1)</f>
        <v>film &amp; video</v>
      </c>
      <c r="T374" t="str">
        <f>MID(R374,SEARCH("/",R374)+1,256)</f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(E375/D375*100)</f>
        <v>730.18222222222221</v>
      </c>
      <c r="G375" t="s">
        <v>20</v>
      </c>
      <c r="H375">
        <v>2106</v>
      </c>
      <c r="I375" s="7">
        <f>IF(H375 =0,0,E375/H375)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(((L375/60)/60)/24)+DATE(1970,1,1)</f>
        <v>42964.208333333328</v>
      </c>
      <c r="O375" s="10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LEFT(R375,SEARCH("/",R375)-1)</f>
        <v>theater</v>
      </c>
      <c r="T375" t="str">
        <f>MID(R375,SEARCH("/",R375)+1,256)</f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(E376/D376*100)</f>
        <v>13.185782556750297</v>
      </c>
      <c r="G376" t="s">
        <v>14</v>
      </c>
      <c r="H376">
        <v>441</v>
      </c>
      <c r="I376" s="7">
        <f>IF(H376 =0,0,E376/H376)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(((L376/60)/60)/24)+DATE(1970,1,1)</f>
        <v>43476.25</v>
      </c>
      <c r="O376" s="10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>LEFT(R376,SEARCH("/",R376)-1)</f>
        <v>film &amp; video</v>
      </c>
      <c r="T376" t="str">
        <f>MID(R376,SEARCH("/",R376)+1,256)</f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(E377/D377*100)</f>
        <v>54.777777777777779</v>
      </c>
      <c r="G377" t="s">
        <v>14</v>
      </c>
      <c r="H377">
        <v>25</v>
      </c>
      <c r="I377" s="7">
        <f>IF(H377 =0,0,E377/H377)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(((L377/60)/60)/24)+DATE(1970,1,1)</f>
        <v>42293.208333333328</v>
      </c>
      <c r="O377" s="10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>LEFT(R377,SEARCH("/",R377)-1)</f>
        <v>music</v>
      </c>
      <c r="T377" t="str">
        <f>MID(R377,SEARCH("/",R377)+1,256)</f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(E378/D378*100)</f>
        <v>361.02941176470591</v>
      </c>
      <c r="G378" t="s">
        <v>20</v>
      </c>
      <c r="H378">
        <v>131</v>
      </c>
      <c r="I378" s="7">
        <f>IF(H378 =0,0,E378/H378)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(((L378/60)/60)/24)+DATE(1970,1,1)</f>
        <v>41826.208333333336</v>
      </c>
      <c r="O378" s="10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LEFT(R378,SEARCH("/",R378)-1)</f>
        <v>music</v>
      </c>
      <c r="T378" t="str">
        <f>MID(R378,SEARCH("/",R378)+1,256)</f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(E379/D379*100)</f>
        <v>10.257545271629779</v>
      </c>
      <c r="G379" t="s">
        <v>14</v>
      </c>
      <c r="H379">
        <v>127</v>
      </c>
      <c r="I379" s="7">
        <f>IF(H379 =0,0,E379/H379)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(((L379/60)/60)/24)+DATE(1970,1,1)</f>
        <v>43760.208333333328</v>
      </c>
      <c r="O379" s="10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>LEFT(R379,SEARCH("/",R379)-1)</f>
        <v>theater</v>
      </c>
      <c r="T379" t="str">
        <f>MID(R379,SEARCH("/",R379)+1,256)</f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(E380/D380*100)</f>
        <v>13.962962962962964</v>
      </c>
      <c r="G380" t="s">
        <v>14</v>
      </c>
      <c r="H380">
        <v>355</v>
      </c>
      <c r="I380" s="7">
        <f>IF(H380 =0,0,E380/H380)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(((L380/60)/60)/24)+DATE(1970,1,1)</f>
        <v>43241.208333333328</v>
      </c>
      <c r="O380" s="10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LEFT(R380,SEARCH("/",R380)-1)</f>
        <v>film &amp; video</v>
      </c>
      <c r="T380" t="str">
        <f>MID(R380,SEARCH("/",R380)+1,256)</f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(E381/D381*100)</f>
        <v>40.444444444444443</v>
      </c>
      <c r="G381" t="s">
        <v>14</v>
      </c>
      <c r="H381">
        <v>44</v>
      </c>
      <c r="I381" s="7">
        <f>IF(H381 =0,0,E381/H381)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(((L381/60)/60)/24)+DATE(1970,1,1)</f>
        <v>40843.208333333336</v>
      </c>
      <c r="O381" s="10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>LEFT(R381,SEARCH("/",R381)-1)</f>
        <v>theater</v>
      </c>
      <c r="T381" t="str">
        <f>MID(R381,SEARCH("/",R381)+1,256)</f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(E382/D382*100)</f>
        <v>160.32</v>
      </c>
      <c r="G382" t="s">
        <v>20</v>
      </c>
      <c r="H382">
        <v>84</v>
      </c>
      <c r="I382" s="7">
        <f>IF(H382 =0,0,E382/H382)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(((L382/60)/60)/24)+DATE(1970,1,1)</f>
        <v>41448.208333333336</v>
      </c>
      <c r="O382" s="10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LEFT(R382,SEARCH("/",R382)-1)</f>
        <v>theater</v>
      </c>
      <c r="T382" t="str">
        <f>MID(R382,SEARCH("/",R382)+1,256)</f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(E383/D383*100)</f>
        <v>183.9433962264151</v>
      </c>
      <c r="G383" t="s">
        <v>20</v>
      </c>
      <c r="H383">
        <v>155</v>
      </c>
      <c r="I383" s="7">
        <f>IF(H383 =0,0,E383/H383)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(((L383/60)/60)/24)+DATE(1970,1,1)</f>
        <v>42163.208333333328</v>
      </c>
      <c r="O383" s="10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LEFT(R383,SEARCH("/",R383)-1)</f>
        <v>theater</v>
      </c>
      <c r="T383" t="str">
        <f>MID(R383,SEARCH("/",R383)+1,256)</f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(E384/D384*100)</f>
        <v>63.769230769230766</v>
      </c>
      <c r="G384" t="s">
        <v>14</v>
      </c>
      <c r="H384">
        <v>67</v>
      </c>
      <c r="I384" s="7">
        <f>IF(H384 =0,0,E384/H384)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(((L384/60)/60)/24)+DATE(1970,1,1)</f>
        <v>43024.208333333328</v>
      </c>
      <c r="O384" s="10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LEFT(R384,SEARCH("/",R384)-1)</f>
        <v>photography</v>
      </c>
      <c r="T384" t="str">
        <f>MID(R384,SEARCH("/",R384)+1,256)</f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(E385/D385*100)</f>
        <v>225.38095238095238</v>
      </c>
      <c r="G385" t="s">
        <v>20</v>
      </c>
      <c r="H385">
        <v>189</v>
      </c>
      <c r="I385" s="7">
        <f>IF(H385 =0,0,E385/H385)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(((L385/60)/60)/24)+DATE(1970,1,1)</f>
        <v>43509.25</v>
      </c>
      <c r="O385" s="10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LEFT(R385,SEARCH("/",R385)-1)</f>
        <v>food</v>
      </c>
      <c r="T385" t="str">
        <f>MID(R385,SEARCH("/",R385)+1,256)</f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(E386/D386*100)</f>
        <v>172.00961538461539</v>
      </c>
      <c r="G386" t="s">
        <v>20</v>
      </c>
      <c r="H386">
        <v>4799</v>
      </c>
      <c r="I386" s="7">
        <f>IF(H386 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(((L386/60)/60)/24)+DATE(1970,1,1)</f>
        <v>42776.25</v>
      </c>
      <c r="O386" s="10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LEFT(R386,SEARCH("/",R386)-1)</f>
        <v>film &amp; video</v>
      </c>
      <c r="T386" t="str">
        <f>MID(R386,SEARCH("/",R386)+1,256)</f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(E387/D387*100)</f>
        <v>146.16709511568124</v>
      </c>
      <c r="G387" t="s">
        <v>20</v>
      </c>
      <c r="H387">
        <v>1137</v>
      </c>
      <c r="I387" s="7">
        <f>IF(H387 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(((L387/60)/60)/24)+DATE(1970,1,1)</f>
        <v>43553.208333333328</v>
      </c>
      <c r="O387" s="10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LEFT(R387,SEARCH("/",R387)-1)</f>
        <v>publishing</v>
      </c>
      <c r="T387" t="str">
        <f>MID(R387,SEARCH("/",R387)+1,256)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(E388/D388*100)</f>
        <v>76.42361623616236</v>
      </c>
      <c r="G388" t="s">
        <v>14</v>
      </c>
      <c r="H388">
        <v>1068</v>
      </c>
      <c r="I388" s="7">
        <f>IF(H388 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(((L388/60)/60)/24)+DATE(1970,1,1)</f>
        <v>40355.208333333336</v>
      </c>
      <c r="O388" s="10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LEFT(R388,SEARCH("/",R388)-1)</f>
        <v>theater</v>
      </c>
      <c r="T388" t="str">
        <f>MID(R388,SEARCH("/",R388)+1,256)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(E389/D389*100)</f>
        <v>39.261467889908261</v>
      </c>
      <c r="G389" t="s">
        <v>14</v>
      </c>
      <c r="H389">
        <v>424</v>
      </c>
      <c r="I389" s="7">
        <f>IF(H389 =0,0,E389/H389)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(((L389/60)/60)/24)+DATE(1970,1,1)</f>
        <v>41072.208333333336</v>
      </c>
      <c r="O389" s="10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LEFT(R389,SEARCH("/",R389)-1)</f>
        <v>technology</v>
      </c>
      <c r="T389" t="str">
        <f>MID(R389,SEARCH("/",R389)+1,256)</f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(E390/D390*100)</f>
        <v>11.270034843205574</v>
      </c>
      <c r="G390" t="s">
        <v>74</v>
      </c>
      <c r="H390">
        <v>145</v>
      </c>
      <c r="I390" s="7">
        <f>IF(H390 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(((L390/60)/60)/24)+DATE(1970,1,1)</f>
        <v>40912.25</v>
      </c>
      <c r="O390" s="10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LEFT(R390,SEARCH("/",R390)-1)</f>
        <v>music</v>
      </c>
      <c r="T390" t="str">
        <f>MID(R390,SEARCH("/",R390)+1,256)</f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(E391/D391*100)</f>
        <v>122.11084337349398</v>
      </c>
      <c r="G391" t="s">
        <v>20</v>
      </c>
      <c r="H391">
        <v>1152</v>
      </c>
      <c r="I391" s="7">
        <f>IF(H391 =0,0,E391/H391)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(((L391/60)/60)/24)+DATE(1970,1,1)</f>
        <v>40479.208333333336</v>
      </c>
      <c r="O391" s="10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LEFT(R391,SEARCH("/",R391)-1)</f>
        <v>theater</v>
      </c>
      <c r="T391" t="str">
        <f>MID(R391,SEARCH("/",R391)+1,256)</f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(E392/D392*100)</f>
        <v>186.54166666666669</v>
      </c>
      <c r="G392" t="s">
        <v>20</v>
      </c>
      <c r="H392">
        <v>50</v>
      </c>
      <c r="I392" s="7">
        <f>IF(H392 =0,0,E392/H392)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(((L392/60)/60)/24)+DATE(1970,1,1)</f>
        <v>41530.208333333336</v>
      </c>
      <c r="O392" s="10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LEFT(R392,SEARCH("/",R392)-1)</f>
        <v>photography</v>
      </c>
      <c r="T392" t="str">
        <f>MID(R392,SEARCH("/",R392)+1,256)</f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(E393/D393*100)</f>
        <v>7.2731788079470201</v>
      </c>
      <c r="G393" t="s">
        <v>14</v>
      </c>
      <c r="H393">
        <v>151</v>
      </c>
      <c r="I393" s="7">
        <f>IF(H393 =0,0,E393/H393)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(((L393/60)/60)/24)+DATE(1970,1,1)</f>
        <v>41653.25</v>
      </c>
      <c r="O393" s="10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>LEFT(R393,SEARCH("/",R393)-1)</f>
        <v>publishing</v>
      </c>
      <c r="T393" t="str">
        <f>MID(R393,SEARCH("/",R393)+1,256)</f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(E394/D394*100)</f>
        <v>65.642371234207957</v>
      </c>
      <c r="G394" t="s">
        <v>14</v>
      </c>
      <c r="H394">
        <v>1608</v>
      </c>
      <c r="I394" s="7">
        <f>IF(H394 =0,0,E394/H394)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(((L394/60)/60)/24)+DATE(1970,1,1)</f>
        <v>40549.25</v>
      </c>
      <c r="O394" s="10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>LEFT(R394,SEARCH("/",R394)-1)</f>
        <v>technology</v>
      </c>
      <c r="T394" t="str">
        <f>MID(R394,SEARCH("/",R394)+1,256)</f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(E395/D395*100)</f>
        <v>228.96178343949046</v>
      </c>
      <c r="G395" t="s">
        <v>20</v>
      </c>
      <c r="H395">
        <v>3059</v>
      </c>
      <c r="I395" s="7">
        <f>IF(H395 =0,0,E395/H395)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(((L395/60)/60)/24)+DATE(1970,1,1)</f>
        <v>42933.208333333328</v>
      </c>
      <c r="O395" s="10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LEFT(R395,SEARCH("/",R395)-1)</f>
        <v>music</v>
      </c>
      <c r="T395" t="str">
        <f>MID(R395,SEARCH("/",R395)+1,256)</f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(E396/D396*100)</f>
        <v>469.37499999999994</v>
      </c>
      <c r="G396" t="s">
        <v>20</v>
      </c>
      <c r="H396">
        <v>34</v>
      </c>
      <c r="I396" s="7">
        <f>IF(H396 =0,0,E396/H396)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(((L396/60)/60)/24)+DATE(1970,1,1)</f>
        <v>41484.208333333336</v>
      </c>
      <c r="O396" s="10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LEFT(R396,SEARCH("/",R396)-1)</f>
        <v>film &amp; video</v>
      </c>
      <c r="T396" t="str">
        <f>MID(R396,SEARCH("/",R396)+1,256)</f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(E397/D397*100)</f>
        <v>130.11267605633802</v>
      </c>
      <c r="G397" t="s">
        <v>20</v>
      </c>
      <c r="H397">
        <v>220</v>
      </c>
      <c r="I397" s="7">
        <f>IF(H397 =0,0,E397/H397)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(((L397/60)/60)/24)+DATE(1970,1,1)</f>
        <v>40885.25</v>
      </c>
      <c r="O397" s="10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LEFT(R397,SEARCH("/",R397)-1)</f>
        <v>theater</v>
      </c>
      <c r="T397" t="str">
        <f>MID(R397,SEARCH("/",R397)+1,256)</f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(E398/D398*100)</f>
        <v>167.05422993492408</v>
      </c>
      <c r="G398" t="s">
        <v>20</v>
      </c>
      <c r="H398">
        <v>1604</v>
      </c>
      <c r="I398" s="7">
        <f>IF(H398 =0,0,E398/H398)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(((L398/60)/60)/24)+DATE(1970,1,1)</f>
        <v>43378.208333333328</v>
      </c>
      <c r="O398" s="10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LEFT(R398,SEARCH("/",R398)-1)</f>
        <v>film &amp; video</v>
      </c>
      <c r="T398" t="str">
        <f>MID(R398,SEARCH("/",R398)+1,256)</f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(E399/D399*100)</f>
        <v>173.8641975308642</v>
      </c>
      <c r="G399" t="s">
        <v>20</v>
      </c>
      <c r="H399">
        <v>454</v>
      </c>
      <c r="I399" s="7">
        <f>IF(H399 =0,0,E399/H399)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(((L399/60)/60)/24)+DATE(1970,1,1)</f>
        <v>41417.208333333336</v>
      </c>
      <c r="O399" s="10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LEFT(R399,SEARCH("/",R399)-1)</f>
        <v>music</v>
      </c>
      <c r="T399" t="str">
        <f>MID(R399,SEARCH("/",R399)+1,256)</f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(E400/D400*100)</f>
        <v>717.76470588235293</v>
      </c>
      <c r="G400" t="s">
        <v>20</v>
      </c>
      <c r="H400">
        <v>123</v>
      </c>
      <c r="I400" s="7">
        <f>IF(H400 =0,0,E400/H400)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(((L400/60)/60)/24)+DATE(1970,1,1)</f>
        <v>43228.208333333328</v>
      </c>
      <c r="O400" s="10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LEFT(R400,SEARCH("/",R400)-1)</f>
        <v>film &amp; video</v>
      </c>
      <c r="T400" t="str">
        <f>MID(R400,SEARCH("/",R400)+1,256)</f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(E401/D401*100)</f>
        <v>63.850976361767728</v>
      </c>
      <c r="G401" t="s">
        <v>14</v>
      </c>
      <c r="H401">
        <v>941</v>
      </c>
      <c r="I401" s="7">
        <f>IF(H401 =0,0,E401/H401)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(((L401/60)/60)/24)+DATE(1970,1,1)</f>
        <v>40576.25</v>
      </c>
      <c r="O401" s="10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>LEFT(R401,SEARCH("/",R401)-1)</f>
        <v>music</v>
      </c>
      <c r="T401" t="str">
        <f>MID(R401,SEARCH("/",R401)+1,256)</f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(E402/D402*100)</f>
        <v>2</v>
      </c>
      <c r="G402" t="s">
        <v>14</v>
      </c>
      <c r="H402">
        <v>1</v>
      </c>
      <c r="I402" s="7">
        <f>IF(H402 =0,0,E402/H402)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(((L402/60)/60)/24)+DATE(1970,1,1)</f>
        <v>41502.208333333336</v>
      </c>
      <c r="O402" s="10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LEFT(R402,SEARCH("/",R402)-1)</f>
        <v>photography</v>
      </c>
      <c r="T402" t="str">
        <f>MID(R402,SEARCH("/",R402)+1,256)</f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(E403/D403*100)</f>
        <v>1530.2222222222222</v>
      </c>
      <c r="G403" t="s">
        <v>20</v>
      </c>
      <c r="H403">
        <v>299</v>
      </c>
      <c r="I403" s="7">
        <f>IF(H403 =0,0,E403/H403)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(((L403/60)/60)/24)+DATE(1970,1,1)</f>
        <v>43765.208333333328</v>
      </c>
      <c r="O403" s="10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LEFT(R403,SEARCH("/",R403)-1)</f>
        <v>theater</v>
      </c>
      <c r="T403" t="str">
        <f>MID(R403,SEARCH("/",R403)+1,256)</f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(E404/D404*100)</f>
        <v>40.356164383561641</v>
      </c>
      <c r="G404" t="s">
        <v>14</v>
      </c>
      <c r="H404">
        <v>40</v>
      </c>
      <c r="I404" s="7">
        <f>IF(H404 =0,0,E404/H404)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(((L404/60)/60)/24)+DATE(1970,1,1)</f>
        <v>40914.25</v>
      </c>
      <c r="O404" s="10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>LEFT(R404,SEARCH("/",R404)-1)</f>
        <v>film &amp; video</v>
      </c>
      <c r="T404" t="str">
        <f>MID(R404,SEARCH("/",R404)+1,256)</f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(E405/D405*100)</f>
        <v>86.220633299284984</v>
      </c>
      <c r="G405" t="s">
        <v>14</v>
      </c>
      <c r="H405">
        <v>3015</v>
      </c>
      <c r="I405" s="7">
        <f>IF(H405 =0,0,E405/H405)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(((L405/60)/60)/24)+DATE(1970,1,1)</f>
        <v>40310.208333333336</v>
      </c>
      <c r="O405" s="10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LEFT(R405,SEARCH("/",R405)-1)</f>
        <v>theater</v>
      </c>
      <c r="T405" t="str">
        <f>MID(R405,SEARCH("/",R405)+1,256)</f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(E406/D406*100)</f>
        <v>315.58486707566465</v>
      </c>
      <c r="G406" t="s">
        <v>20</v>
      </c>
      <c r="H406">
        <v>2237</v>
      </c>
      <c r="I406" s="7">
        <f>IF(H406 =0,0,E406/H406)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(((L406/60)/60)/24)+DATE(1970,1,1)</f>
        <v>43053.25</v>
      </c>
      <c r="O406" s="10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LEFT(R406,SEARCH("/",R406)-1)</f>
        <v>theater</v>
      </c>
      <c r="T406" t="str">
        <f>MID(R406,SEARCH("/",R406)+1,256)</f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(E407/D407*100)</f>
        <v>89.618243243243242</v>
      </c>
      <c r="G407" t="s">
        <v>14</v>
      </c>
      <c r="H407">
        <v>435</v>
      </c>
      <c r="I407" s="7">
        <f>IF(H407 =0,0,E407/H407)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(((L407/60)/60)/24)+DATE(1970,1,1)</f>
        <v>43255.208333333328</v>
      </c>
      <c r="O407" s="10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LEFT(R407,SEARCH("/",R407)-1)</f>
        <v>theater</v>
      </c>
      <c r="T407" t="str">
        <f>MID(R407,SEARCH("/",R407)+1,256)</f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(E408/D408*100)</f>
        <v>182.14503816793894</v>
      </c>
      <c r="G408" t="s">
        <v>20</v>
      </c>
      <c r="H408">
        <v>645</v>
      </c>
      <c r="I408" s="7">
        <f>IF(H408 =0,0,E408/H408)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(((L408/60)/60)/24)+DATE(1970,1,1)</f>
        <v>41304.25</v>
      </c>
      <c r="O408" s="10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LEFT(R408,SEARCH("/",R408)-1)</f>
        <v>film &amp; video</v>
      </c>
      <c r="T408" t="str">
        <f>MID(R408,SEARCH("/",R408)+1,256)</f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(E409/D409*100)</f>
        <v>355.88235294117646</v>
      </c>
      <c r="G409" t="s">
        <v>20</v>
      </c>
      <c r="H409">
        <v>484</v>
      </c>
      <c r="I409" s="7">
        <f>IF(H409 =0,0,E409/H409)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(((L409/60)/60)/24)+DATE(1970,1,1)</f>
        <v>43751.208333333328</v>
      </c>
      <c r="O409" s="10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LEFT(R409,SEARCH("/",R409)-1)</f>
        <v>theater</v>
      </c>
      <c r="T409" t="str">
        <f>MID(R409,SEARCH("/",R409)+1,256)</f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(E410/D410*100)</f>
        <v>131.83695652173913</v>
      </c>
      <c r="G410" t="s">
        <v>20</v>
      </c>
      <c r="H410">
        <v>154</v>
      </c>
      <c r="I410" s="7">
        <f>IF(H410 =0,0,E410/H410)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(((L410/60)/60)/24)+DATE(1970,1,1)</f>
        <v>42541.208333333328</v>
      </c>
      <c r="O410" s="10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LEFT(R410,SEARCH("/",R410)-1)</f>
        <v>film &amp; video</v>
      </c>
      <c r="T410" t="str">
        <f>MID(R410,SEARCH("/",R410)+1,256)</f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(E411/D411*100)</f>
        <v>46.315634218289084</v>
      </c>
      <c r="G411" t="s">
        <v>14</v>
      </c>
      <c r="H411">
        <v>714</v>
      </c>
      <c r="I411" s="7">
        <f>IF(H411 =0,0,E411/H411)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(((L411/60)/60)/24)+DATE(1970,1,1)</f>
        <v>42843.208333333328</v>
      </c>
      <c r="O411" s="10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LEFT(R411,SEARCH("/",R411)-1)</f>
        <v>music</v>
      </c>
      <c r="T411" t="str">
        <f>MID(R411,SEARCH("/",R411)+1,256)</f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(E412/D412*100)</f>
        <v>36.132726089785294</v>
      </c>
      <c r="G412" t="s">
        <v>47</v>
      </c>
      <c r="H412">
        <v>1111</v>
      </c>
      <c r="I412" s="7">
        <f>IF(H412 =0,0,E412/H412)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(((L412/60)/60)/24)+DATE(1970,1,1)</f>
        <v>42122.208333333328</v>
      </c>
      <c r="O412" s="10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LEFT(R412,SEARCH("/",R412)-1)</f>
        <v>games</v>
      </c>
      <c r="T412" t="str">
        <f>MID(R412,SEARCH("/",R412)+1,256)</f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(E413/D413*100)</f>
        <v>104.62820512820512</v>
      </c>
      <c r="G413" t="s">
        <v>20</v>
      </c>
      <c r="H413">
        <v>82</v>
      </c>
      <c r="I413" s="7">
        <f>IF(H413 =0,0,E413/H413)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(((L413/60)/60)/24)+DATE(1970,1,1)</f>
        <v>42884.208333333328</v>
      </c>
      <c r="O413" s="10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LEFT(R413,SEARCH("/",R413)-1)</f>
        <v>theater</v>
      </c>
      <c r="T413" t="str">
        <f>MID(R413,SEARCH("/",R413)+1,256)</f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(E414/D414*100)</f>
        <v>668.85714285714289</v>
      </c>
      <c r="G414" t="s">
        <v>20</v>
      </c>
      <c r="H414">
        <v>134</v>
      </c>
      <c r="I414" s="7">
        <f>IF(H414 =0,0,E414/H414)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(((L414/60)/60)/24)+DATE(1970,1,1)</f>
        <v>41642.25</v>
      </c>
      <c r="O414" s="10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LEFT(R414,SEARCH("/",R414)-1)</f>
        <v>publishing</v>
      </c>
      <c r="T414" t="str">
        <f>MID(R414,SEARCH("/",R414)+1,256)</f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(E415/D415*100)</f>
        <v>62.072823218997364</v>
      </c>
      <c r="G415" t="s">
        <v>47</v>
      </c>
      <c r="H415">
        <v>1089</v>
      </c>
      <c r="I415" s="7">
        <f>IF(H415 =0,0,E415/H415)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(((L415/60)/60)/24)+DATE(1970,1,1)</f>
        <v>43431.25</v>
      </c>
      <c r="O415" s="10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LEFT(R415,SEARCH("/",R415)-1)</f>
        <v>film &amp; video</v>
      </c>
      <c r="T415" t="str">
        <f>MID(R415,SEARCH("/",R415)+1,256)</f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(E416/D416*100)</f>
        <v>84.699787460148784</v>
      </c>
      <c r="G416" t="s">
        <v>14</v>
      </c>
      <c r="H416">
        <v>5497</v>
      </c>
      <c r="I416" s="7">
        <f>IF(H416 =0,0,E416/H416)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(((L416/60)/60)/24)+DATE(1970,1,1)</f>
        <v>40288.208333333336</v>
      </c>
      <c r="O416" s="10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LEFT(R416,SEARCH("/",R416)-1)</f>
        <v>food</v>
      </c>
      <c r="T416" t="str">
        <f>MID(R416,SEARCH("/",R416)+1,256)</f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(E417/D417*100)</f>
        <v>11.059030837004405</v>
      </c>
      <c r="G417" t="s">
        <v>14</v>
      </c>
      <c r="H417">
        <v>418</v>
      </c>
      <c r="I417" s="7">
        <f>IF(H417 =0,0,E417/H417)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(((L417/60)/60)/24)+DATE(1970,1,1)</f>
        <v>40921.25</v>
      </c>
      <c r="O417" s="10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>LEFT(R417,SEARCH("/",R417)-1)</f>
        <v>theater</v>
      </c>
      <c r="T417" t="str">
        <f>MID(R417,SEARCH("/",R417)+1,256)</f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(E418/D418*100)</f>
        <v>43.838781575037146</v>
      </c>
      <c r="G418" t="s">
        <v>14</v>
      </c>
      <c r="H418">
        <v>1439</v>
      </c>
      <c r="I418" s="7">
        <f>IF(H418 =0,0,E418/H418)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(((L418/60)/60)/24)+DATE(1970,1,1)</f>
        <v>40560.25</v>
      </c>
      <c r="O418" s="10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>LEFT(R418,SEARCH("/",R418)-1)</f>
        <v>film &amp; video</v>
      </c>
      <c r="T418" t="str">
        <f>MID(R418,SEARCH("/",R418)+1,256)</f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(E419/D419*100)</f>
        <v>55.470588235294116</v>
      </c>
      <c r="G419" t="s">
        <v>14</v>
      </c>
      <c r="H419">
        <v>15</v>
      </c>
      <c r="I419" s="7">
        <f>IF(H419 =0,0,E419/H419)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(((L419/60)/60)/24)+DATE(1970,1,1)</f>
        <v>43407.208333333328</v>
      </c>
      <c r="O419" s="10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>LEFT(R419,SEARCH("/",R419)-1)</f>
        <v>theater</v>
      </c>
      <c r="T419" t="str">
        <f>MID(R419,SEARCH("/",R419)+1,256)</f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(E420/D420*100)</f>
        <v>57.399511301160658</v>
      </c>
      <c r="G420" t="s">
        <v>14</v>
      </c>
      <c r="H420">
        <v>1999</v>
      </c>
      <c r="I420" s="7">
        <f>IF(H420 =0,0,E420/H420)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(((L420/60)/60)/24)+DATE(1970,1,1)</f>
        <v>41035.208333333336</v>
      </c>
      <c r="O420" s="10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LEFT(R420,SEARCH("/",R420)-1)</f>
        <v>film &amp; video</v>
      </c>
      <c r="T420" t="str">
        <f>MID(R420,SEARCH("/",R420)+1,256)</f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(E421/D421*100)</f>
        <v>123.43497363796135</v>
      </c>
      <c r="G421" t="s">
        <v>20</v>
      </c>
      <c r="H421">
        <v>5203</v>
      </c>
      <c r="I421" s="7">
        <f>IF(H421 =0,0,E421/H421)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(((L421/60)/60)/24)+DATE(1970,1,1)</f>
        <v>40899.25</v>
      </c>
      <c r="O421" s="10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LEFT(R421,SEARCH("/",R421)-1)</f>
        <v>technology</v>
      </c>
      <c r="T421" t="str">
        <f>MID(R421,SEARCH("/",R421)+1,256)</f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(E422/D422*100)</f>
        <v>128.46</v>
      </c>
      <c r="G422" t="s">
        <v>20</v>
      </c>
      <c r="H422">
        <v>94</v>
      </c>
      <c r="I422" s="7">
        <f>IF(H422 =0,0,E422/H422)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(((L422/60)/60)/24)+DATE(1970,1,1)</f>
        <v>42911.208333333328</v>
      </c>
      <c r="O422" s="10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LEFT(R422,SEARCH("/",R422)-1)</f>
        <v>theater</v>
      </c>
      <c r="T422" t="str">
        <f>MID(R422,SEARCH("/",R422)+1,256)</f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(E423/D423*100)</f>
        <v>63.989361702127653</v>
      </c>
      <c r="G423" t="s">
        <v>14</v>
      </c>
      <c r="H423">
        <v>118</v>
      </c>
      <c r="I423" s="7">
        <f>IF(H423 =0,0,E423/H423)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(((L423/60)/60)/24)+DATE(1970,1,1)</f>
        <v>42915.208333333328</v>
      </c>
      <c r="O423" s="10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LEFT(R423,SEARCH("/",R423)-1)</f>
        <v>technology</v>
      </c>
      <c r="T423" t="str">
        <f>MID(R423,SEARCH("/",R423)+1,256)</f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(E424/D424*100)</f>
        <v>127.29885057471265</v>
      </c>
      <c r="G424" t="s">
        <v>20</v>
      </c>
      <c r="H424">
        <v>205</v>
      </c>
      <c r="I424" s="7">
        <f>IF(H424 =0,0,E424/H424)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(((L424/60)/60)/24)+DATE(1970,1,1)</f>
        <v>40285.208333333336</v>
      </c>
      <c r="O424" s="10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LEFT(R424,SEARCH("/",R424)-1)</f>
        <v>theater</v>
      </c>
      <c r="T424" t="str">
        <f>MID(R424,SEARCH("/",R424)+1,256)</f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(E425/D425*100)</f>
        <v>10.638024357239512</v>
      </c>
      <c r="G425" t="s">
        <v>14</v>
      </c>
      <c r="H425">
        <v>162</v>
      </c>
      <c r="I425" s="7">
        <f>IF(H425 =0,0,E425/H425)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(((L425/60)/60)/24)+DATE(1970,1,1)</f>
        <v>40808.208333333336</v>
      </c>
      <c r="O425" s="10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LEFT(R425,SEARCH("/",R425)-1)</f>
        <v>food</v>
      </c>
      <c r="T425" t="str">
        <f>MID(R425,SEARCH("/",R425)+1,256)</f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(E426/D426*100)</f>
        <v>40.470588235294116</v>
      </c>
      <c r="G426" t="s">
        <v>14</v>
      </c>
      <c r="H426">
        <v>83</v>
      </c>
      <c r="I426" s="7">
        <f>IF(H426 =0,0,E426/H426)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(((L426/60)/60)/24)+DATE(1970,1,1)</f>
        <v>43208.208333333328</v>
      </c>
      <c r="O426" s="10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LEFT(R426,SEARCH("/",R426)-1)</f>
        <v>music</v>
      </c>
      <c r="T426" t="str">
        <f>MID(R426,SEARCH("/",R426)+1,256)</f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(E427/D427*100)</f>
        <v>287.66666666666663</v>
      </c>
      <c r="G427" t="s">
        <v>20</v>
      </c>
      <c r="H427">
        <v>92</v>
      </c>
      <c r="I427" s="7">
        <f>IF(H427 =0,0,E427/H427)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(((L427/60)/60)/24)+DATE(1970,1,1)</f>
        <v>42213.208333333328</v>
      </c>
      <c r="O427" s="10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LEFT(R427,SEARCH("/",R427)-1)</f>
        <v>photography</v>
      </c>
      <c r="T427" t="str">
        <f>MID(R427,SEARCH("/",R427)+1,256)</f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(E428/D428*100)</f>
        <v>572.94444444444446</v>
      </c>
      <c r="G428" t="s">
        <v>20</v>
      </c>
      <c r="H428">
        <v>219</v>
      </c>
      <c r="I428" s="7">
        <f>IF(H428 =0,0,E428/H428)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(((L428/60)/60)/24)+DATE(1970,1,1)</f>
        <v>41332.25</v>
      </c>
      <c r="O428" s="10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LEFT(R428,SEARCH("/",R428)-1)</f>
        <v>theater</v>
      </c>
      <c r="T428" t="str">
        <f>MID(R428,SEARCH("/",R428)+1,256)</f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(E429/D429*100)</f>
        <v>112.90429799426933</v>
      </c>
      <c r="G429" t="s">
        <v>20</v>
      </c>
      <c r="H429">
        <v>2526</v>
      </c>
      <c r="I429" s="7">
        <f>IF(H429 =0,0,E429/H429)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(((L429/60)/60)/24)+DATE(1970,1,1)</f>
        <v>41895.208333333336</v>
      </c>
      <c r="O429" s="10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LEFT(R429,SEARCH("/",R429)-1)</f>
        <v>theater</v>
      </c>
      <c r="T429" t="str">
        <f>MID(R429,SEARCH("/",R429)+1,256)</f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(E430/D430*100)</f>
        <v>46.387573964497044</v>
      </c>
      <c r="G430" t="s">
        <v>14</v>
      </c>
      <c r="H430">
        <v>747</v>
      </c>
      <c r="I430" s="7">
        <f>IF(H430 =0,0,E430/H430)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(((L430/60)/60)/24)+DATE(1970,1,1)</f>
        <v>40585.25</v>
      </c>
      <c r="O430" s="10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>LEFT(R430,SEARCH("/",R430)-1)</f>
        <v>film &amp; video</v>
      </c>
      <c r="T430" t="str">
        <f>MID(R430,SEARCH("/",R430)+1,256)</f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(E431/D431*100)</f>
        <v>90.675916230366497</v>
      </c>
      <c r="G431" t="s">
        <v>74</v>
      </c>
      <c r="H431">
        <v>2138</v>
      </c>
      <c r="I431" s="7">
        <f>IF(H431 =0,0,E431/H431)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(((L431/60)/60)/24)+DATE(1970,1,1)</f>
        <v>41680.25</v>
      </c>
      <c r="O431" s="10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LEFT(R431,SEARCH("/",R431)-1)</f>
        <v>photography</v>
      </c>
      <c r="T431" t="str">
        <f>MID(R431,SEARCH("/",R431)+1,256)</f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(E432/D432*100)</f>
        <v>67.740740740740748</v>
      </c>
      <c r="G432" t="s">
        <v>14</v>
      </c>
      <c r="H432">
        <v>84</v>
      </c>
      <c r="I432" s="7">
        <f>IF(H432 =0,0,E432/H432)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(((L432/60)/60)/24)+DATE(1970,1,1)</f>
        <v>43737.208333333328</v>
      </c>
      <c r="O432" s="10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LEFT(R432,SEARCH("/",R432)-1)</f>
        <v>theater</v>
      </c>
      <c r="T432" t="str">
        <f>MID(R432,SEARCH("/",R432)+1,256)</f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(E433/D433*100)</f>
        <v>192.49019607843135</v>
      </c>
      <c r="G433" t="s">
        <v>20</v>
      </c>
      <c r="H433">
        <v>94</v>
      </c>
      <c r="I433" s="7">
        <f>IF(H433 =0,0,E433/H433)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(((L433/60)/60)/24)+DATE(1970,1,1)</f>
        <v>43273.208333333328</v>
      </c>
      <c r="O433" s="10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LEFT(R433,SEARCH("/",R433)-1)</f>
        <v>theater</v>
      </c>
      <c r="T433" t="str">
        <f>MID(R433,SEARCH("/",R433)+1,256)</f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(E434/D434*100)</f>
        <v>82.714285714285722</v>
      </c>
      <c r="G434" t="s">
        <v>14</v>
      </c>
      <c r="H434">
        <v>91</v>
      </c>
      <c r="I434" s="7">
        <f>IF(H434 =0,0,E434/H434)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(((L434/60)/60)/24)+DATE(1970,1,1)</f>
        <v>41761.208333333336</v>
      </c>
      <c r="O434" s="10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LEFT(R434,SEARCH("/",R434)-1)</f>
        <v>theater</v>
      </c>
      <c r="T434" t="str">
        <f>MID(R434,SEARCH("/",R434)+1,256)</f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(E435/D435*100)</f>
        <v>54.163920922570021</v>
      </c>
      <c r="G435" t="s">
        <v>14</v>
      </c>
      <c r="H435">
        <v>792</v>
      </c>
      <c r="I435" s="7">
        <f>IF(H435 =0,0,E435/H435)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(((L435/60)/60)/24)+DATE(1970,1,1)</f>
        <v>41603.25</v>
      </c>
      <c r="O435" s="10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>LEFT(R435,SEARCH("/",R435)-1)</f>
        <v>film &amp; video</v>
      </c>
      <c r="T435" t="str">
        <f>MID(R435,SEARCH("/",R435)+1,256)</f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(E436/D436*100)</f>
        <v>16.722222222222221</v>
      </c>
      <c r="G436" t="s">
        <v>74</v>
      </c>
      <c r="H436">
        <v>10</v>
      </c>
      <c r="I436" s="7">
        <f>IF(H436 =0,0,E436/H436)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(((L436/60)/60)/24)+DATE(1970,1,1)</f>
        <v>42705.25</v>
      </c>
      <c r="O436" s="10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LEFT(R436,SEARCH("/",R436)-1)</f>
        <v>theater</v>
      </c>
      <c r="T436" t="str">
        <f>MID(R436,SEARCH("/",R436)+1,256)</f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(E437/D437*100)</f>
        <v>116.87664041994749</v>
      </c>
      <c r="G437" t="s">
        <v>20</v>
      </c>
      <c r="H437">
        <v>1713</v>
      </c>
      <c r="I437" s="7">
        <f>IF(H437 =0,0,E437/H437)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(((L437/60)/60)/24)+DATE(1970,1,1)</f>
        <v>41988.25</v>
      </c>
      <c r="O437" s="10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LEFT(R437,SEARCH("/",R437)-1)</f>
        <v>theater</v>
      </c>
      <c r="T437" t="str">
        <f>MID(R437,SEARCH("/",R437)+1,256)</f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(E438/D438*100)</f>
        <v>1052.1538461538462</v>
      </c>
      <c r="G438" t="s">
        <v>20</v>
      </c>
      <c r="H438">
        <v>249</v>
      </c>
      <c r="I438" s="7">
        <f>IF(H438 =0,0,E438/H438)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(((L438/60)/60)/24)+DATE(1970,1,1)</f>
        <v>43575.208333333328</v>
      </c>
      <c r="O438" s="10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LEFT(R438,SEARCH("/",R438)-1)</f>
        <v>music</v>
      </c>
      <c r="T438" t="str">
        <f>MID(R438,SEARCH("/",R438)+1,256)</f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(E439/D439*100)</f>
        <v>123.07407407407408</v>
      </c>
      <c r="G439" t="s">
        <v>20</v>
      </c>
      <c r="H439">
        <v>192</v>
      </c>
      <c r="I439" s="7">
        <f>IF(H439 =0,0,E439/H439)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(((L439/60)/60)/24)+DATE(1970,1,1)</f>
        <v>42260.208333333328</v>
      </c>
      <c r="O439" s="10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LEFT(R439,SEARCH("/",R439)-1)</f>
        <v>film &amp; video</v>
      </c>
      <c r="T439" t="str">
        <f>MID(R439,SEARCH("/",R439)+1,256)</f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(E440/D440*100)</f>
        <v>178.63855421686748</v>
      </c>
      <c r="G440" t="s">
        <v>20</v>
      </c>
      <c r="H440">
        <v>247</v>
      </c>
      <c r="I440" s="7">
        <f>IF(H440 =0,0,E440/H440)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(((L440/60)/60)/24)+DATE(1970,1,1)</f>
        <v>41337.25</v>
      </c>
      <c r="O440" s="10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LEFT(R440,SEARCH("/",R440)-1)</f>
        <v>theater</v>
      </c>
      <c r="T440" t="str">
        <f>MID(R440,SEARCH("/",R440)+1,256)</f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(E441/D441*100)</f>
        <v>355.28169014084506</v>
      </c>
      <c r="G441" t="s">
        <v>20</v>
      </c>
      <c r="H441">
        <v>2293</v>
      </c>
      <c r="I441" s="7">
        <f>IF(H441 =0,0,E441/H441)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(((L441/60)/60)/24)+DATE(1970,1,1)</f>
        <v>42680.208333333328</v>
      </c>
      <c r="O441" s="10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LEFT(R441,SEARCH("/",R441)-1)</f>
        <v>film &amp; video</v>
      </c>
      <c r="T441" t="str">
        <f>MID(R441,SEARCH("/",R441)+1,256)</f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(E442/D442*100)</f>
        <v>161.90634146341463</v>
      </c>
      <c r="G442" t="s">
        <v>20</v>
      </c>
      <c r="H442">
        <v>3131</v>
      </c>
      <c r="I442" s="7">
        <f>IF(H442 =0,0,E442/H442)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(((L442/60)/60)/24)+DATE(1970,1,1)</f>
        <v>42916.208333333328</v>
      </c>
      <c r="O442" s="10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LEFT(R442,SEARCH("/",R442)-1)</f>
        <v>film &amp; video</v>
      </c>
      <c r="T442" t="str">
        <f>MID(R442,SEARCH("/",R442)+1,256)</f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(E443/D443*100)</f>
        <v>24.914285714285715</v>
      </c>
      <c r="G443" t="s">
        <v>14</v>
      </c>
      <c r="H443">
        <v>32</v>
      </c>
      <c r="I443" s="7">
        <f>IF(H443 =0,0,E443/H443)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(((L443/60)/60)/24)+DATE(1970,1,1)</f>
        <v>41025.208333333336</v>
      </c>
      <c r="O443" s="10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LEFT(R443,SEARCH("/",R443)-1)</f>
        <v>technology</v>
      </c>
      <c r="T443" t="str">
        <f>MID(R443,SEARCH("/",R443)+1,256)</f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(E444/D444*100)</f>
        <v>198.72222222222223</v>
      </c>
      <c r="G444" t="s">
        <v>20</v>
      </c>
      <c r="H444">
        <v>143</v>
      </c>
      <c r="I444" s="7">
        <f>IF(H444 =0,0,E444/H444)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(((L444/60)/60)/24)+DATE(1970,1,1)</f>
        <v>42980.208333333328</v>
      </c>
      <c r="O444" s="10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LEFT(R444,SEARCH("/",R444)-1)</f>
        <v>theater</v>
      </c>
      <c r="T444" t="str">
        <f>MID(R444,SEARCH("/",R444)+1,256)</f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(E445/D445*100)</f>
        <v>34.752688172043008</v>
      </c>
      <c r="G445" t="s">
        <v>74</v>
      </c>
      <c r="H445">
        <v>90</v>
      </c>
      <c r="I445" s="7">
        <f>IF(H445 =0,0,E445/H445)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(((L445/60)/60)/24)+DATE(1970,1,1)</f>
        <v>40451.208333333336</v>
      </c>
      <c r="O445" s="10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LEFT(R445,SEARCH("/",R445)-1)</f>
        <v>theater</v>
      </c>
      <c r="T445" t="str">
        <f>MID(R445,SEARCH("/",R445)+1,256)</f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(E446/D446*100)</f>
        <v>176.41935483870967</v>
      </c>
      <c r="G446" t="s">
        <v>20</v>
      </c>
      <c r="H446">
        <v>296</v>
      </c>
      <c r="I446" s="7">
        <f>IF(H446 =0,0,E446/H446)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(((L446/60)/60)/24)+DATE(1970,1,1)</f>
        <v>40748.208333333336</v>
      </c>
      <c r="O446" s="10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LEFT(R446,SEARCH("/",R446)-1)</f>
        <v>music</v>
      </c>
      <c r="T446" t="str">
        <f>MID(R446,SEARCH("/",R446)+1,256)</f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(E447/D447*100)</f>
        <v>511.38095238095235</v>
      </c>
      <c r="G447" t="s">
        <v>20</v>
      </c>
      <c r="H447">
        <v>170</v>
      </c>
      <c r="I447" s="7">
        <f>IF(H447 =0,0,E447/H447)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(((L447/60)/60)/24)+DATE(1970,1,1)</f>
        <v>40515.25</v>
      </c>
      <c r="O447" s="10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LEFT(R447,SEARCH("/",R447)-1)</f>
        <v>theater</v>
      </c>
      <c r="T447" t="str">
        <f>MID(R447,SEARCH("/",R447)+1,256)</f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(E448/D448*100)</f>
        <v>82.044117647058826</v>
      </c>
      <c r="G448" t="s">
        <v>14</v>
      </c>
      <c r="H448">
        <v>186</v>
      </c>
      <c r="I448" s="7">
        <f>IF(H448 =0,0,E448/H448)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(((L448/60)/60)/24)+DATE(1970,1,1)</f>
        <v>41261.25</v>
      </c>
      <c r="O448" s="10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>LEFT(R448,SEARCH("/",R448)-1)</f>
        <v>technology</v>
      </c>
      <c r="T448" t="str">
        <f>MID(R448,SEARCH("/",R448)+1,256)</f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(E449/D449*100)</f>
        <v>24.326030927835053</v>
      </c>
      <c r="G449" t="s">
        <v>74</v>
      </c>
      <c r="H449">
        <v>439</v>
      </c>
      <c r="I449" s="7">
        <f>IF(H449 =0,0,E449/H449)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(((L449/60)/60)/24)+DATE(1970,1,1)</f>
        <v>43088.25</v>
      </c>
      <c r="O449" s="10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LEFT(R449,SEARCH("/",R449)-1)</f>
        <v>film &amp; video</v>
      </c>
      <c r="T449" t="str">
        <f>MID(R449,SEARCH("/",R449)+1,256)</f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(E450/D450*100)</f>
        <v>50.482758620689658</v>
      </c>
      <c r="G450" t="s">
        <v>14</v>
      </c>
      <c r="H450">
        <v>605</v>
      </c>
      <c r="I450" s="7">
        <f>IF(H450 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(((L450/60)/60)/24)+DATE(1970,1,1)</f>
        <v>41378.208333333336</v>
      </c>
      <c r="O450" s="10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LEFT(R450,SEARCH("/",R450)-1)</f>
        <v>games</v>
      </c>
      <c r="T450" t="str">
        <f>MID(R450,SEARCH("/",R450)+1,256)</f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(E451/D451*100)</f>
        <v>967</v>
      </c>
      <c r="G451" t="s">
        <v>20</v>
      </c>
      <c r="H451">
        <v>86</v>
      </c>
      <c r="I451" s="7">
        <f>IF(H451 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(((L451/60)/60)/24)+DATE(1970,1,1)</f>
        <v>43530.25</v>
      </c>
      <c r="O451" s="10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LEFT(R451,SEARCH("/",R451)-1)</f>
        <v>games</v>
      </c>
      <c r="T451" t="str">
        <f>MID(R451,SEARCH("/",R451)+1,256)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(E452/D452*100)</f>
        <v>4</v>
      </c>
      <c r="G452" t="s">
        <v>14</v>
      </c>
      <c r="H452">
        <v>1</v>
      </c>
      <c r="I452" s="7">
        <f>IF(H452 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(((L452/60)/60)/24)+DATE(1970,1,1)</f>
        <v>43394.208333333328</v>
      </c>
      <c r="O452" s="10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>LEFT(R452,SEARCH("/",R452)-1)</f>
        <v>film &amp; video</v>
      </c>
      <c r="T452" t="str">
        <f>MID(R452,SEARCH("/",R452)+1,256)</f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(E453/D453*100)</f>
        <v>122.84501347708894</v>
      </c>
      <c r="G453" t="s">
        <v>20</v>
      </c>
      <c r="H453">
        <v>6286</v>
      </c>
      <c r="I453" s="7">
        <f>IF(H453 =0,0,E453/H453)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(((L453/60)/60)/24)+DATE(1970,1,1)</f>
        <v>42935.208333333328</v>
      </c>
      <c r="O453" s="10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LEFT(R453,SEARCH("/",R453)-1)</f>
        <v>music</v>
      </c>
      <c r="T453" t="str">
        <f>MID(R453,SEARCH("/",R453)+1,256)</f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(E454/D454*100)</f>
        <v>63.4375</v>
      </c>
      <c r="G454" t="s">
        <v>14</v>
      </c>
      <c r="H454">
        <v>31</v>
      </c>
      <c r="I454" s="7">
        <f>IF(H454 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(((L454/60)/60)/24)+DATE(1970,1,1)</f>
        <v>40365.208333333336</v>
      </c>
      <c r="O454" s="10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LEFT(R454,SEARCH("/",R454)-1)</f>
        <v>film &amp; video</v>
      </c>
      <c r="T454" t="str">
        <f>MID(R454,SEARCH("/",R454)+1,256)</f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(E455/D455*100)</f>
        <v>56.331688596491226</v>
      </c>
      <c r="G455" t="s">
        <v>14</v>
      </c>
      <c r="H455">
        <v>1181</v>
      </c>
      <c r="I455" s="7">
        <f>IF(H455 =0,0,E455/H455)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(((L455/60)/60)/24)+DATE(1970,1,1)</f>
        <v>42705.25</v>
      </c>
      <c r="O455" s="10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>LEFT(R455,SEARCH("/",R455)-1)</f>
        <v>film &amp; video</v>
      </c>
      <c r="T455" t="str">
        <f>MID(R455,SEARCH("/",R455)+1,256)</f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(E456/D456*100)</f>
        <v>44.074999999999996</v>
      </c>
      <c r="G456" t="s">
        <v>14</v>
      </c>
      <c r="H456">
        <v>39</v>
      </c>
      <c r="I456" s="7">
        <f>IF(H456 =0,0,E456/H456)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(((L456/60)/60)/24)+DATE(1970,1,1)</f>
        <v>41568.208333333336</v>
      </c>
      <c r="O456" s="10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>LEFT(R456,SEARCH("/",R456)-1)</f>
        <v>film &amp; video</v>
      </c>
      <c r="T456" t="str">
        <f>MID(R456,SEARCH("/",R456)+1,256)</f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(E457/D457*100)</f>
        <v>118.37253218884121</v>
      </c>
      <c r="G457" t="s">
        <v>20</v>
      </c>
      <c r="H457">
        <v>3727</v>
      </c>
      <c r="I457" s="7">
        <f>IF(H457 =0,0,E457/H457)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(((L457/60)/60)/24)+DATE(1970,1,1)</f>
        <v>40809.208333333336</v>
      </c>
      <c r="O457" s="10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LEFT(R457,SEARCH("/",R457)-1)</f>
        <v>theater</v>
      </c>
      <c r="T457" t="str">
        <f>MID(R457,SEARCH("/",R457)+1,256)</f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(E458/D458*100)</f>
        <v>104.1243169398907</v>
      </c>
      <c r="G458" t="s">
        <v>20</v>
      </c>
      <c r="H458">
        <v>1605</v>
      </c>
      <c r="I458" s="7">
        <f>IF(H458 =0,0,E458/H458)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(((L458/60)/60)/24)+DATE(1970,1,1)</f>
        <v>43141.25</v>
      </c>
      <c r="O458" s="10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LEFT(R458,SEARCH("/",R458)-1)</f>
        <v>music</v>
      </c>
      <c r="T458" t="str">
        <f>MID(R458,SEARCH("/",R458)+1,256)</f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(E459/D459*100)</f>
        <v>26.640000000000004</v>
      </c>
      <c r="G459" t="s">
        <v>14</v>
      </c>
      <c r="H459">
        <v>46</v>
      </c>
      <c r="I459" s="7">
        <f>IF(H459 =0,0,E459/H459)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(((L459/60)/60)/24)+DATE(1970,1,1)</f>
        <v>42657.208333333328</v>
      </c>
      <c r="O459" s="10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LEFT(R459,SEARCH("/",R459)-1)</f>
        <v>theater</v>
      </c>
      <c r="T459" t="str">
        <f>MID(R459,SEARCH("/",R459)+1,256)</f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(E460/D460*100)</f>
        <v>351.20118343195264</v>
      </c>
      <c r="G460" t="s">
        <v>20</v>
      </c>
      <c r="H460">
        <v>2120</v>
      </c>
      <c r="I460" s="7">
        <f>IF(H460 =0,0,E460/H460)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(((L460/60)/60)/24)+DATE(1970,1,1)</f>
        <v>40265.208333333336</v>
      </c>
      <c r="O460" s="10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LEFT(R460,SEARCH("/",R460)-1)</f>
        <v>theater</v>
      </c>
      <c r="T460" t="str">
        <f>MID(R460,SEARCH("/",R460)+1,256)</f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(E461/D461*100)</f>
        <v>90.063492063492063</v>
      </c>
      <c r="G461" t="s">
        <v>14</v>
      </c>
      <c r="H461">
        <v>105</v>
      </c>
      <c r="I461" s="7">
        <f>IF(H461 =0,0,E461/H461)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(((L461/60)/60)/24)+DATE(1970,1,1)</f>
        <v>42001.25</v>
      </c>
      <c r="O461" s="10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>LEFT(R461,SEARCH("/",R461)-1)</f>
        <v>film &amp; video</v>
      </c>
      <c r="T461" t="str">
        <f>MID(R461,SEARCH("/",R461)+1,256)</f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(E462/D462*100)</f>
        <v>171.625</v>
      </c>
      <c r="G462" t="s">
        <v>20</v>
      </c>
      <c r="H462">
        <v>50</v>
      </c>
      <c r="I462" s="7">
        <f>IF(H462 =0,0,E462/H462)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(((L462/60)/60)/24)+DATE(1970,1,1)</f>
        <v>40399.208333333336</v>
      </c>
      <c r="O462" s="10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LEFT(R462,SEARCH("/",R462)-1)</f>
        <v>theater</v>
      </c>
      <c r="T462" t="str">
        <f>MID(R462,SEARCH("/",R462)+1,256)</f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(E463/D463*100)</f>
        <v>141.04655870445345</v>
      </c>
      <c r="G463" t="s">
        <v>20</v>
      </c>
      <c r="H463">
        <v>2080</v>
      </c>
      <c r="I463" s="7">
        <f>IF(H463 =0,0,E463/H463)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(((L463/60)/60)/24)+DATE(1970,1,1)</f>
        <v>41757.208333333336</v>
      </c>
      <c r="O463" s="10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LEFT(R463,SEARCH("/",R463)-1)</f>
        <v>film &amp; video</v>
      </c>
      <c r="T463" t="str">
        <f>MID(R463,SEARCH("/",R463)+1,256)</f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(E464/D464*100)</f>
        <v>30.57944915254237</v>
      </c>
      <c r="G464" t="s">
        <v>14</v>
      </c>
      <c r="H464">
        <v>535</v>
      </c>
      <c r="I464" s="7">
        <f>IF(H464 =0,0,E464/H464)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(((L464/60)/60)/24)+DATE(1970,1,1)</f>
        <v>41304.25</v>
      </c>
      <c r="O464" s="10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>LEFT(R464,SEARCH("/",R464)-1)</f>
        <v>games</v>
      </c>
      <c r="T464" t="str">
        <f>MID(R464,SEARCH("/",R464)+1,256)</f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(E465/D465*100)</f>
        <v>108.16455696202532</v>
      </c>
      <c r="G465" t="s">
        <v>20</v>
      </c>
      <c r="H465">
        <v>2105</v>
      </c>
      <c r="I465" s="7">
        <f>IF(H465 =0,0,E465/H465)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(((L465/60)/60)/24)+DATE(1970,1,1)</f>
        <v>41639.25</v>
      </c>
      <c r="O465" s="10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LEFT(R465,SEARCH("/",R465)-1)</f>
        <v>film &amp; video</v>
      </c>
      <c r="T465" t="str">
        <f>MID(R465,SEARCH("/",R465)+1,256)</f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(E466/D466*100)</f>
        <v>133.45505617977528</v>
      </c>
      <c r="G466" t="s">
        <v>20</v>
      </c>
      <c r="H466">
        <v>2436</v>
      </c>
      <c r="I466" s="7">
        <f>IF(H466 =0,0,E466/H466)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(((L466/60)/60)/24)+DATE(1970,1,1)</f>
        <v>43142.25</v>
      </c>
      <c r="O466" s="10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LEFT(R466,SEARCH("/",R466)-1)</f>
        <v>theater</v>
      </c>
      <c r="T466" t="str">
        <f>MID(R466,SEARCH("/",R466)+1,256)</f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(E467/D467*100)</f>
        <v>187.85106382978722</v>
      </c>
      <c r="G467" t="s">
        <v>20</v>
      </c>
      <c r="H467">
        <v>80</v>
      </c>
      <c r="I467" s="7">
        <f>IF(H467 =0,0,E467/H467)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(((L467/60)/60)/24)+DATE(1970,1,1)</f>
        <v>43127.25</v>
      </c>
      <c r="O467" s="10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LEFT(R467,SEARCH("/",R467)-1)</f>
        <v>publishing</v>
      </c>
      <c r="T467" t="str">
        <f>MID(R467,SEARCH("/",R467)+1,256)</f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(E468/D468*100)</f>
        <v>332</v>
      </c>
      <c r="G468" t="s">
        <v>20</v>
      </c>
      <c r="H468">
        <v>42</v>
      </c>
      <c r="I468" s="7">
        <f>IF(H468 =0,0,E468/H468)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(((L468/60)/60)/24)+DATE(1970,1,1)</f>
        <v>41409.208333333336</v>
      </c>
      <c r="O468" s="10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LEFT(R468,SEARCH("/",R468)-1)</f>
        <v>technology</v>
      </c>
      <c r="T468" t="str">
        <f>MID(R468,SEARCH("/",R468)+1,256)</f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(E469/D469*100)</f>
        <v>575.21428571428578</v>
      </c>
      <c r="G469" t="s">
        <v>20</v>
      </c>
      <c r="H469">
        <v>139</v>
      </c>
      <c r="I469" s="7">
        <f>IF(H469 =0,0,E469/H469)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(((L469/60)/60)/24)+DATE(1970,1,1)</f>
        <v>42331.25</v>
      </c>
      <c r="O469" s="10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LEFT(R469,SEARCH("/",R469)-1)</f>
        <v>technology</v>
      </c>
      <c r="T469" t="str">
        <f>MID(R469,SEARCH("/",R469)+1,256)</f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(E470/D470*100)</f>
        <v>40.5</v>
      </c>
      <c r="G470" t="s">
        <v>14</v>
      </c>
      <c r="H470">
        <v>16</v>
      </c>
      <c r="I470" s="7">
        <f>IF(H470 =0,0,E470/H470)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(((L470/60)/60)/24)+DATE(1970,1,1)</f>
        <v>43569.208333333328</v>
      </c>
      <c r="O470" s="10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LEFT(R470,SEARCH("/",R470)-1)</f>
        <v>theater</v>
      </c>
      <c r="T470" t="str">
        <f>MID(R470,SEARCH("/",R470)+1,256)</f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(E471/D471*100)</f>
        <v>184.42857142857144</v>
      </c>
      <c r="G471" t="s">
        <v>20</v>
      </c>
      <c r="H471">
        <v>159</v>
      </c>
      <c r="I471" s="7">
        <f>IF(H471 =0,0,E471/H471)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(((L471/60)/60)/24)+DATE(1970,1,1)</f>
        <v>42142.208333333328</v>
      </c>
      <c r="O471" s="10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LEFT(R471,SEARCH("/",R471)-1)</f>
        <v>film &amp; video</v>
      </c>
      <c r="T471" t="str">
        <f>MID(R471,SEARCH("/",R471)+1,256)</f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(E472/D472*100)</f>
        <v>285.80555555555554</v>
      </c>
      <c r="G472" t="s">
        <v>20</v>
      </c>
      <c r="H472">
        <v>381</v>
      </c>
      <c r="I472" s="7">
        <f>IF(H472 =0,0,E472/H472)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(((L472/60)/60)/24)+DATE(1970,1,1)</f>
        <v>42716.25</v>
      </c>
      <c r="O472" s="10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LEFT(R472,SEARCH("/",R472)-1)</f>
        <v>technology</v>
      </c>
      <c r="T472" t="str">
        <f>MID(R472,SEARCH("/",R472)+1,256)</f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(E473/D473*100)</f>
        <v>319</v>
      </c>
      <c r="G473" t="s">
        <v>20</v>
      </c>
      <c r="H473">
        <v>194</v>
      </c>
      <c r="I473" s="7">
        <f>IF(H473 =0,0,E473/H473)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(((L473/60)/60)/24)+DATE(1970,1,1)</f>
        <v>41031.208333333336</v>
      </c>
      <c r="O473" s="10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LEFT(R473,SEARCH("/",R473)-1)</f>
        <v>food</v>
      </c>
      <c r="T473" t="str">
        <f>MID(R473,SEARCH("/",R473)+1,256)</f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(E474/D474*100)</f>
        <v>39.234070221066318</v>
      </c>
      <c r="G474" t="s">
        <v>14</v>
      </c>
      <c r="H474">
        <v>575</v>
      </c>
      <c r="I474" s="7">
        <f>IF(H474 =0,0,E474/H474)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(((L474/60)/60)/24)+DATE(1970,1,1)</f>
        <v>43535.208333333328</v>
      </c>
      <c r="O474" s="10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LEFT(R474,SEARCH("/",R474)-1)</f>
        <v>music</v>
      </c>
      <c r="T474" t="str">
        <f>MID(R474,SEARCH("/",R474)+1,256)</f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(E475/D475*100)</f>
        <v>178.14000000000001</v>
      </c>
      <c r="G475" t="s">
        <v>20</v>
      </c>
      <c r="H475">
        <v>106</v>
      </c>
      <c r="I475" s="7">
        <f>IF(H475 =0,0,E475/H475)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(((L475/60)/60)/24)+DATE(1970,1,1)</f>
        <v>43277.208333333328</v>
      </c>
      <c r="O475" s="10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LEFT(R475,SEARCH("/",R475)-1)</f>
        <v>music</v>
      </c>
      <c r="T475" t="str">
        <f>MID(R475,SEARCH("/",R475)+1,256)</f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(E476/D476*100)</f>
        <v>365.15</v>
      </c>
      <c r="G476" t="s">
        <v>20</v>
      </c>
      <c r="H476">
        <v>142</v>
      </c>
      <c r="I476" s="7">
        <f>IF(H476 =0,0,E476/H476)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(((L476/60)/60)/24)+DATE(1970,1,1)</f>
        <v>41989.25</v>
      </c>
      <c r="O476" s="10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LEFT(R476,SEARCH("/",R476)-1)</f>
        <v>film &amp; video</v>
      </c>
      <c r="T476" t="str">
        <f>MID(R476,SEARCH("/",R476)+1,256)</f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(E477/D477*100)</f>
        <v>113.94594594594594</v>
      </c>
      <c r="G477" t="s">
        <v>20</v>
      </c>
      <c r="H477">
        <v>211</v>
      </c>
      <c r="I477" s="7">
        <f>IF(H477 =0,0,E477/H477)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(((L477/60)/60)/24)+DATE(1970,1,1)</f>
        <v>41450.208333333336</v>
      </c>
      <c r="O477" s="10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LEFT(R477,SEARCH("/",R477)-1)</f>
        <v>publishing</v>
      </c>
      <c r="T477" t="str">
        <f>MID(R477,SEARCH("/",R477)+1,256)</f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(E478/D478*100)</f>
        <v>29.828720626631856</v>
      </c>
      <c r="G478" t="s">
        <v>14</v>
      </c>
      <c r="H478">
        <v>1120</v>
      </c>
      <c r="I478" s="7">
        <f>IF(H478 =0,0,E478/H478)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(((L478/60)/60)/24)+DATE(1970,1,1)</f>
        <v>43322.208333333328</v>
      </c>
      <c r="O478" s="10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LEFT(R478,SEARCH("/",R478)-1)</f>
        <v>publishing</v>
      </c>
      <c r="T478" t="str">
        <f>MID(R478,SEARCH("/",R478)+1,256)</f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(E479/D479*100)</f>
        <v>54.270588235294113</v>
      </c>
      <c r="G479" t="s">
        <v>14</v>
      </c>
      <c r="H479">
        <v>113</v>
      </c>
      <c r="I479" s="7">
        <f>IF(H479 =0,0,E479/H479)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(((L479/60)/60)/24)+DATE(1970,1,1)</f>
        <v>40720.208333333336</v>
      </c>
      <c r="O479" s="10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LEFT(R479,SEARCH("/",R479)-1)</f>
        <v>film &amp; video</v>
      </c>
      <c r="T479" t="str">
        <f>MID(R479,SEARCH("/",R479)+1,256)</f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(E480/D480*100)</f>
        <v>236.34156976744185</v>
      </c>
      <c r="G480" t="s">
        <v>20</v>
      </c>
      <c r="H480">
        <v>2756</v>
      </c>
      <c r="I480" s="7">
        <f>IF(H480 =0,0,E480/H480)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(((L480/60)/60)/24)+DATE(1970,1,1)</f>
        <v>42072.208333333328</v>
      </c>
      <c r="O480" s="10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LEFT(R480,SEARCH("/",R480)-1)</f>
        <v>technology</v>
      </c>
      <c r="T480" t="str">
        <f>MID(R480,SEARCH("/",R480)+1,256)</f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(E481/D481*100)</f>
        <v>512.91666666666663</v>
      </c>
      <c r="G481" t="s">
        <v>20</v>
      </c>
      <c r="H481">
        <v>173</v>
      </c>
      <c r="I481" s="7">
        <f>IF(H481 =0,0,E481/H481)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(((L481/60)/60)/24)+DATE(1970,1,1)</f>
        <v>42945.208333333328</v>
      </c>
      <c r="O481" s="10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LEFT(R481,SEARCH("/",R481)-1)</f>
        <v>food</v>
      </c>
      <c r="T481" t="str">
        <f>MID(R481,SEARCH("/",R481)+1,256)</f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(E482/D482*100)</f>
        <v>100.65116279069768</v>
      </c>
      <c r="G482" t="s">
        <v>20</v>
      </c>
      <c r="H482">
        <v>87</v>
      </c>
      <c r="I482" s="7">
        <f>IF(H482 =0,0,E482/H482)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(((L482/60)/60)/24)+DATE(1970,1,1)</f>
        <v>40248.25</v>
      </c>
      <c r="O482" s="10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LEFT(R482,SEARCH("/",R482)-1)</f>
        <v>photography</v>
      </c>
      <c r="T482" t="str">
        <f>MID(R482,SEARCH("/",R482)+1,256)</f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(E483/D483*100)</f>
        <v>81.348423194303152</v>
      </c>
      <c r="G483" t="s">
        <v>14</v>
      </c>
      <c r="H483">
        <v>1538</v>
      </c>
      <c r="I483" s="7">
        <f>IF(H483 =0,0,E483/H483)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(((L483/60)/60)/24)+DATE(1970,1,1)</f>
        <v>41913.208333333336</v>
      </c>
      <c r="O483" s="10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>LEFT(R483,SEARCH("/",R483)-1)</f>
        <v>theater</v>
      </c>
      <c r="T483" t="str">
        <f>MID(R483,SEARCH("/",R483)+1,256)</f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(E484/D484*100)</f>
        <v>16.404761904761905</v>
      </c>
      <c r="G484" t="s">
        <v>14</v>
      </c>
      <c r="H484">
        <v>9</v>
      </c>
      <c r="I484" s="7">
        <f>IF(H484 =0,0,E484/H484)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(((L484/60)/60)/24)+DATE(1970,1,1)</f>
        <v>40963.25</v>
      </c>
      <c r="O484" s="10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>LEFT(R484,SEARCH("/",R484)-1)</f>
        <v>publishing</v>
      </c>
      <c r="T484" t="str">
        <f>MID(R484,SEARCH("/",R484)+1,256)</f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(E485/D485*100)</f>
        <v>52.774617067833695</v>
      </c>
      <c r="G485" t="s">
        <v>14</v>
      </c>
      <c r="H485">
        <v>554</v>
      </c>
      <c r="I485" s="7">
        <f>IF(H485 =0,0,E485/H485)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(((L485/60)/60)/24)+DATE(1970,1,1)</f>
        <v>43811.25</v>
      </c>
      <c r="O485" s="10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>LEFT(R485,SEARCH("/",R485)-1)</f>
        <v>theater</v>
      </c>
      <c r="T485" t="str">
        <f>MID(R485,SEARCH("/",R485)+1,256)</f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(E486/D486*100)</f>
        <v>260.20608108108109</v>
      </c>
      <c r="G486" t="s">
        <v>20</v>
      </c>
      <c r="H486">
        <v>1572</v>
      </c>
      <c r="I486" s="7">
        <f>IF(H486 =0,0,E486/H486)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(((L486/60)/60)/24)+DATE(1970,1,1)</f>
        <v>41855.208333333336</v>
      </c>
      <c r="O486" s="10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LEFT(R486,SEARCH("/",R486)-1)</f>
        <v>food</v>
      </c>
      <c r="T486" t="str">
        <f>MID(R486,SEARCH("/",R486)+1,256)</f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(E487/D487*100)</f>
        <v>30.73289183222958</v>
      </c>
      <c r="G487" t="s">
        <v>14</v>
      </c>
      <c r="H487">
        <v>648</v>
      </c>
      <c r="I487" s="7">
        <f>IF(H487 =0,0,E487/H487)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(((L487/60)/60)/24)+DATE(1970,1,1)</f>
        <v>43626.208333333328</v>
      </c>
      <c r="O487" s="10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LEFT(R487,SEARCH("/",R487)-1)</f>
        <v>theater</v>
      </c>
      <c r="T487" t="str">
        <f>MID(R487,SEARCH("/",R487)+1,256)</f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(E488/D488*100)</f>
        <v>13.5</v>
      </c>
      <c r="G488" t="s">
        <v>14</v>
      </c>
      <c r="H488">
        <v>21</v>
      </c>
      <c r="I488" s="7">
        <f>IF(H488 =0,0,E488/H488)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(((L488/60)/60)/24)+DATE(1970,1,1)</f>
        <v>43168.25</v>
      </c>
      <c r="O488" s="10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LEFT(R488,SEARCH("/",R488)-1)</f>
        <v>publishing</v>
      </c>
      <c r="T488" t="str">
        <f>MID(R488,SEARCH("/",R488)+1,256)</f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(E489/D489*100)</f>
        <v>178.62556663644605</v>
      </c>
      <c r="G489" t="s">
        <v>20</v>
      </c>
      <c r="H489">
        <v>2346</v>
      </c>
      <c r="I489" s="7">
        <f>IF(H489 =0,0,E489/H489)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(((L489/60)/60)/24)+DATE(1970,1,1)</f>
        <v>42845.208333333328</v>
      </c>
      <c r="O489" s="10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LEFT(R489,SEARCH("/",R489)-1)</f>
        <v>theater</v>
      </c>
      <c r="T489" t="str">
        <f>MID(R489,SEARCH("/",R489)+1,256)</f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(E490/D490*100)</f>
        <v>220.0566037735849</v>
      </c>
      <c r="G490" t="s">
        <v>20</v>
      </c>
      <c r="H490">
        <v>115</v>
      </c>
      <c r="I490" s="7">
        <f>IF(H490 =0,0,E490/H490)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(((L490/60)/60)/24)+DATE(1970,1,1)</f>
        <v>42403.25</v>
      </c>
      <c r="O490" s="10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LEFT(R490,SEARCH("/",R490)-1)</f>
        <v>theater</v>
      </c>
      <c r="T490" t="str">
        <f>MID(R490,SEARCH("/",R490)+1,256)</f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(E491/D491*100)</f>
        <v>101.5108695652174</v>
      </c>
      <c r="G491" t="s">
        <v>20</v>
      </c>
      <c r="H491">
        <v>85</v>
      </c>
      <c r="I491" s="7">
        <f>IF(H491 =0,0,E491/H491)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(((L491/60)/60)/24)+DATE(1970,1,1)</f>
        <v>40406.208333333336</v>
      </c>
      <c r="O491" s="10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LEFT(R491,SEARCH("/",R491)-1)</f>
        <v>technology</v>
      </c>
      <c r="T491" t="str">
        <f>MID(R491,SEARCH("/",R491)+1,256)</f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(E492/D492*100)</f>
        <v>191.5</v>
      </c>
      <c r="G492" t="s">
        <v>20</v>
      </c>
      <c r="H492">
        <v>144</v>
      </c>
      <c r="I492" s="7">
        <f>IF(H492 =0,0,E492/H492)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(((L492/60)/60)/24)+DATE(1970,1,1)</f>
        <v>43786.25</v>
      </c>
      <c r="O492" s="10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LEFT(R492,SEARCH("/",R492)-1)</f>
        <v>journalism</v>
      </c>
      <c r="T492" t="str">
        <f>MID(R492,SEARCH("/",R492)+1,256)</f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(E493/D493*100)</f>
        <v>305.34683098591546</v>
      </c>
      <c r="G493" t="s">
        <v>20</v>
      </c>
      <c r="H493">
        <v>2443</v>
      </c>
      <c r="I493" s="7">
        <f>IF(H493 =0,0,E493/H493)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(((L493/60)/60)/24)+DATE(1970,1,1)</f>
        <v>41456.208333333336</v>
      </c>
      <c r="O493" s="10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LEFT(R493,SEARCH("/",R493)-1)</f>
        <v>food</v>
      </c>
      <c r="T493" t="str">
        <f>MID(R493,SEARCH("/",R493)+1,256)</f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(E494/D494*100)</f>
        <v>23.995287958115181</v>
      </c>
      <c r="G494" t="s">
        <v>74</v>
      </c>
      <c r="H494">
        <v>595</v>
      </c>
      <c r="I494" s="7">
        <f>IF(H494 =0,0,E494/H494)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(((L494/60)/60)/24)+DATE(1970,1,1)</f>
        <v>40336.208333333336</v>
      </c>
      <c r="O494" s="10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LEFT(R494,SEARCH("/",R494)-1)</f>
        <v>film &amp; video</v>
      </c>
      <c r="T494" t="str">
        <f>MID(R494,SEARCH("/",R494)+1,256)</f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(E495/D495*100)</f>
        <v>723.77777777777771</v>
      </c>
      <c r="G495" t="s">
        <v>20</v>
      </c>
      <c r="H495">
        <v>64</v>
      </c>
      <c r="I495" s="7">
        <f>IF(H495 =0,0,E495/H495)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(((L495/60)/60)/24)+DATE(1970,1,1)</f>
        <v>43645.208333333328</v>
      </c>
      <c r="O495" s="10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LEFT(R495,SEARCH("/",R495)-1)</f>
        <v>photography</v>
      </c>
      <c r="T495" t="str">
        <f>MID(R495,SEARCH("/",R495)+1,256)</f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(E496/D496*100)</f>
        <v>547.36</v>
      </c>
      <c r="G496" t="s">
        <v>20</v>
      </c>
      <c r="H496">
        <v>268</v>
      </c>
      <c r="I496" s="7">
        <f>IF(H496 =0,0,E496/H496)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(((L496/60)/60)/24)+DATE(1970,1,1)</f>
        <v>40990.208333333336</v>
      </c>
      <c r="O496" s="10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LEFT(R496,SEARCH("/",R496)-1)</f>
        <v>technology</v>
      </c>
      <c r="T496" t="str">
        <f>MID(R496,SEARCH("/",R496)+1,256)</f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(E497/D497*100)</f>
        <v>414.49999999999994</v>
      </c>
      <c r="G497" t="s">
        <v>20</v>
      </c>
      <c r="H497">
        <v>195</v>
      </c>
      <c r="I497" s="7">
        <f>IF(H497 =0,0,E497/H497)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(((L497/60)/60)/24)+DATE(1970,1,1)</f>
        <v>41800.208333333336</v>
      </c>
      <c r="O497" s="10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LEFT(R497,SEARCH("/",R497)-1)</f>
        <v>theater</v>
      </c>
      <c r="T497" t="str">
        <f>MID(R497,SEARCH("/",R497)+1,256)</f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(E498/D498*100)</f>
        <v>0.90696409140369971</v>
      </c>
      <c r="G498" t="s">
        <v>14</v>
      </c>
      <c r="H498">
        <v>54</v>
      </c>
      <c r="I498" s="7">
        <f>IF(H498 =0,0,E498/H498)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(((L498/60)/60)/24)+DATE(1970,1,1)</f>
        <v>42876.208333333328</v>
      </c>
      <c r="O498" s="10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LEFT(R498,SEARCH("/",R498)-1)</f>
        <v>film &amp; video</v>
      </c>
      <c r="T498" t="str">
        <f>MID(R498,SEARCH("/",R498)+1,256)</f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(E499/D499*100)</f>
        <v>34.173469387755098</v>
      </c>
      <c r="G499" t="s">
        <v>14</v>
      </c>
      <c r="H499">
        <v>120</v>
      </c>
      <c r="I499" s="7">
        <f>IF(H499 =0,0,E499/H499)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(((L499/60)/60)/24)+DATE(1970,1,1)</f>
        <v>42724.25</v>
      </c>
      <c r="O499" s="10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>LEFT(R499,SEARCH("/",R499)-1)</f>
        <v>technology</v>
      </c>
      <c r="T499" t="str">
        <f>MID(R499,SEARCH("/",R499)+1,256)</f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(E500/D500*100)</f>
        <v>23.948810754912099</v>
      </c>
      <c r="G500" t="s">
        <v>14</v>
      </c>
      <c r="H500">
        <v>579</v>
      </c>
      <c r="I500" s="7">
        <f>IF(H500 =0,0,E500/H500)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(((L500/60)/60)/24)+DATE(1970,1,1)</f>
        <v>42005.25</v>
      </c>
      <c r="O500" s="10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>LEFT(R500,SEARCH("/",R500)-1)</f>
        <v>technology</v>
      </c>
      <c r="T500" t="str">
        <f>MID(R500,SEARCH("/",R500)+1,256)</f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(E501/D501*100)</f>
        <v>48.072649572649574</v>
      </c>
      <c r="G501" t="s">
        <v>14</v>
      </c>
      <c r="H501">
        <v>2072</v>
      </c>
      <c r="I501" s="7">
        <f>IF(H501 =0,0,E501/H501)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(((L501/60)/60)/24)+DATE(1970,1,1)</f>
        <v>42444.208333333328</v>
      </c>
      <c r="O501" s="10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LEFT(R501,SEARCH("/",R501)-1)</f>
        <v>film &amp; video</v>
      </c>
      <c r="T501" t="str">
        <f>MID(R501,SEARCH("/",R501)+1,256)</f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(E502/D502*100)</f>
        <v>0</v>
      </c>
      <c r="G502" t="s">
        <v>14</v>
      </c>
      <c r="H502">
        <v>0</v>
      </c>
      <c r="I502" s="7">
        <f>IF(H502 =0,0,E502/H502)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>(((L502/60)/60)/24)+DATE(1970,1,1)</f>
        <v>41395.208333333336</v>
      </c>
      <c r="O502" s="10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LEFT(R502,SEARCH("/",R502)-1)</f>
        <v>theater</v>
      </c>
      <c r="T502" t="str">
        <f>MID(R502,SEARCH("/",R502)+1,256)</f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(E503/D503*100)</f>
        <v>70.145182291666657</v>
      </c>
      <c r="G503" t="s">
        <v>14</v>
      </c>
      <c r="H503">
        <v>1796</v>
      </c>
      <c r="I503" s="7">
        <f>IF(H503 =0,0,E503/H503)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(((L503/60)/60)/24)+DATE(1970,1,1)</f>
        <v>41345.208333333336</v>
      </c>
      <c r="O503" s="10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LEFT(R503,SEARCH("/",R503)-1)</f>
        <v>film &amp; video</v>
      </c>
      <c r="T503" t="str">
        <f>MID(R503,SEARCH("/",R503)+1,256)</f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(E504/D504*100)</f>
        <v>529.92307692307691</v>
      </c>
      <c r="G504" t="s">
        <v>20</v>
      </c>
      <c r="H504">
        <v>186</v>
      </c>
      <c r="I504" s="7">
        <f>IF(H504 =0,0,E504/H504)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(((L504/60)/60)/24)+DATE(1970,1,1)</f>
        <v>41117.208333333336</v>
      </c>
      <c r="O504" s="10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LEFT(R504,SEARCH("/",R504)-1)</f>
        <v>games</v>
      </c>
      <c r="T504" t="str">
        <f>MID(R504,SEARCH("/",R504)+1,256)</f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(E505/D505*100)</f>
        <v>180.32549019607845</v>
      </c>
      <c r="G505" t="s">
        <v>20</v>
      </c>
      <c r="H505">
        <v>460</v>
      </c>
      <c r="I505" s="7">
        <f>IF(H505 =0,0,E505/H505)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(((L505/60)/60)/24)+DATE(1970,1,1)</f>
        <v>42186.208333333328</v>
      </c>
      <c r="O505" s="10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LEFT(R505,SEARCH("/",R505)-1)</f>
        <v>film &amp; video</v>
      </c>
      <c r="T505" t="str">
        <f>MID(R505,SEARCH("/",R505)+1,256)</f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(E506/D506*100)</f>
        <v>92.320000000000007</v>
      </c>
      <c r="G506" t="s">
        <v>14</v>
      </c>
      <c r="H506">
        <v>62</v>
      </c>
      <c r="I506" s="7">
        <f>IF(H506 =0,0,E506/H506)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(((L506/60)/60)/24)+DATE(1970,1,1)</f>
        <v>42142.208333333328</v>
      </c>
      <c r="O506" s="10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LEFT(R506,SEARCH("/",R506)-1)</f>
        <v>music</v>
      </c>
      <c r="T506" t="str">
        <f>MID(R506,SEARCH("/",R506)+1,256)</f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(E507/D507*100)</f>
        <v>13.901001112347053</v>
      </c>
      <c r="G507" t="s">
        <v>14</v>
      </c>
      <c r="H507">
        <v>347</v>
      </c>
      <c r="I507" s="7">
        <f>IF(H507 =0,0,E507/H507)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(((L507/60)/60)/24)+DATE(1970,1,1)</f>
        <v>41341.25</v>
      </c>
      <c r="O507" s="10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LEFT(R507,SEARCH("/",R507)-1)</f>
        <v>publishing</v>
      </c>
      <c r="T507" t="str">
        <f>MID(R507,SEARCH("/",R507)+1,256)</f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(E508/D508*100)</f>
        <v>927.07777777777767</v>
      </c>
      <c r="G508" t="s">
        <v>20</v>
      </c>
      <c r="H508">
        <v>2528</v>
      </c>
      <c r="I508" s="7">
        <f>IF(H508 =0,0,E508/H508)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(((L508/60)/60)/24)+DATE(1970,1,1)</f>
        <v>43062.25</v>
      </c>
      <c r="O508" s="10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LEFT(R508,SEARCH("/",R508)-1)</f>
        <v>theater</v>
      </c>
      <c r="T508" t="str">
        <f>MID(R508,SEARCH("/",R508)+1,256)</f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(E509/D509*100)</f>
        <v>39.857142857142861</v>
      </c>
      <c r="G509" t="s">
        <v>14</v>
      </c>
      <c r="H509">
        <v>19</v>
      </c>
      <c r="I509" s="7">
        <f>IF(H509 =0,0,E509/H509)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(((L509/60)/60)/24)+DATE(1970,1,1)</f>
        <v>41373.208333333336</v>
      </c>
      <c r="O509" s="10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LEFT(R509,SEARCH("/",R509)-1)</f>
        <v>technology</v>
      </c>
      <c r="T509" t="str">
        <f>MID(R509,SEARCH("/",R509)+1,256)</f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(E510/D510*100)</f>
        <v>112.22929936305732</v>
      </c>
      <c r="G510" t="s">
        <v>20</v>
      </c>
      <c r="H510">
        <v>3657</v>
      </c>
      <c r="I510" s="7">
        <f>IF(H510 =0,0,E510/H510)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(((L510/60)/60)/24)+DATE(1970,1,1)</f>
        <v>43310.208333333328</v>
      </c>
      <c r="O510" s="10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LEFT(R510,SEARCH("/",R510)-1)</f>
        <v>theater</v>
      </c>
      <c r="T510" t="str">
        <f>MID(R510,SEARCH("/",R510)+1,256)</f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(E511/D511*100)</f>
        <v>70.925816023738875</v>
      </c>
      <c r="G511" t="s">
        <v>14</v>
      </c>
      <c r="H511">
        <v>1258</v>
      </c>
      <c r="I511" s="7">
        <f>IF(H511 =0,0,E511/H511)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(((L511/60)/60)/24)+DATE(1970,1,1)</f>
        <v>41034.208333333336</v>
      </c>
      <c r="O511" s="10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LEFT(R511,SEARCH("/",R511)-1)</f>
        <v>theater</v>
      </c>
      <c r="T511" t="str">
        <f>MID(R511,SEARCH("/",R511)+1,256)</f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(E512/D512*100)</f>
        <v>119.08974358974358</v>
      </c>
      <c r="G512" t="s">
        <v>20</v>
      </c>
      <c r="H512">
        <v>131</v>
      </c>
      <c r="I512" s="7">
        <f>IF(H512 =0,0,E512/H512)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(((L512/60)/60)/24)+DATE(1970,1,1)</f>
        <v>43251.208333333328</v>
      </c>
      <c r="O512" s="10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LEFT(R512,SEARCH("/",R512)-1)</f>
        <v>film &amp; video</v>
      </c>
      <c r="T512" t="str">
        <f>MID(R512,SEARCH("/",R512)+1,256)</f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(E513/D513*100)</f>
        <v>24.017591339648174</v>
      </c>
      <c r="G513" t="s">
        <v>14</v>
      </c>
      <c r="H513">
        <v>362</v>
      </c>
      <c r="I513" s="7">
        <f>IF(H513 =0,0,E513/H513)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(((L513/60)/60)/24)+DATE(1970,1,1)</f>
        <v>43671.208333333328</v>
      </c>
      <c r="O513" s="10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LEFT(R513,SEARCH("/",R513)-1)</f>
        <v>theater</v>
      </c>
      <c r="T513" t="str">
        <f>MID(R513,SEARCH("/",R513)+1,256)</f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(E514/D514*100)</f>
        <v>139.31868131868131</v>
      </c>
      <c r="G514" t="s">
        <v>20</v>
      </c>
      <c r="H514">
        <v>239</v>
      </c>
      <c r="I514" s="7">
        <f>IF(H514 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(((L514/60)/60)/24)+DATE(1970,1,1)</f>
        <v>41825.208333333336</v>
      </c>
      <c r="O514" s="10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LEFT(R514,SEARCH("/",R514)-1)</f>
        <v>games</v>
      </c>
      <c r="T514" t="str">
        <f>MID(R514,SEARCH("/",R514)+1,256)</f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(E515/D515*100)</f>
        <v>39.277108433734945</v>
      </c>
      <c r="G515" t="s">
        <v>74</v>
      </c>
      <c r="H515">
        <v>35</v>
      </c>
      <c r="I515" s="7">
        <f>IF(H515 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(((L515/60)/60)/24)+DATE(1970,1,1)</f>
        <v>40430.208333333336</v>
      </c>
      <c r="O515" s="10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LEFT(R515,SEARCH("/",R515)-1)</f>
        <v>film &amp; video</v>
      </c>
      <c r="T515" t="str">
        <f>MID(R515,SEARCH("/",R515)+1,256)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(E516/D516*100)</f>
        <v>22.439077144917089</v>
      </c>
      <c r="G516" t="s">
        <v>74</v>
      </c>
      <c r="H516">
        <v>528</v>
      </c>
      <c r="I516" s="7">
        <f>IF(H516 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(((L516/60)/60)/24)+DATE(1970,1,1)</f>
        <v>41614.25</v>
      </c>
      <c r="O516" s="10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LEFT(R516,SEARCH("/",R516)-1)</f>
        <v>music</v>
      </c>
      <c r="T516" t="str">
        <f>MID(R516,SEARCH("/",R516)+1,256)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(E517/D517*100)</f>
        <v>55.779069767441861</v>
      </c>
      <c r="G517" t="s">
        <v>14</v>
      </c>
      <c r="H517">
        <v>133</v>
      </c>
      <c r="I517" s="7">
        <f>IF(H517 =0,0,E517/H517)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(((L517/60)/60)/24)+DATE(1970,1,1)</f>
        <v>40900.25</v>
      </c>
      <c r="O517" s="10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>LEFT(R517,SEARCH("/",R517)-1)</f>
        <v>theater</v>
      </c>
      <c r="T517" t="str">
        <f>MID(R517,SEARCH("/",R517)+1,256)</f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(E518/D518*100)</f>
        <v>42.523125996810208</v>
      </c>
      <c r="G518" t="s">
        <v>14</v>
      </c>
      <c r="H518">
        <v>846</v>
      </c>
      <c r="I518" s="7">
        <f>IF(H518 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(((L518/60)/60)/24)+DATE(1970,1,1)</f>
        <v>40396.208333333336</v>
      </c>
      <c r="O518" s="10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LEFT(R518,SEARCH("/",R518)-1)</f>
        <v>publishing</v>
      </c>
      <c r="T518" t="str">
        <f>MID(R518,SEARCH("/",R518)+1,256)</f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(E519/D519*100)</f>
        <v>112.00000000000001</v>
      </c>
      <c r="G519" t="s">
        <v>20</v>
      </c>
      <c r="H519">
        <v>78</v>
      </c>
      <c r="I519" s="7">
        <f>IF(H519 =0,0,E519/H519)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(((L519/60)/60)/24)+DATE(1970,1,1)</f>
        <v>42860.208333333328</v>
      </c>
      <c r="O519" s="10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LEFT(R519,SEARCH("/",R519)-1)</f>
        <v>food</v>
      </c>
      <c r="T519" t="str">
        <f>MID(R519,SEARCH("/",R519)+1,256)</f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(E520/D520*100)</f>
        <v>7.0681818181818183</v>
      </c>
      <c r="G520" t="s">
        <v>14</v>
      </c>
      <c r="H520">
        <v>10</v>
      </c>
      <c r="I520" s="7">
        <f>IF(H520 =0,0,E520/H520)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(((L520/60)/60)/24)+DATE(1970,1,1)</f>
        <v>43154.25</v>
      </c>
      <c r="O520" s="10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>LEFT(R520,SEARCH("/",R520)-1)</f>
        <v>film &amp; video</v>
      </c>
      <c r="T520" t="str">
        <f>MID(R520,SEARCH("/",R520)+1,256)</f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(E521/D521*100)</f>
        <v>101.74563871693867</v>
      </c>
      <c r="G521" t="s">
        <v>20</v>
      </c>
      <c r="H521">
        <v>1773</v>
      </c>
      <c r="I521" s="7">
        <f>IF(H521 =0,0,E521/H521)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(((L521/60)/60)/24)+DATE(1970,1,1)</f>
        <v>42012.25</v>
      </c>
      <c r="O521" s="10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LEFT(R521,SEARCH("/",R521)-1)</f>
        <v>music</v>
      </c>
      <c r="T521" t="str">
        <f>MID(R521,SEARCH("/",R521)+1,256)</f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(E522/D522*100)</f>
        <v>425.75</v>
      </c>
      <c r="G522" t="s">
        <v>20</v>
      </c>
      <c r="H522">
        <v>32</v>
      </c>
      <c r="I522" s="7">
        <f>IF(H522 =0,0,E522/H522)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(((L522/60)/60)/24)+DATE(1970,1,1)</f>
        <v>43574.208333333328</v>
      </c>
      <c r="O522" s="10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LEFT(R522,SEARCH("/",R522)-1)</f>
        <v>theater</v>
      </c>
      <c r="T522" t="str">
        <f>MID(R522,SEARCH("/",R522)+1,256)</f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(E523/D523*100)</f>
        <v>145.53947368421052</v>
      </c>
      <c r="G523" t="s">
        <v>20</v>
      </c>
      <c r="H523">
        <v>369</v>
      </c>
      <c r="I523" s="7">
        <f>IF(H523 =0,0,E523/H523)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(((L523/60)/60)/24)+DATE(1970,1,1)</f>
        <v>42605.208333333328</v>
      </c>
      <c r="O523" s="10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LEFT(R523,SEARCH("/",R523)-1)</f>
        <v>film &amp; video</v>
      </c>
      <c r="T523" t="str">
        <f>MID(R523,SEARCH("/",R523)+1,256)</f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(E524/D524*100)</f>
        <v>32.453465346534657</v>
      </c>
      <c r="G524" t="s">
        <v>14</v>
      </c>
      <c r="H524">
        <v>191</v>
      </c>
      <c r="I524" s="7">
        <f>IF(H524 =0,0,E524/H524)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(((L524/60)/60)/24)+DATE(1970,1,1)</f>
        <v>41093.208333333336</v>
      </c>
      <c r="O524" s="10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LEFT(R524,SEARCH("/",R524)-1)</f>
        <v>film &amp; video</v>
      </c>
      <c r="T524" t="str">
        <f>MID(R524,SEARCH("/",R524)+1,256)</f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(E525/D525*100)</f>
        <v>700.33333333333326</v>
      </c>
      <c r="G525" t="s">
        <v>20</v>
      </c>
      <c r="H525">
        <v>89</v>
      </c>
      <c r="I525" s="7">
        <f>IF(H525 =0,0,E525/H525)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(((L525/60)/60)/24)+DATE(1970,1,1)</f>
        <v>40241.25</v>
      </c>
      <c r="O525" s="10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LEFT(R525,SEARCH("/",R525)-1)</f>
        <v>film &amp; video</v>
      </c>
      <c r="T525" t="str">
        <f>MID(R525,SEARCH("/",R525)+1,256)</f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(E526/D526*100)</f>
        <v>83.904860392967933</v>
      </c>
      <c r="G526" t="s">
        <v>14</v>
      </c>
      <c r="H526">
        <v>1979</v>
      </c>
      <c r="I526" s="7">
        <f>IF(H526 =0,0,E526/H526)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(((L526/60)/60)/24)+DATE(1970,1,1)</f>
        <v>40294.208333333336</v>
      </c>
      <c r="O526" s="10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LEFT(R526,SEARCH("/",R526)-1)</f>
        <v>theater</v>
      </c>
      <c r="T526" t="str">
        <f>MID(R526,SEARCH("/",R526)+1,256)</f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(E527/D527*100)</f>
        <v>84.19047619047619</v>
      </c>
      <c r="G527" t="s">
        <v>14</v>
      </c>
      <c r="H527">
        <v>63</v>
      </c>
      <c r="I527" s="7">
        <f>IF(H527 =0,0,E527/H527)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(((L527/60)/60)/24)+DATE(1970,1,1)</f>
        <v>40505.25</v>
      </c>
      <c r="O527" s="10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>LEFT(R527,SEARCH("/",R527)-1)</f>
        <v>technology</v>
      </c>
      <c r="T527" t="str">
        <f>MID(R527,SEARCH("/",R527)+1,256)</f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(E528/D528*100)</f>
        <v>155.95180722891567</v>
      </c>
      <c r="G528" t="s">
        <v>20</v>
      </c>
      <c r="H528">
        <v>147</v>
      </c>
      <c r="I528" s="7">
        <f>IF(H528 =0,0,E528/H528)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(((L528/60)/60)/24)+DATE(1970,1,1)</f>
        <v>42364.25</v>
      </c>
      <c r="O528" s="10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LEFT(R528,SEARCH("/",R528)-1)</f>
        <v>theater</v>
      </c>
      <c r="T528" t="str">
        <f>MID(R528,SEARCH("/",R528)+1,256)</f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(E529/D529*100)</f>
        <v>99.619450317124731</v>
      </c>
      <c r="G529" t="s">
        <v>14</v>
      </c>
      <c r="H529">
        <v>6080</v>
      </c>
      <c r="I529" s="7">
        <f>IF(H529 =0,0,E529/H529)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(((L529/60)/60)/24)+DATE(1970,1,1)</f>
        <v>42405.25</v>
      </c>
      <c r="O529" s="10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>LEFT(R529,SEARCH("/",R529)-1)</f>
        <v>film &amp; video</v>
      </c>
      <c r="T529" t="str">
        <f>MID(R529,SEARCH("/",R529)+1,256)</f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(E530/D530*100)</f>
        <v>80.300000000000011</v>
      </c>
      <c r="G530" t="s">
        <v>14</v>
      </c>
      <c r="H530">
        <v>80</v>
      </c>
      <c r="I530" s="7">
        <f>IF(H530 =0,0,E530/H530)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(((L530/60)/60)/24)+DATE(1970,1,1)</f>
        <v>41601.25</v>
      </c>
      <c r="O530" s="10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>LEFT(R530,SEARCH("/",R530)-1)</f>
        <v>music</v>
      </c>
      <c r="T530" t="str">
        <f>MID(R530,SEARCH("/",R530)+1,256)</f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(E531/D531*100)</f>
        <v>11.254901960784313</v>
      </c>
      <c r="G531" t="s">
        <v>14</v>
      </c>
      <c r="H531">
        <v>9</v>
      </c>
      <c r="I531" s="7">
        <f>IF(H531 =0,0,E531/H531)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(((L531/60)/60)/24)+DATE(1970,1,1)</f>
        <v>41769.208333333336</v>
      </c>
      <c r="O531" s="10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LEFT(R531,SEARCH("/",R531)-1)</f>
        <v>games</v>
      </c>
      <c r="T531" t="str">
        <f>MID(R531,SEARCH("/",R531)+1,256)</f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(E532/D532*100)</f>
        <v>91.740952380952379</v>
      </c>
      <c r="G532" t="s">
        <v>14</v>
      </c>
      <c r="H532">
        <v>1784</v>
      </c>
      <c r="I532" s="7">
        <f>IF(H532 =0,0,E532/H532)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(((L532/60)/60)/24)+DATE(1970,1,1)</f>
        <v>40421.208333333336</v>
      </c>
      <c r="O532" s="10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LEFT(R532,SEARCH("/",R532)-1)</f>
        <v>publishing</v>
      </c>
      <c r="T532" t="str">
        <f>MID(R532,SEARCH("/",R532)+1,256)</f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(E533/D533*100)</f>
        <v>95.521156936261391</v>
      </c>
      <c r="G533" t="s">
        <v>47</v>
      </c>
      <c r="H533">
        <v>3640</v>
      </c>
      <c r="I533" s="7">
        <f>IF(H533 =0,0,E533/H533)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(((L533/60)/60)/24)+DATE(1970,1,1)</f>
        <v>41589.25</v>
      </c>
      <c r="O533" s="10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LEFT(R533,SEARCH("/",R533)-1)</f>
        <v>games</v>
      </c>
      <c r="T533" t="str">
        <f>MID(R533,SEARCH("/",R533)+1,256)</f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(E534/D534*100)</f>
        <v>502.87499999999994</v>
      </c>
      <c r="G534" t="s">
        <v>20</v>
      </c>
      <c r="H534">
        <v>126</v>
      </c>
      <c r="I534" s="7">
        <f>IF(H534 =0,0,E534/H534)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(((L534/60)/60)/24)+DATE(1970,1,1)</f>
        <v>43125.25</v>
      </c>
      <c r="O534" s="10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LEFT(R534,SEARCH("/",R534)-1)</f>
        <v>theater</v>
      </c>
      <c r="T534" t="str">
        <f>MID(R534,SEARCH("/",R534)+1,256)</f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(E535/D535*100)</f>
        <v>159.24394463667818</v>
      </c>
      <c r="G535" t="s">
        <v>20</v>
      </c>
      <c r="H535">
        <v>2218</v>
      </c>
      <c r="I535" s="7">
        <f>IF(H535 =0,0,E535/H535)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(((L535/60)/60)/24)+DATE(1970,1,1)</f>
        <v>41479.208333333336</v>
      </c>
      <c r="O535" s="10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LEFT(R535,SEARCH("/",R535)-1)</f>
        <v>music</v>
      </c>
      <c r="T535" t="str">
        <f>MID(R535,SEARCH("/",R535)+1,256)</f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(E536/D536*100)</f>
        <v>15.022446689113355</v>
      </c>
      <c r="G536" t="s">
        <v>14</v>
      </c>
      <c r="H536">
        <v>243</v>
      </c>
      <c r="I536" s="7">
        <f>IF(H536 =0,0,E536/H536)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(((L536/60)/60)/24)+DATE(1970,1,1)</f>
        <v>43329.208333333328</v>
      </c>
      <c r="O536" s="10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LEFT(R536,SEARCH("/",R536)-1)</f>
        <v>film &amp; video</v>
      </c>
      <c r="T536" t="str">
        <f>MID(R536,SEARCH("/",R536)+1,256)</f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(E537/D537*100)</f>
        <v>482.03846153846149</v>
      </c>
      <c r="G537" t="s">
        <v>20</v>
      </c>
      <c r="H537">
        <v>202</v>
      </c>
      <c r="I537" s="7">
        <f>IF(H537 =0,0,E537/H537)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(((L537/60)/60)/24)+DATE(1970,1,1)</f>
        <v>43259.208333333328</v>
      </c>
      <c r="O537" s="10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LEFT(R537,SEARCH("/",R537)-1)</f>
        <v>theater</v>
      </c>
      <c r="T537" t="str">
        <f>MID(R537,SEARCH("/",R537)+1,256)</f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(E538/D538*100)</f>
        <v>149.96938775510205</v>
      </c>
      <c r="G538" t="s">
        <v>20</v>
      </c>
      <c r="H538">
        <v>140</v>
      </c>
      <c r="I538" s="7">
        <f>IF(H538 =0,0,E538/H538)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(((L538/60)/60)/24)+DATE(1970,1,1)</f>
        <v>40414.208333333336</v>
      </c>
      <c r="O538" s="10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LEFT(R538,SEARCH("/",R538)-1)</f>
        <v>publishing</v>
      </c>
      <c r="T538" t="str">
        <f>MID(R538,SEARCH("/",R538)+1,256)</f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(E539/D539*100)</f>
        <v>117.22156398104266</v>
      </c>
      <c r="G539" t="s">
        <v>20</v>
      </c>
      <c r="H539">
        <v>1052</v>
      </c>
      <c r="I539" s="7">
        <f>IF(H539 =0,0,E539/H539)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(((L539/60)/60)/24)+DATE(1970,1,1)</f>
        <v>43342.208333333328</v>
      </c>
      <c r="O539" s="10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LEFT(R539,SEARCH("/",R539)-1)</f>
        <v>film &amp; video</v>
      </c>
      <c r="T539" t="str">
        <f>MID(R539,SEARCH("/",R539)+1,256)</f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(E540/D540*100)</f>
        <v>37.695968274950431</v>
      </c>
      <c r="G540" t="s">
        <v>14</v>
      </c>
      <c r="H540">
        <v>1296</v>
      </c>
      <c r="I540" s="7">
        <f>IF(H540 =0,0,E540/H540)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(((L540/60)/60)/24)+DATE(1970,1,1)</f>
        <v>41539.208333333336</v>
      </c>
      <c r="O540" s="10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LEFT(R540,SEARCH("/",R540)-1)</f>
        <v>games</v>
      </c>
      <c r="T540" t="str">
        <f>MID(R540,SEARCH("/",R540)+1,256)</f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(E541/D541*100)</f>
        <v>72.653061224489804</v>
      </c>
      <c r="G541" t="s">
        <v>14</v>
      </c>
      <c r="H541">
        <v>77</v>
      </c>
      <c r="I541" s="7">
        <f>IF(H541 =0,0,E541/H541)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(((L541/60)/60)/24)+DATE(1970,1,1)</f>
        <v>43647.208333333328</v>
      </c>
      <c r="O541" s="10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LEFT(R541,SEARCH("/",R541)-1)</f>
        <v>food</v>
      </c>
      <c r="T541" t="str">
        <f>MID(R541,SEARCH("/",R541)+1,256)</f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(E542/D542*100)</f>
        <v>265.98113207547169</v>
      </c>
      <c r="G542" t="s">
        <v>20</v>
      </c>
      <c r="H542">
        <v>247</v>
      </c>
      <c r="I542" s="7">
        <f>IF(H542 =0,0,E542/H542)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(((L542/60)/60)/24)+DATE(1970,1,1)</f>
        <v>43225.208333333328</v>
      </c>
      <c r="O542" s="10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LEFT(R542,SEARCH("/",R542)-1)</f>
        <v>photography</v>
      </c>
      <c r="T542" t="str">
        <f>MID(R542,SEARCH("/",R542)+1,256)</f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(E543/D543*100)</f>
        <v>24.205617977528089</v>
      </c>
      <c r="G543" t="s">
        <v>14</v>
      </c>
      <c r="H543">
        <v>395</v>
      </c>
      <c r="I543" s="7">
        <f>IF(H543 =0,0,E543/H543)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(((L543/60)/60)/24)+DATE(1970,1,1)</f>
        <v>42165.208333333328</v>
      </c>
      <c r="O543" s="10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LEFT(R543,SEARCH("/",R543)-1)</f>
        <v>games</v>
      </c>
      <c r="T543" t="str">
        <f>MID(R543,SEARCH("/",R543)+1,256)</f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(E544/D544*100)</f>
        <v>2.5064935064935066</v>
      </c>
      <c r="G544" t="s">
        <v>14</v>
      </c>
      <c r="H544">
        <v>49</v>
      </c>
      <c r="I544" s="7">
        <f>IF(H544 =0,0,E544/H544)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(((L544/60)/60)/24)+DATE(1970,1,1)</f>
        <v>42391.25</v>
      </c>
      <c r="O544" s="10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>LEFT(R544,SEARCH("/",R544)-1)</f>
        <v>music</v>
      </c>
      <c r="T544" t="str">
        <f>MID(R544,SEARCH("/",R544)+1,256)</f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(E545/D545*100)</f>
        <v>16.329799764428738</v>
      </c>
      <c r="G545" t="s">
        <v>14</v>
      </c>
      <c r="H545">
        <v>180</v>
      </c>
      <c r="I545" s="7">
        <f>IF(H545 =0,0,E545/H545)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(((L545/60)/60)/24)+DATE(1970,1,1)</f>
        <v>41528.208333333336</v>
      </c>
      <c r="O545" s="10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LEFT(R545,SEARCH("/",R545)-1)</f>
        <v>games</v>
      </c>
      <c r="T545" t="str">
        <f>MID(R545,SEARCH("/",R545)+1,256)</f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(E546/D546*100)</f>
        <v>276.5</v>
      </c>
      <c r="G546" t="s">
        <v>20</v>
      </c>
      <c r="H546">
        <v>84</v>
      </c>
      <c r="I546" s="7">
        <f>IF(H546 =0,0,E546/H546)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(((L546/60)/60)/24)+DATE(1970,1,1)</f>
        <v>42377.25</v>
      </c>
      <c r="O546" s="10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LEFT(R546,SEARCH("/",R546)-1)</f>
        <v>music</v>
      </c>
      <c r="T546" t="str">
        <f>MID(R546,SEARCH("/",R546)+1,256)</f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(E547/D547*100)</f>
        <v>88.803571428571431</v>
      </c>
      <c r="G547" t="s">
        <v>14</v>
      </c>
      <c r="H547">
        <v>2690</v>
      </c>
      <c r="I547" s="7">
        <f>IF(H547 =0,0,E547/H547)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(((L547/60)/60)/24)+DATE(1970,1,1)</f>
        <v>43824.25</v>
      </c>
      <c r="O547" s="10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>LEFT(R547,SEARCH("/",R547)-1)</f>
        <v>theater</v>
      </c>
      <c r="T547" t="str">
        <f>MID(R547,SEARCH("/",R547)+1,256)</f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(E548/D548*100)</f>
        <v>163.57142857142856</v>
      </c>
      <c r="G548" t="s">
        <v>20</v>
      </c>
      <c r="H548">
        <v>88</v>
      </c>
      <c r="I548" s="7">
        <f>IF(H548 =0,0,E548/H548)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(((L548/60)/60)/24)+DATE(1970,1,1)</f>
        <v>43360.208333333328</v>
      </c>
      <c r="O548" s="10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LEFT(R548,SEARCH("/",R548)-1)</f>
        <v>theater</v>
      </c>
      <c r="T548" t="str">
        <f>MID(R548,SEARCH("/",R548)+1,256)</f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(E549/D549*100)</f>
        <v>969</v>
      </c>
      <c r="G549" t="s">
        <v>20</v>
      </c>
      <c r="H549">
        <v>156</v>
      </c>
      <c r="I549" s="7">
        <f>IF(H549 =0,0,E549/H549)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(((L549/60)/60)/24)+DATE(1970,1,1)</f>
        <v>42029.25</v>
      </c>
      <c r="O549" s="10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LEFT(R549,SEARCH("/",R549)-1)</f>
        <v>film &amp; video</v>
      </c>
      <c r="T549" t="str">
        <f>MID(R549,SEARCH("/",R549)+1,256)</f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(E550/D550*100)</f>
        <v>270.91376701966715</v>
      </c>
      <c r="G550" t="s">
        <v>20</v>
      </c>
      <c r="H550">
        <v>2985</v>
      </c>
      <c r="I550" s="7">
        <f>IF(H550 =0,0,E550/H550)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(((L550/60)/60)/24)+DATE(1970,1,1)</f>
        <v>42461.208333333328</v>
      </c>
      <c r="O550" s="10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LEFT(R550,SEARCH("/",R550)-1)</f>
        <v>theater</v>
      </c>
      <c r="T550" t="str">
        <f>MID(R550,SEARCH("/",R550)+1,256)</f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(E551/D551*100)</f>
        <v>284.21355932203392</v>
      </c>
      <c r="G551" t="s">
        <v>20</v>
      </c>
      <c r="H551">
        <v>762</v>
      </c>
      <c r="I551" s="7">
        <f>IF(H551 =0,0,E551/H551)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(((L551/60)/60)/24)+DATE(1970,1,1)</f>
        <v>41422.208333333336</v>
      </c>
      <c r="O551" s="10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LEFT(R551,SEARCH("/",R551)-1)</f>
        <v>technology</v>
      </c>
      <c r="T551" t="str">
        <f>MID(R551,SEARCH("/",R551)+1,256)</f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(E552/D552*100)</f>
        <v>4</v>
      </c>
      <c r="G552" t="s">
        <v>74</v>
      </c>
      <c r="H552">
        <v>1</v>
      </c>
      <c r="I552" s="7">
        <f>IF(H552 =0,0,E552/H552)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(((L552/60)/60)/24)+DATE(1970,1,1)</f>
        <v>40968.25</v>
      </c>
      <c r="O552" s="10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LEFT(R552,SEARCH("/",R552)-1)</f>
        <v>music</v>
      </c>
      <c r="T552" t="str">
        <f>MID(R552,SEARCH("/",R552)+1,256)</f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(E553/D553*100)</f>
        <v>58.6329816768462</v>
      </c>
      <c r="G553" t="s">
        <v>14</v>
      </c>
      <c r="H553">
        <v>2779</v>
      </c>
      <c r="I553" s="7">
        <f>IF(H553 =0,0,E553/H553)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(((L553/60)/60)/24)+DATE(1970,1,1)</f>
        <v>41993.25</v>
      </c>
      <c r="O553" s="10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>LEFT(R553,SEARCH("/",R553)-1)</f>
        <v>technology</v>
      </c>
      <c r="T553" t="str">
        <f>MID(R553,SEARCH("/",R553)+1,256)</f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(E554/D554*100)</f>
        <v>98.51111111111112</v>
      </c>
      <c r="G554" t="s">
        <v>14</v>
      </c>
      <c r="H554">
        <v>92</v>
      </c>
      <c r="I554" s="7">
        <f>IF(H554 =0,0,E554/H554)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(((L554/60)/60)/24)+DATE(1970,1,1)</f>
        <v>42700.25</v>
      </c>
      <c r="O554" s="10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>LEFT(R554,SEARCH("/",R554)-1)</f>
        <v>theater</v>
      </c>
      <c r="T554" t="str">
        <f>MID(R554,SEARCH("/",R554)+1,256)</f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(E555/D555*100)</f>
        <v>43.975381008206334</v>
      </c>
      <c r="G555" t="s">
        <v>14</v>
      </c>
      <c r="H555">
        <v>1028</v>
      </c>
      <c r="I555" s="7">
        <f>IF(H555 =0,0,E555/H555)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(((L555/60)/60)/24)+DATE(1970,1,1)</f>
        <v>40545.25</v>
      </c>
      <c r="O555" s="10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>LEFT(R555,SEARCH("/",R555)-1)</f>
        <v>music</v>
      </c>
      <c r="T555" t="str">
        <f>MID(R555,SEARCH("/",R555)+1,256)</f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(E556/D556*100)</f>
        <v>151.66315789473683</v>
      </c>
      <c r="G556" t="s">
        <v>20</v>
      </c>
      <c r="H556">
        <v>554</v>
      </c>
      <c r="I556" s="7">
        <f>IF(H556 =0,0,E556/H556)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(((L556/60)/60)/24)+DATE(1970,1,1)</f>
        <v>42723.25</v>
      </c>
      <c r="O556" s="10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LEFT(R556,SEARCH("/",R556)-1)</f>
        <v>music</v>
      </c>
      <c r="T556" t="str">
        <f>MID(R556,SEARCH("/",R556)+1,256)</f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(E557/D557*100)</f>
        <v>223.63492063492063</v>
      </c>
      <c r="G557" t="s">
        <v>20</v>
      </c>
      <c r="H557">
        <v>135</v>
      </c>
      <c r="I557" s="7">
        <f>IF(H557 =0,0,E557/H557)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(((L557/60)/60)/24)+DATE(1970,1,1)</f>
        <v>41731.208333333336</v>
      </c>
      <c r="O557" s="10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LEFT(R557,SEARCH("/",R557)-1)</f>
        <v>music</v>
      </c>
      <c r="T557" t="str">
        <f>MID(R557,SEARCH("/",R557)+1,256)</f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(E558/D558*100)</f>
        <v>239.75</v>
      </c>
      <c r="G558" t="s">
        <v>20</v>
      </c>
      <c r="H558">
        <v>122</v>
      </c>
      <c r="I558" s="7">
        <f>IF(H558 =0,0,E558/H558)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(((L558/60)/60)/24)+DATE(1970,1,1)</f>
        <v>40792.208333333336</v>
      </c>
      <c r="O558" s="10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LEFT(R558,SEARCH("/",R558)-1)</f>
        <v>publishing</v>
      </c>
      <c r="T558" t="str">
        <f>MID(R558,SEARCH("/",R558)+1,256)</f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(E559/D559*100)</f>
        <v>199.33333333333334</v>
      </c>
      <c r="G559" t="s">
        <v>20</v>
      </c>
      <c r="H559">
        <v>221</v>
      </c>
      <c r="I559" s="7">
        <f>IF(H559 =0,0,E559/H559)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(((L559/60)/60)/24)+DATE(1970,1,1)</f>
        <v>42279.208333333328</v>
      </c>
      <c r="O559" s="10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LEFT(R559,SEARCH("/",R559)-1)</f>
        <v>film &amp; video</v>
      </c>
      <c r="T559" t="str">
        <f>MID(R559,SEARCH("/",R559)+1,256)</f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(E560/D560*100)</f>
        <v>137.34482758620689</v>
      </c>
      <c r="G560" t="s">
        <v>20</v>
      </c>
      <c r="H560">
        <v>126</v>
      </c>
      <c r="I560" s="7">
        <f>IF(H560 =0,0,E560/H560)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(((L560/60)/60)/24)+DATE(1970,1,1)</f>
        <v>42424.25</v>
      </c>
      <c r="O560" s="10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LEFT(R560,SEARCH("/",R560)-1)</f>
        <v>theater</v>
      </c>
      <c r="T560" t="str">
        <f>MID(R560,SEARCH("/",R560)+1,256)</f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(E561/D561*100)</f>
        <v>100.9696106362773</v>
      </c>
      <c r="G561" t="s">
        <v>20</v>
      </c>
      <c r="H561">
        <v>1022</v>
      </c>
      <c r="I561" s="7">
        <f>IF(H561 =0,0,E561/H561)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(((L561/60)/60)/24)+DATE(1970,1,1)</f>
        <v>42584.208333333328</v>
      </c>
      <c r="O561" s="10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LEFT(R561,SEARCH("/",R561)-1)</f>
        <v>theater</v>
      </c>
      <c r="T561" t="str">
        <f>MID(R561,SEARCH("/",R561)+1,256)</f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(E562/D562*100)</f>
        <v>794.16</v>
      </c>
      <c r="G562" t="s">
        <v>20</v>
      </c>
      <c r="H562">
        <v>3177</v>
      </c>
      <c r="I562" s="7">
        <f>IF(H562 =0,0,E562/H562)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(((L562/60)/60)/24)+DATE(1970,1,1)</f>
        <v>40865.25</v>
      </c>
      <c r="O562" s="10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LEFT(R562,SEARCH("/",R562)-1)</f>
        <v>film &amp; video</v>
      </c>
      <c r="T562" t="str">
        <f>MID(R562,SEARCH("/",R562)+1,256)</f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(E563/D563*100)</f>
        <v>369.7</v>
      </c>
      <c r="G563" t="s">
        <v>20</v>
      </c>
      <c r="H563">
        <v>198</v>
      </c>
      <c r="I563" s="7">
        <f>IF(H563 =0,0,E563/H563)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(((L563/60)/60)/24)+DATE(1970,1,1)</f>
        <v>40833.208333333336</v>
      </c>
      <c r="O563" s="10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LEFT(R563,SEARCH("/",R563)-1)</f>
        <v>theater</v>
      </c>
      <c r="T563" t="str">
        <f>MID(R563,SEARCH("/",R563)+1,256)</f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(E564/D564*100)</f>
        <v>12.818181818181817</v>
      </c>
      <c r="G564" t="s">
        <v>14</v>
      </c>
      <c r="H564">
        <v>26</v>
      </c>
      <c r="I564" s="7">
        <f>IF(H564 =0,0,E564/H564)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(((L564/60)/60)/24)+DATE(1970,1,1)</f>
        <v>43536.208333333328</v>
      </c>
      <c r="O564" s="10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LEFT(R564,SEARCH("/",R564)-1)</f>
        <v>music</v>
      </c>
      <c r="T564" t="str">
        <f>MID(R564,SEARCH("/",R564)+1,256)</f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(E565/D565*100)</f>
        <v>138.02702702702703</v>
      </c>
      <c r="G565" t="s">
        <v>20</v>
      </c>
      <c r="H565">
        <v>85</v>
      </c>
      <c r="I565" s="7">
        <f>IF(H565 =0,0,E565/H565)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(((L565/60)/60)/24)+DATE(1970,1,1)</f>
        <v>43417.25</v>
      </c>
      <c r="O565" s="10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LEFT(R565,SEARCH("/",R565)-1)</f>
        <v>film &amp; video</v>
      </c>
      <c r="T565" t="str">
        <f>MID(R565,SEARCH("/",R565)+1,256)</f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(E566/D566*100)</f>
        <v>83.813278008298752</v>
      </c>
      <c r="G566" t="s">
        <v>14</v>
      </c>
      <c r="H566">
        <v>1790</v>
      </c>
      <c r="I566" s="7">
        <f>IF(H566 =0,0,E566/H566)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(((L566/60)/60)/24)+DATE(1970,1,1)</f>
        <v>42078.208333333328</v>
      </c>
      <c r="O566" s="10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LEFT(R566,SEARCH("/",R566)-1)</f>
        <v>theater</v>
      </c>
      <c r="T566" t="str">
        <f>MID(R566,SEARCH("/",R566)+1,256)</f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(E567/D567*100)</f>
        <v>204.60063224446787</v>
      </c>
      <c r="G567" t="s">
        <v>20</v>
      </c>
      <c r="H567">
        <v>3596</v>
      </c>
      <c r="I567" s="7">
        <f>IF(H567 =0,0,E567/H567)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(((L567/60)/60)/24)+DATE(1970,1,1)</f>
        <v>40862.25</v>
      </c>
      <c r="O567" s="10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LEFT(R567,SEARCH("/",R567)-1)</f>
        <v>theater</v>
      </c>
      <c r="T567" t="str">
        <f>MID(R567,SEARCH("/",R567)+1,256)</f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(E568/D568*100)</f>
        <v>44.344086021505376</v>
      </c>
      <c r="G568" t="s">
        <v>14</v>
      </c>
      <c r="H568">
        <v>37</v>
      </c>
      <c r="I568" s="7">
        <f>IF(H568 =0,0,E568/H568)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(((L568/60)/60)/24)+DATE(1970,1,1)</f>
        <v>42424.25</v>
      </c>
      <c r="O568" s="10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LEFT(R568,SEARCH("/",R568)-1)</f>
        <v>music</v>
      </c>
      <c r="T568" t="str">
        <f>MID(R568,SEARCH("/",R568)+1,256)</f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(E569/D569*100)</f>
        <v>218.60294117647058</v>
      </c>
      <c r="G569" t="s">
        <v>20</v>
      </c>
      <c r="H569">
        <v>244</v>
      </c>
      <c r="I569" s="7">
        <f>IF(H569 =0,0,E569/H569)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(((L569/60)/60)/24)+DATE(1970,1,1)</f>
        <v>41830.208333333336</v>
      </c>
      <c r="O569" s="10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LEFT(R569,SEARCH("/",R569)-1)</f>
        <v>music</v>
      </c>
      <c r="T569" t="str">
        <f>MID(R569,SEARCH("/",R569)+1,256)</f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(E570/D570*100)</f>
        <v>186.03314917127071</v>
      </c>
      <c r="G570" t="s">
        <v>20</v>
      </c>
      <c r="H570">
        <v>5180</v>
      </c>
      <c r="I570" s="7">
        <f>IF(H570 =0,0,E570/H570)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(((L570/60)/60)/24)+DATE(1970,1,1)</f>
        <v>40374.208333333336</v>
      </c>
      <c r="O570" s="10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LEFT(R570,SEARCH("/",R570)-1)</f>
        <v>theater</v>
      </c>
      <c r="T570" t="str">
        <f>MID(R570,SEARCH("/",R570)+1,256)</f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(E571/D571*100)</f>
        <v>237.33830845771143</v>
      </c>
      <c r="G571" t="s">
        <v>20</v>
      </c>
      <c r="H571">
        <v>589</v>
      </c>
      <c r="I571" s="7">
        <f>IF(H571 =0,0,E571/H571)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(((L571/60)/60)/24)+DATE(1970,1,1)</f>
        <v>40554.25</v>
      </c>
      <c r="O571" s="10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LEFT(R571,SEARCH("/",R571)-1)</f>
        <v>film &amp; video</v>
      </c>
      <c r="T571" t="str">
        <f>MID(R571,SEARCH("/",R571)+1,256)</f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(E572/D572*100)</f>
        <v>305.65384615384613</v>
      </c>
      <c r="G572" t="s">
        <v>20</v>
      </c>
      <c r="H572">
        <v>2725</v>
      </c>
      <c r="I572" s="7">
        <f>IF(H572 =0,0,E572/H572)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(((L572/60)/60)/24)+DATE(1970,1,1)</f>
        <v>41993.25</v>
      </c>
      <c r="O572" s="10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LEFT(R572,SEARCH("/",R572)-1)</f>
        <v>music</v>
      </c>
      <c r="T572" t="str">
        <f>MID(R572,SEARCH("/",R572)+1,256)</f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(E573/D573*100)</f>
        <v>94.142857142857139</v>
      </c>
      <c r="G573" t="s">
        <v>14</v>
      </c>
      <c r="H573">
        <v>35</v>
      </c>
      <c r="I573" s="7">
        <f>IF(H573 =0,0,E573/H573)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(((L573/60)/60)/24)+DATE(1970,1,1)</f>
        <v>42174.208333333328</v>
      </c>
      <c r="O573" s="10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LEFT(R573,SEARCH("/",R573)-1)</f>
        <v>film &amp; video</v>
      </c>
      <c r="T573" t="str">
        <f>MID(R573,SEARCH("/",R573)+1,256)</f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(E574/D574*100)</f>
        <v>54.400000000000006</v>
      </c>
      <c r="G574" t="s">
        <v>74</v>
      </c>
      <c r="H574">
        <v>94</v>
      </c>
      <c r="I574" s="7">
        <f>IF(H574 =0,0,E574/H574)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(((L574/60)/60)/24)+DATE(1970,1,1)</f>
        <v>42275.208333333328</v>
      </c>
      <c r="O574" s="10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LEFT(R574,SEARCH("/",R574)-1)</f>
        <v>music</v>
      </c>
      <c r="T574" t="str">
        <f>MID(R574,SEARCH("/",R574)+1,256)</f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(E575/D575*100)</f>
        <v>111.88059701492537</v>
      </c>
      <c r="G575" t="s">
        <v>20</v>
      </c>
      <c r="H575">
        <v>300</v>
      </c>
      <c r="I575" s="7">
        <f>IF(H575 =0,0,E575/H575)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(((L575/60)/60)/24)+DATE(1970,1,1)</f>
        <v>41761.208333333336</v>
      </c>
      <c r="O575" s="10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LEFT(R575,SEARCH("/",R575)-1)</f>
        <v>journalism</v>
      </c>
      <c r="T575" t="str">
        <f>MID(R575,SEARCH("/",R575)+1,256)</f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(E576/D576*100)</f>
        <v>369.14814814814815</v>
      </c>
      <c r="G576" t="s">
        <v>20</v>
      </c>
      <c r="H576">
        <v>144</v>
      </c>
      <c r="I576" s="7">
        <f>IF(H576 =0,0,E576/H576)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(((L576/60)/60)/24)+DATE(1970,1,1)</f>
        <v>43806.25</v>
      </c>
      <c r="O576" s="10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LEFT(R576,SEARCH("/",R576)-1)</f>
        <v>food</v>
      </c>
      <c r="T576" t="str">
        <f>MID(R576,SEARCH("/",R576)+1,256)</f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(E577/D577*100)</f>
        <v>62.930372148859547</v>
      </c>
      <c r="G577" t="s">
        <v>14</v>
      </c>
      <c r="H577">
        <v>558</v>
      </c>
      <c r="I577" s="7">
        <f>IF(H577 =0,0,E577/H577)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(((L577/60)/60)/24)+DATE(1970,1,1)</f>
        <v>41779.208333333336</v>
      </c>
      <c r="O577" s="10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LEFT(R577,SEARCH("/",R577)-1)</f>
        <v>theater</v>
      </c>
      <c r="T577" t="str">
        <f>MID(R577,SEARCH("/",R577)+1,256)</f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(E578/D578*100)</f>
        <v>64.927835051546396</v>
      </c>
      <c r="G578" t="s">
        <v>14</v>
      </c>
      <c r="H578">
        <v>64</v>
      </c>
      <c r="I578" s="7">
        <f>IF(H578 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(((L578/60)/60)/24)+DATE(1970,1,1)</f>
        <v>43040.208333333328</v>
      </c>
      <c r="O578" s="10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>LEFT(R578,SEARCH("/",R578)-1)</f>
        <v>theater</v>
      </c>
      <c r="T578" t="str">
        <f>MID(R578,SEARCH("/",R578)+1,256)</f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(E579/D579*100)</f>
        <v>18.853658536585368</v>
      </c>
      <c r="G579" t="s">
        <v>74</v>
      </c>
      <c r="H579">
        <v>37</v>
      </c>
      <c r="I579" s="7">
        <f>IF(H579 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(((L579/60)/60)/24)+DATE(1970,1,1)</f>
        <v>40613.25</v>
      </c>
      <c r="O579" s="10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LEFT(R579,SEARCH("/",R579)-1)</f>
        <v>music</v>
      </c>
      <c r="T579" t="str">
        <f>MID(R579,SEARCH("/",R579)+1,256)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(E580/D580*100)</f>
        <v>16.754404145077721</v>
      </c>
      <c r="G580" t="s">
        <v>14</v>
      </c>
      <c r="H580">
        <v>245</v>
      </c>
      <c r="I580" s="7">
        <f>IF(H580 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(((L580/60)/60)/24)+DATE(1970,1,1)</f>
        <v>40878.25</v>
      </c>
      <c r="O580" s="10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>LEFT(R580,SEARCH("/",R580)-1)</f>
        <v>film &amp; video</v>
      </c>
      <c r="T580" t="str">
        <f>MID(R580,SEARCH("/",R580)+1,256)</f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(E581/D581*100)</f>
        <v>101.11290322580646</v>
      </c>
      <c r="G581" t="s">
        <v>20</v>
      </c>
      <c r="H581">
        <v>87</v>
      </c>
      <c r="I581" s="7">
        <f>IF(H581 =0,0,E581/H581)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(((L581/60)/60)/24)+DATE(1970,1,1)</f>
        <v>40762.208333333336</v>
      </c>
      <c r="O581" s="10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LEFT(R581,SEARCH("/",R581)-1)</f>
        <v>music</v>
      </c>
      <c r="T581" t="str">
        <f>MID(R581,SEARCH("/",R581)+1,256)</f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(E582/D582*100)</f>
        <v>341.5022831050228</v>
      </c>
      <c r="G582" t="s">
        <v>20</v>
      </c>
      <c r="H582">
        <v>3116</v>
      </c>
      <c r="I582" s="7">
        <f>IF(H582 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(((L582/60)/60)/24)+DATE(1970,1,1)</f>
        <v>41696.25</v>
      </c>
      <c r="O582" s="10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LEFT(R582,SEARCH("/",R582)-1)</f>
        <v>theater</v>
      </c>
      <c r="T582" t="str">
        <f>MID(R582,SEARCH("/",R582)+1,256)</f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(E583/D583*100)</f>
        <v>64.016666666666666</v>
      </c>
      <c r="G583" t="s">
        <v>14</v>
      </c>
      <c r="H583">
        <v>71</v>
      </c>
      <c r="I583" s="7">
        <f>IF(H583 =0,0,E583/H583)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(((L583/60)/60)/24)+DATE(1970,1,1)</f>
        <v>40662.208333333336</v>
      </c>
      <c r="O583" s="10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LEFT(R583,SEARCH("/",R583)-1)</f>
        <v>technology</v>
      </c>
      <c r="T583" t="str">
        <f>MID(R583,SEARCH("/",R583)+1,256)</f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(E584/D584*100)</f>
        <v>52.080459770114942</v>
      </c>
      <c r="G584" t="s">
        <v>14</v>
      </c>
      <c r="H584">
        <v>42</v>
      </c>
      <c r="I584" s="7">
        <f>IF(H584 =0,0,E584/H584)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(((L584/60)/60)/24)+DATE(1970,1,1)</f>
        <v>42165.208333333328</v>
      </c>
      <c r="O584" s="10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LEFT(R584,SEARCH("/",R584)-1)</f>
        <v>games</v>
      </c>
      <c r="T584" t="str">
        <f>MID(R584,SEARCH("/",R584)+1,256)</f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(E585/D585*100)</f>
        <v>322.40211640211641</v>
      </c>
      <c r="G585" t="s">
        <v>20</v>
      </c>
      <c r="H585">
        <v>909</v>
      </c>
      <c r="I585" s="7">
        <f>IF(H585 =0,0,E585/H585)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(((L585/60)/60)/24)+DATE(1970,1,1)</f>
        <v>40959.25</v>
      </c>
      <c r="O585" s="10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LEFT(R585,SEARCH("/",R585)-1)</f>
        <v>film &amp; video</v>
      </c>
      <c r="T585" t="str">
        <f>MID(R585,SEARCH("/",R585)+1,256)</f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(E586/D586*100)</f>
        <v>119.50810185185186</v>
      </c>
      <c r="G586" t="s">
        <v>20</v>
      </c>
      <c r="H586">
        <v>1613</v>
      </c>
      <c r="I586" s="7">
        <f>IF(H586 =0,0,E586/H586)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(((L586/60)/60)/24)+DATE(1970,1,1)</f>
        <v>41024.208333333336</v>
      </c>
      <c r="O586" s="10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LEFT(R586,SEARCH("/",R586)-1)</f>
        <v>technology</v>
      </c>
      <c r="T586" t="str">
        <f>MID(R586,SEARCH("/",R586)+1,256)</f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(E587/D587*100)</f>
        <v>146.79775280898878</v>
      </c>
      <c r="G587" t="s">
        <v>20</v>
      </c>
      <c r="H587">
        <v>136</v>
      </c>
      <c r="I587" s="7">
        <f>IF(H587 =0,0,E587/H587)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(((L587/60)/60)/24)+DATE(1970,1,1)</f>
        <v>40255.208333333336</v>
      </c>
      <c r="O587" s="10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LEFT(R587,SEARCH("/",R587)-1)</f>
        <v>publishing</v>
      </c>
      <c r="T587" t="str">
        <f>MID(R587,SEARCH("/",R587)+1,256)</f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(E588/D588*100)</f>
        <v>950.57142857142856</v>
      </c>
      <c r="G588" t="s">
        <v>20</v>
      </c>
      <c r="H588">
        <v>130</v>
      </c>
      <c r="I588" s="7">
        <f>IF(H588 =0,0,E588/H588)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(((L588/60)/60)/24)+DATE(1970,1,1)</f>
        <v>40499.25</v>
      </c>
      <c r="O588" s="10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LEFT(R588,SEARCH("/",R588)-1)</f>
        <v>music</v>
      </c>
      <c r="T588" t="str">
        <f>MID(R588,SEARCH("/",R588)+1,256)</f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(E589/D589*100)</f>
        <v>72.893617021276597</v>
      </c>
      <c r="G589" t="s">
        <v>14</v>
      </c>
      <c r="H589">
        <v>156</v>
      </c>
      <c r="I589" s="7">
        <f>IF(H589 =0,0,E589/H589)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(((L589/60)/60)/24)+DATE(1970,1,1)</f>
        <v>43484.25</v>
      </c>
      <c r="O589" s="10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LEFT(R589,SEARCH("/",R589)-1)</f>
        <v>food</v>
      </c>
      <c r="T589" t="str">
        <f>MID(R589,SEARCH("/",R589)+1,256)</f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(E590/D590*100)</f>
        <v>79.008248730964468</v>
      </c>
      <c r="G590" t="s">
        <v>14</v>
      </c>
      <c r="H590">
        <v>1368</v>
      </c>
      <c r="I590" s="7">
        <f>IF(H590 =0,0,E590/H590)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(((L590/60)/60)/24)+DATE(1970,1,1)</f>
        <v>40262.208333333336</v>
      </c>
      <c r="O590" s="10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LEFT(R590,SEARCH("/",R590)-1)</f>
        <v>theater</v>
      </c>
      <c r="T590" t="str">
        <f>MID(R590,SEARCH("/",R590)+1,256)</f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(E591/D591*100)</f>
        <v>64.721518987341781</v>
      </c>
      <c r="G591" t="s">
        <v>14</v>
      </c>
      <c r="H591">
        <v>102</v>
      </c>
      <c r="I591" s="7">
        <f>IF(H591 =0,0,E591/H591)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(((L591/60)/60)/24)+DATE(1970,1,1)</f>
        <v>42190.208333333328</v>
      </c>
      <c r="O591" s="10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LEFT(R591,SEARCH("/",R591)-1)</f>
        <v>film &amp; video</v>
      </c>
      <c r="T591" t="str">
        <f>MID(R591,SEARCH("/",R591)+1,256)</f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(E592/D592*100)</f>
        <v>82.028169014084511</v>
      </c>
      <c r="G592" t="s">
        <v>14</v>
      </c>
      <c r="H592">
        <v>86</v>
      </c>
      <c r="I592" s="7">
        <f>IF(H592 =0,0,E592/H592)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(((L592/60)/60)/24)+DATE(1970,1,1)</f>
        <v>41994.25</v>
      </c>
      <c r="O592" s="10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>LEFT(R592,SEARCH("/",R592)-1)</f>
        <v>publishing</v>
      </c>
      <c r="T592" t="str">
        <f>MID(R592,SEARCH("/",R592)+1,256)</f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(E593/D593*100)</f>
        <v>1037.6666666666667</v>
      </c>
      <c r="G593" t="s">
        <v>20</v>
      </c>
      <c r="H593">
        <v>102</v>
      </c>
      <c r="I593" s="7">
        <f>IF(H593 =0,0,E593/H593)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(((L593/60)/60)/24)+DATE(1970,1,1)</f>
        <v>40373.208333333336</v>
      </c>
      <c r="O593" s="10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LEFT(R593,SEARCH("/",R593)-1)</f>
        <v>games</v>
      </c>
      <c r="T593" t="str">
        <f>MID(R593,SEARCH("/",R593)+1,256)</f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(E594/D594*100)</f>
        <v>12.910076530612244</v>
      </c>
      <c r="G594" t="s">
        <v>14</v>
      </c>
      <c r="H594">
        <v>253</v>
      </c>
      <c r="I594" s="7">
        <f>IF(H594 =0,0,E594/H594)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(((L594/60)/60)/24)+DATE(1970,1,1)</f>
        <v>41789.208333333336</v>
      </c>
      <c r="O594" s="10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LEFT(R594,SEARCH("/",R594)-1)</f>
        <v>theater</v>
      </c>
      <c r="T594" t="str">
        <f>MID(R594,SEARCH("/",R594)+1,256)</f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(E595/D595*100)</f>
        <v>154.84210526315789</v>
      </c>
      <c r="G595" t="s">
        <v>20</v>
      </c>
      <c r="H595">
        <v>4006</v>
      </c>
      <c r="I595" s="7">
        <f>IF(H595 =0,0,E595/H595)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(((L595/60)/60)/24)+DATE(1970,1,1)</f>
        <v>41724.208333333336</v>
      </c>
      <c r="O595" s="10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LEFT(R595,SEARCH("/",R595)-1)</f>
        <v>film &amp; video</v>
      </c>
      <c r="T595" t="str">
        <f>MID(R595,SEARCH("/",R595)+1,256)</f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(E596/D596*100)</f>
        <v>7.0991735537190088</v>
      </c>
      <c r="G596" t="s">
        <v>14</v>
      </c>
      <c r="H596">
        <v>157</v>
      </c>
      <c r="I596" s="7">
        <f>IF(H596 =0,0,E596/H596)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(((L596/60)/60)/24)+DATE(1970,1,1)</f>
        <v>42548.208333333328</v>
      </c>
      <c r="O596" s="10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LEFT(R596,SEARCH("/",R596)-1)</f>
        <v>theater</v>
      </c>
      <c r="T596" t="str">
        <f>MID(R596,SEARCH("/",R596)+1,256)</f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(E597/D597*100)</f>
        <v>208.52773826458036</v>
      </c>
      <c r="G597" t="s">
        <v>20</v>
      </c>
      <c r="H597">
        <v>1629</v>
      </c>
      <c r="I597" s="7">
        <f>IF(H597 =0,0,E597/H597)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(((L597/60)/60)/24)+DATE(1970,1,1)</f>
        <v>40253.208333333336</v>
      </c>
      <c r="O597" s="10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LEFT(R597,SEARCH("/",R597)-1)</f>
        <v>theater</v>
      </c>
      <c r="T597" t="str">
        <f>MID(R597,SEARCH("/",R597)+1,256)</f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(E598/D598*100)</f>
        <v>99.683544303797461</v>
      </c>
      <c r="G598" t="s">
        <v>14</v>
      </c>
      <c r="H598">
        <v>183</v>
      </c>
      <c r="I598" s="7">
        <f>IF(H598 =0,0,E598/H598)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(((L598/60)/60)/24)+DATE(1970,1,1)</f>
        <v>42434.25</v>
      </c>
      <c r="O598" s="10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>LEFT(R598,SEARCH("/",R598)-1)</f>
        <v>film &amp; video</v>
      </c>
      <c r="T598" t="str">
        <f>MID(R598,SEARCH("/",R598)+1,256)</f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(E599/D599*100)</f>
        <v>201.59756097560978</v>
      </c>
      <c r="G599" t="s">
        <v>20</v>
      </c>
      <c r="H599">
        <v>2188</v>
      </c>
      <c r="I599" s="7">
        <f>IF(H599 =0,0,E599/H599)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(((L599/60)/60)/24)+DATE(1970,1,1)</f>
        <v>43786.25</v>
      </c>
      <c r="O599" s="10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LEFT(R599,SEARCH("/",R599)-1)</f>
        <v>theater</v>
      </c>
      <c r="T599" t="str">
        <f>MID(R599,SEARCH("/",R599)+1,256)</f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(E600/D600*100)</f>
        <v>162.09032258064516</v>
      </c>
      <c r="G600" t="s">
        <v>20</v>
      </c>
      <c r="H600">
        <v>2409</v>
      </c>
      <c r="I600" s="7">
        <f>IF(H600 =0,0,E600/H600)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(((L600/60)/60)/24)+DATE(1970,1,1)</f>
        <v>40344.208333333336</v>
      </c>
      <c r="O600" s="10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LEFT(R600,SEARCH("/",R600)-1)</f>
        <v>music</v>
      </c>
      <c r="T600" t="str">
        <f>MID(R600,SEARCH("/",R600)+1,256)</f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(E601/D601*100)</f>
        <v>3.6436208125445471</v>
      </c>
      <c r="G601" t="s">
        <v>14</v>
      </c>
      <c r="H601">
        <v>82</v>
      </c>
      <c r="I601" s="7">
        <f>IF(H601 =0,0,E601/H601)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(((L601/60)/60)/24)+DATE(1970,1,1)</f>
        <v>42047.25</v>
      </c>
      <c r="O601" s="10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>LEFT(R601,SEARCH("/",R601)-1)</f>
        <v>film &amp; video</v>
      </c>
      <c r="T601" t="str">
        <f>MID(R601,SEARCH("/",R601)+1,256)</f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(E602/D602*100)</f>
        <v>5</v>
      </c>
      <c r="G602" t="s">
        <v>14</v>
      </c>
      <c r="H602">
        <v>1</v>
      </c>
      <c r="I602" s="7">
        <f>IF(H602 =0,0,E602/H602)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(((L602/60)/60)/24)+DATE(1970,1,1)</f>
        <v>41485.208333333336</v>
      </c>
      <c r="O602" s="10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LEFT(R602,SEARCH("/",R602)-1)</f>
        <v>food</v>
      </c>
      <c r="T602" t="str">
        <f>MID(R602,SEARCH("/",R602)+1,256)</f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(E603/D603*100)</f>
        <v>206.63492063492063</v>
      </c>
      <c r="G603" t="s">
        <v>20</v>
      </c>
      <c r="H603">
        <v>194</v>
      </c>
      <c r="I603" s="7">
        <f>IF(H603 =0,0,E603/H603)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(((L603/60)/60)/24)+DATE(1970,1,1)</f>
        <v>41789.208333333336</v>
      </c>
      <c r="O603" s="10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LEFT(R603,SEARCH("/",R603)-1)</f>
        <v>technology</v>
      </c>
      <c r="T603" t="str">
        <f>MID(R603,SEARCH("/",R603)+1,256)</f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(E604/D604*100)</f>
        <v>128.23628691983123</v>
      </c>
      <c r="G604" t="s">
        <v>20</v>
      </c>
      <c r="H604">
        <v>1140</v>
      </c>
      <c r="I604" s="7">
        <f>IF(H604 =0,0,E604/H604)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(((L604/60)/60)/24)+DATE(1970,1,1)</f>
        <v>42160.208333333328</v>
      </c>
      <c r="O604" s="10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LEFT(R604,SEARCH("/",R604)-1)</f>
        <v>theater</v>
      </c>
      <c r="T604" t="str">
        <f>MID(R604,SEARCH("/",R604)+1,256)</f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(E605/D605*100)</f>
        <v>119.66037735849055</v>
      </c>
      <c r="G605" t="s">
        <v>20</v>
      </c>
      <c r="H605">
        <v>102</v>
      </c>
      <c r="I605" s="7">
        <f>IF(H605 =0,0,E605/H605)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(((L605/60)/60)/24)+DATE(1970,1,1)</f>
        <v>43573.208333333328</v>
      </c>
      <c r="O605" s="10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LEFT(R605,SEARCH("/",R605)-1)</f>
        <v>theater</v>
      </c>
      <c r="T605" t="str">
        <f>MID(R605,SEARCH("/",R605)+1,256)</f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(E606/D606*100)</f>
        <v>170.73055242390078</v>
      </c>
      <c r="G606" t="s">
        <v>20</v>
      </c>
      <c r="H606">
        <v>2857</v>
      </c>
      <c r="I606" s="7">
        <f>IF(H606 =0,0,E606/H606)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(((L606/60)/60)/24)+DATE(1970,1,1)</f>
        <v>40565.25</v>
      </c>
      <c r="O606" s="10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LEFT(R606,SEARCH("/",R606)-1)</f>
        <v>theater</v>
      </c>
      <c r="T606" t="str">
        <f>MID(R606,SEARCH("/",R606)+1,256)</f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(E607/D607*100)</f>
        <v>187.21212121212122</v>
      </c>
      <c r="G607" t="s">
        <v>20</v>
      </c>
      <c r="H607">
        <v>107</v>
      </c>
      <c r="I607" s="7">
        <f>IF(H607 =0,0,E607/H607)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(((L607/60)/60)/24)+DATE(1970,1,1)</f>
        <v>42280.208333333328</v>
      </c>
      <c r="O607" s="10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LEFT(R607,SEARCH("/",R607)-1)</f>
        <v>publishing</v>
      </c>
      <c r="T607" t="str">
        <f>MID(R607,SEARCH("/",R607)+1,256)</f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(E608/D608*100)</f>
        <v>188.38235294117646</v>
      </c>
      <c r="G608" t="s">
        <v>20</v>
      </c>
      <c r="H608">
        <v>160</v>
      </c>
      <c r="I608" s="7">
        <f>IF(H608 =0,0,E608/H608)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(((L608/60)/60)/24)+DATE(1970,1,1)</f>
        <v>42436.25</v>
      </c>
      <c r="O608" s="10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LEFT(R608,SEARCH("/",R608)-1)</f>
        <v>music</v>
      </c>
      <c r="T608" t="str">
        <f>MID(R608,SEARCH("/",R608)+1,256)</f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(E609/D609*100)</f>
        <v>131.29869186046511</v>
      </c>
      <c r="G609" t="s">
        <v>20</v>
      </c>
      <c r="H609">
        <v>2230</v>
      </c>
      <c r="I609" s="7">
        <f>IF(H609 =0,0,E609/H609)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(((L609/60)/60)/24)+DATE(1970,1,1)</f>
        <v>41721.208333333336</v>
      </c>
      <c r="O609" s="10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LEFT(R609,SEARCH("/",R609)-1)</f>
        <v>food</v>
      </c>
      <c r="T609" t="str">
        <f>MID(R609,SEARCH("/",R609)+1,256)</f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(E610/D610*100)</f>
        <v>283.97435897435901</v>
      </c>
      <c r="G610" t="s">
        <v>20</v>
      </c>
      <c r="H610">
        <v>316</v>
      </c>
      <c r="I610" s="7">
        <f>IF(H610 =0,0,E610/H610)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(((L610/60)/60)/24)+DATE(1970,1,1)</f>
        <v>43530.25</v>
      </c>
      <c r="O610" s="10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LEFT(R610,SEARCH("/",R610)-1)</f>
        <v>music</v>
      </c>
      <c r="T610" t="str">
        <f>MID(R610,SEARCH("/",R610)+1,256)</f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(E611/D611*100)</f>
        <v>120.41999999999999</v>
      </c>
      <c r="G611" t="s">
        <v>20</v>
      </c>
      <c r="H611">
        <v>117</v>
      </c>
      <c r="I611" s="7">
        <f>IF(H611 =0,0,E611/H611)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(((L611/60)/60)/24)+DATE(1970,1,1)</f>
        <v>43481.25</v>
      </c>
      <c r="O611" s="10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LEFT(R611,SEARCH("/",R611)-1)</f>
        <v>film &amp; video</v>
      </c>
      <c r="T611" t="str">
        <f>MID(R611,SEARCH("/",R611)+1,256)</f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(E612/D612*100)</f>
        <v>419.0560747663551</v>
      </c>
      <c r="G612" t="s">
        <v>20</v>
      </c>
      <c r="H612">
        <v>6406</v>
      </c>
      <c r="I612" s="7">
        <f>IF(H612 =0,0,E612/H612)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(((L612/60)/60)/24)+DATE(1970,1,1)</f>
        <v>41259.25</v>
      </c>
      <c r="O612" s="10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LEFT(R612,SEARCH("/",R612)-1)</f>
        <v>theater</v>
      </c>
      <c r="T612" t="str">
        <f>MID(R612,SEARCH("/",R612)+1,256)</f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(E613/D613*100)</f>
        <v>13.853658536585368</v>
      </c>
      <c r="G613" t="s">
        <v>74</v>
      </c>
      <c r="H613">
        <v>15</v>
      </c>
      <c r="I613" s="7">
        <f>IF(H613 =0,0,E613/H613)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(((L613/60)/60)/24)+DATE(1970,1,1)</f>
        <v>41480.208333333336</v>
      </c>
      <c r="O613" s="10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LEFT(R613,SEARCH("/",R613)-1)</f>
        <v>theater</v>
      </c>
      <c r="T613" t="str">
        <f>MID(R613,SEARCH("/",R613)+1,256)</f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(E614/D614*100)</f>
        <v>139.43548387096774</v>
      </c>
      <c r="G614" t="s">
        <v>20</v>
      </c>
      <c r="H614">
        <v>192</v>
      </c>
      <c r="I614" s="7">
        <f>IF(H614 =0,0,E614/H614)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(((L614/60)/60)/24)+DATE(1970,1,1)</f>
        <v>40474.208333333336</v>
      </c>
      <c r="O614" s="10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LEFT(R614,SEARCH("/",R614)-1)</f>
        <v>music</v>
      </c>
      <c r="T614" t="str">
        <f>MID(R614,SEARCH("/",R614)+1,256)</f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(E615/D615*100)</f>
        <v>174</v>
      </c>
      <c r="G615" t="s">
        <v>20</v>
      </c>
      <c r="H615">
        <v>26</v>
      </c>
      <c r="I615" s="7">
        <f>IF(H615 =0,0,E615/H615)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(((L615/60)/60)/24)+DATE(1970,1,1)</f>
        <v>42973.208333333328</v>
      </c>
      <c r="O615" s="10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LEFT(R615,SEARCH("/",R615)-1)</f>
        <v>theater</v>
      </c>
      <c r="T615" t="str">
        <f>MID(R615,SEARCH("/",R615)+1,256)</f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(E616/D616*100)</f>
        <v>155.49056603773585</v>
      </c>
      <c r="G616" t="s">
        <v>20</v>
      </c>
      <c r="H616">
        <v>723</v>
      </c>
      <c r="I616" s="7">
        <f>IF(H616 =0,0,E616/H616)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(((L616/60)/60)/24)+DATE(1970,1,1)</f>
        <v>42746.25</v>
      </c>
      <c r="O616" s="10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LEFT(R616,SEARCH("/",R616)-1)</f>
        <v>theater</v>
      </c>
      <c r="T616" t="str">
        <f>MID(R616,SEARCH("/",R616)+1,256)</f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(E617/D617*100)</f>
        <v>170.44705882352943</v>
      </c>
      <c r="G617" t="s">
        <v>20</v>
      </c>
      <c r="H617">
        <v>170</v>
      </c>
      <c r="I617" s="7">
        <f>IF(H617 =0,0,E617/H617)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(((L617/60)/60)/24)+DATE(1970,1,1)</f>
        <v>42489.208333333328</v>
      </c>
      <c r="O617" s="10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LEFT(R617,SEARCH("/",R617)-1)</f>
        <v>theater</v>
      </c>
      <c r="T617" t="str">
        <f>MID(R617,SEARCH("/",R617)+1,256)</f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(E618/D618*100)</f>
        <v>189.515625</v>
      </c>
      <c r="G618" t="s">
        <v>20</v>
      </c>
      <c r="H618">
        <v>238</v>
      </c>
      <c r="I618" s="7">
        <f>IF(H618 =0,0,E618/H618)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(((L618/60)/60)/24)+DATE(1970,1,1)</f>
        <v>41537.208333333336</v>
      </c>
      <c r="O618" s="10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LEFT(R618,SEARCH("/",R618)-1)</f>
        <v>music</v>
      </c>
      <c r="T618" t="str">
        <f>MID(R618,SEARCH("/",R618)+1,256)</f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(E619/D619*100)</f>
        <v>249.71428571428572</v>
      </c>
      <c r="G619" t="s">
        <v>20</v>
      </c>
      <c r="H619">
        <v>55</v>
      </c>
      <c r="I619" s="7">
        <f>IF(H619 =0,0,E619/H619)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(((L619/60)/60)/24)+DATE(1970,1,1)</f>
        <v>41794.208333333336</v>
      </c>
      <c r="O619" s="10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LEFT(R619,SEARCH("/",R619)-1)</f>
        <v>theater</v>
      </c>
      <c r="T619" t="str">
        <f>MID(R619,SEARCH("/",R619)+1,256)</f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(E620/D620*100)</f>
        <v>48.860523665659613</v>
      </c>
      <c r="G620" t="s">
        <v>14</v>
      </c>
      <c r="H620">
        <v>1198</v>
      </c>
      <c r="I620" s="7">
        <f>IF(H620 =0,0,E620/H620)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(((L620/60)/60)/24)+DATE(1970,1,1)</f>
        <v>41396.208333333336</v>
      </c>
      <c r="O620" s="10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LEFT(R620,SEARCH("/",R620)-1)</f>
        <v>publishing</v>
      </c>
      <c r="T620" t="str">
        <f>MID(R620,SEARCH("/",R620)+1,256)</f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(E621/D621*100)</f>
        <v>28.461970393057683</v>
      </c>
      <c r="G621" t="s">
        <v>14</v>
      </c>
      <c r="H621">
        <v>648</v>
      </c>
      <c r="I621" s="7">
        <f>IF(H621 =0,0,E621/H621)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(((L621/60)/60)/24)+DATE(1970,1,1)</f>
        <v>40669.208333333336</v>
      </c>
      <c r="O621" s="10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LEFT(R621,SEARCH("/",R621)-1)</f>
        <v>theater</v>
      </c>
      <c r="T621" t="str">
        <f>MID(R621,SEARCH("/",R621)+1,256)</f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(E622/D622*100)</f>
        <v>268.02325581395348</v>
      </c>
      <c r="G622" t="s">
        <v>20</v>
      </c>
      <c r="H622">
        <v>128</v>
      </c>
      <c r="I622" s="7">
        <f>IF(H622 =0,0,E622/H622)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(((L622/60)/60)/24)+DATE(1970,1,1)</f>
        <v>42559.208333333328</v>
      </c>
      <c r="O622" s="10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LEFT(R622,SEARCH("/",R622)-1)</f>
        <v>photography</v>
      </c>
      <c r="T622" t="str">
        <f>MID(R622,SEARCH("/",R622)+1,256)</f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(E623/D623*100)</f>
        <v>619.80078125</v>
      </c>
      <c r="G623" t="s">
        <v>20</v>
      </c>
      <c r="H623">
        <v>2144</v>
      </c>
      <c r="I623" s="7">
        <f>IF(H623 =0,0,E623/H623)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(((L623/60)/60)/24)+DATE(1970,1,1)</f>
        <v>42626.208333333328</v>
      </c>
      <c r="O623" s="10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LEFT(R623,SEARCH("/",R623)-1)</f>
        <v>theater</v>
      </c>
      <c r="T623" t="str">
        <f>MID(R623,SEARCH("/",R623)+1,256)</f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(E624/D624*100)</f>
        <v>3.1301587301587301</v>
      </c>
      <c r="G624" t="s">
        <v>14</v>
      </c>
      <c r="H624">
        <v>64</v>
      </c>
      <c r="I624" s="7">
        <f>IF(H624 =0,0,E624/H624)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(((L624/60)/60)/24)+DATE(1970,1,1)</f>
        <v>43205.208333333328</v>
      </c>
      <c r="O624" s="10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LEFT(R624,SEARCH("/",R624)-1)</f>
        <v>music</v>
      </c>
      <c r="T624" t="str">
        <f>MID(R624,SEARCH("/",R624)+1,256)</f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(E625/D625*100)</f>
        <v>159.92152704135739</v>
      </c>
      <c r="G625" t="s">
        <v>20</v>
      </c>
      <c r="H625">
        <v>2693</v>
      </c>
      <c r="I625" s="7">
        <f>IF(H625 =0,0,E625/H625)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(((L625/60)/60)/24)+DATE(1970,1,1)</f>
        <v>42201.208333333328</v>
      </c>
      <c r="O625" s="10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LEFT(R625,SEARCH("/",R625)-1)</f>
        <v>theater</v>
      </c>
      <c r="T625" t="str">
        <f>MID(R625,SEARCH("/",R625)+1,256)</f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(E626/D626*100)</f>
        <v>279.39215686274508</v>
      </c>
      <c r="G626" t="s">
        <v>20</v>
      </c>
      <c r="H626">
        <v>432</v>
      </c>
      <c r="I626" s="7">
        <f>IF(H626 =0,0,E626/H626)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(((L626/60)/60)/24)+DATE(1970,1,1)</f>
        <v>42029.25</v>
      </c>
      <c r="O626" s="10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LEFT(R626,SEARCH("/",R626)-1)</f>
        <v>photography</v>
      </c>
      <c r="T626" t="str">
        <f>MID(R626,SEARCH("/",R626)+1,256)</f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(E627/D627*100)</f>
        <v>77.373333333333335</v>
      </c>
      <c r="G627" t="s">
        <v>14</v>
      </c>
      <c r="H627">
        <v>62</v>
      </c>
      <c r="I627" s="7">
        <f>IF(H627 =0,0,E627/H627)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(((L627/60)/60)/24)+DATE(1970,1,1)</f>
        <v>43857.25</v>
      </c>
      <c r="O627" s="10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>LEFT(R627,SEARCH("/",R627)-1)</f>
        <v>theater</v>
      </c>
      <c r="T627" t="str">
        <f>MID(R627,SEARCH("/",R627)+1,256)</f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(E628/D628*100)</f>
        <v>206.32812500000003</v>
      </c>
      <c r="G628" t="s">
        <v>20</v>
      </c>
      <c r="H628">
        <v>189</v>
      </c>
      <c r="I628" s="7">
        <f>IF(H628 =0,0,E628/H628)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(((L628/60)/60)/24)+DATE(1970,1,1)</f>
        <v>40449.208333333336</v>
      </c>
      <c r="O628" s="10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LEFT(R628,SEARCH("/",R628)-1)</f>
        <v>theater</v>
      </c>
      <c r="T628" t="str">
        <f>MID(R628,SEARCH("/",R628)+1,256)</f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(E629/D629*100)</f>
        <v>694.25</v>
      </c>
      <c r="G629" t="s">
        <v>20</v>
      </c>
      <c r="H629">
        <v>154</v>
      </c>
      <c r="I629" s="7">
        <f>IF(H629 =0,0,E629/H629)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(((L629/60)/60)/24)+DATE(1970,1,1)</f>
        <v>40345.208333333336</v>
      </c>
      <c r="O629" s="10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LEFT(R629,SEARCH("/",R629)-1)</f>
        <v>food</v>
      </c>
      <c r="T629" t="str">
        <f>MID(R629,SEARCH("/",R629)+1,256)</f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(E630/D630*100)</f>
        <v>151.78947368421052</v>
      </c>
      <c r="G630" t="s">
        <v>20</v>
      </c>
      <c r="H630">
        <v>96</v>
      </c>
      <c r="I630" s="7">
        <f>IF(H630 =0,0,E630/H630)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(((L630/60)/60)/24)+DATE(1970,1,1)</f>
        <v>40455.208333333336</v>
      </c>
      <c r="O630" s="10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LEFT(R630,SEARCH("/",R630)-1)</f>
        <v>music</v>
      </c>
      <c r="T630" t="str">
        <f>MID(R630,SEARCH("/",R630)+1,256)</f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(E631/D631*100)</f>
        <v>64.58207217694995</v>
      </c>
      <c r="G631" t="s">
        <v>14</v>
      </c>
      <c r="H631">
        <v>750</v>
      </c>
      <c r="I631" s="7">
        <f>IF(H631 =0,0,E631/H631)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(((L631/60)/60)/24)+DATE(1970,1,1)</f>
        <v>42557.208333333328</v>
      </c>
      <c r="O631" s="10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LEFT(R631,SEARCH("/",R631)-1)</f>
        <v>theater</v>
      </c>
      <c r="T631" t="str">
        <f>MID(R631,SEARCH("/",R631)+1,256)</f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(E632/D632*100)</f>
        <v>62.873684210526314</v>
      </c>
      <c r="G632" t="s">
        <v>74</v>
      </c>
      <c r="H632">
        <v>87</v>
      </c>
      <c r="I632" s="7">
        <f>IF(H632 =0,0,E632/H632)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(((L632/60)/60)/24)+DATE(1970,1,1)</f>
        <v>43586.208333333328</v>
      </c>
      <c r="O632" s="10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LEFT(R632,SEARCH("/",R632)-1)</f>
        <v>theater</v>
      </c>
      <c r="T632" t="str">
        <f>MID(R632,SEARCH("/",R632)+1,256)</f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(E633/D633*100)</f>
        <v>310.39864864864865</v>
      </c>
      <c r="G633" t="s">
        <v>20</v>
      </c>
      <c r="H633">
        <v>3063</v>
      </c>
      <c r="I633" s="7">
        <f>IF(H633 =0,0,E633/H633)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(((L633/60)/60)/24)+DATE(1970,1,1)</f>
        <v>43550.208333333328</v>
      </c>
      <c r="O633" s="10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LEFT(R633,SEARCH("/",R633)-1)</f>
        <v>theater</v>
      </c>
      <c r="T633" t="str">
        <f>MID(R633,SEARCH("/",R633)+1,256)</f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(E634/D634*100)</f>
        <v>42.859916782246884</v>
      </c>
      <c r="G634" t="s">
        <v>47</v>
      </c>
      <c r="H634">
        <v>278</v>
      </c>
      <c r="I634" s="7">
        <f>IF(H634 =0,0,E634/H634)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(((L634/60)/60)/24)+DATE(1970,1,1)</f>
        <v>41945.208333333336</v>
      </c>
      <c r="O634" s="10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LEFT(R634,SEARCH("/",R634)-1)</f>
        <v>theater</v>
      </c>
      <c r="T634" t="str">
        <f>MID(R634,SEARCH("/",R634)+1,256)</f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(E635/D635*100)</f>
        <v>83.119402985074629</v>
      </c>
      <c r="G635" t="s">
        <v>14</v>
      </c>
      <c r="H635">
        <v>105</v>
      </c>
      <c r="I635" s="7">
        <f>IF(H635 =0,0,E635/H635)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(((L635/60)/60)/24)+DATE(1970,1,1)</f>
        <v>42315.25</v>
      </c>
      <c r="O635" s="10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>LEFT(R635,SEARCH("/",R635)-1)</f>
        <v>film &amp; video</v>
      </c>
      <c r="T635" t="str">
        <f>MID(R635,SEARCH("/",R635)+1,256)</f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(E636/D636*100)</f>
        <v>78.531302876480552</v>
      </c>
      <c r="G636" t="s">
        <v>74</v>
      </c>
      <c r="H636">
        <v>1658</v>
      </c>
      <c r="I636" s="7">
        <f>IF(H636 =0,0,E636/H636)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(((L636/60)/60)/24)+DATE(1970,1,1)</f>
        <v>42819.208333333328</v>
      </c>
      <c r="O636" s="10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LEFT(R636,SEARCH("/",R636)-1)</f>
        <v>film &amp; video</v>
      </c>
      <c r="T636" t="str">
        <f>MID(R636,SEARCH("/",R636)+1,256)</f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(E637/D637*100)</f>
        <v>114.09352517985612</v>
      </c>
      <c r="G637" t="s">
        <v>20</v>
      </c>
      <c r="H637">
        <v>2266</v>
      </c>
      <c r="I637" s="7">
        <f>IF(H637 =0,0,E637/H637)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(((L637/60)/60)/24)+DATE(1970,1,1)</f>
        <v>41314.25</v>
      </c>
      <c r="O637" s="10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LEFT(R637,SEARCH("/",R637)-1)</f>
        <v>film &amp; video</v>
      </c>
      <c r="T637" t="str">
        <f>MID(R637,SEARCH("/",R637)+1,256)</f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(E638/D638*100)</f>
        <v>64.537683358624179</v>
      </c>
      <c r="G638" t="s">
        <v>14</v>
      </c>
      <c r="H638">
        <v>2604</v>
      </c>
      <c r="I638" s="7">
        <f>IF(H638 =0,0,E638/H638)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(((L638/60)/60)/24)+DATE(1970,1,1)</f>
        <v>40926.25</v>
      </c>
      <c r="O638" s="10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>LEFT(R638,SEARCH("/",R638)-1)</f>
        <v>film &amp; video</v>
      </c>
      <c r="T638" t="str">
        <f>MID(R638,SEARCH("/",R638)+1,256)</f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(E639/D639*100)</f>
        <v>79.411764705882348</v>
      </c>
      <c r="G639" t="s">
        <v>14</v>
      </c>
      <c r="H639">
        <v>65</v>
      </c>
      <c r="I639" s="7">
        <f>IF(H639 =0,0,E639/H639)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(((L639/60)/60)/24)+DATE(1970,1,1)</f>
        <v>42688.25</v>
      </c>
      <c r="O639" s="10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>LEFT(R639,SEARCH("/",R639)-1)</f>
        <v>theater</v>
      </c>
      <c r="T639" t="str">
        <f>MID(R639,SEARCH("/",R639)+1,256)</f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(E640/D640*100)</f>
        <v>11.419117647058824</v>
      </c>
      <c r="G640" t="s">
        <v>14</v>
      </c>
      <c r="H640">
        <v>94</v>
      </c>
      <c r="I640" s="7">
        <f>IF(H640 =0,0,E640/H640)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(((L640/60)/60)/24)+DATE(1970,1,1)</f>
        <v>40386.208333333336</v>
      </c>
      <c r="O640" s="10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LEFT(R640,SEARCH("/",R640)-1)</f>
        <v>theater</v>
      </c>
      <c r="T640" t="str">
        <f>MID(R640,SEARCH("/",R640)+1,256)</f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(E641/D641*100)</f>
        <v>56.186046511627907</v>
      </c>
      <c r="G641" t="s">
        <v>47</v>
      </c>
      <c r="H641">
        <v>45</v>
      </c>
      <c r="I641" s="7">
        <f>IF(H641 =0,0,E641/H641)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(((L641/60)/60)/24)+DATE(1970,1,1)</f>
        <v>43309.208333333328</v>
      </c>
      <c r="O641" s="10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LEFT(R641,SEARCH("/",R641)-1)</f>
        <v>film &amp; video</v>
      </c>
      <c r="T641" t="str">
        <f>MID(R641,SEARCH("/",R641)+1,256)</f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(E642/D642*100)</f>
        <v>16.501669449081803</v>
      </c>
      <c r="G642" t="s">
        <v>14</v>
      </c>
      <c r="H642">
        <v>257</v>
      </c>
      <c r="I642" s="7">
        <f>IF(H642 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(((L642/60)/60)/24)+DATE(1970,1,1)</f>
        <v>42387.25</v>
      </c>
      <c r="O642" s="10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>LEFT(R642,SEARCH("/",R642)-1)</f>
        <v>theater</v>
      </c>
      <c r="T642" t="str">
        <f>MID(R642,SEARCH("/",R642)+1,256)</f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(E643/D643*100)</f>
        <v>119.96808510638297</v>
      </c>
      <c r="G643" t="s">
        <v>20</v>
      </c>
      <c r="H643">
        <v>194</v>
      </c>
      <c r="I643" s="7">
        <f>IF(H643 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(((L643/60)/60)/24)+DATE(1970,1,1)</f>
        <v>42786.25</v>
      </c>
      <c r="O643" s="10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LEFT(R643,SEARCH("/",R643)-1)</f>
        <v>theater</v>
      </c>
      <c r="T643" t="str">
        <f>MID(R643,SEARCH("/",R643)+1,256)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(E644/D644*100)</f>
        <v>145.45652173913044</v>
      </c>
      <c r="G644" t="s">
        <v>20</v>
      </c>
      <c r="H644">
        <v>129</v>
      </c>
      <c r="I644" s="7">
        <f>IF(H644 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(((L644/60)/60)/24)+DATE(1970,1,1)</f>
        <v>43451.25</v>
      </c>
      <c r="O644" s="10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LEFT(R644,SEARCH("/",R644)-1)</f>
        <v>technology</v>
      </c>
      <c r="T644" t="str">
        <f>MID(R644,SEARCH("/",R644)+1,256)</f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(E645/D645*100)</f>
        <v>221.38255033557047</v>
      </c>
      <c r="G645" t="s">
        <v>20</v>
      </c>
      <c r="H645">
        <v>375</v>
      </c>
      <c r="I645" s="7">
        <f>IF(H645 =0,0,E645/H645)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(((L645/60)/60)/24)+DATE(1970,1,1)</f>
        <v>42795.25</v>
      </c>
      <c r="O645" s="10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LEFT(R645,SEARCH("/",R645)-1)</f>
        <v>theater</v>
      </c>
      <c r="T645" t="str">
        <f>MID(R645,SEARCH("/",R645)+1,256)</f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(E646/D646*100)</f>
        <v>48.396694214876035</v>
      </c>
      <c r="G646" t="s">
        <v>14</v>
      </c>
      <c r="H646">
        <v>2928</v>
      </c>
      <c r="I646" s="7">
        <f>IF(H646 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(((L646/60)/60)/24)+DATE(1970,1,1)</f>
        <v>43452.25</v>
      </c>
      <c r="O646" s="10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>LEFT(R646,SEARCH("/",R646)-1)</f>
        <v>theater</v>
      </c>
      <c r="T646" t="str">
        <f>MID(R646,SEARCH("/",R646)+1,256)</f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(E647/D647*100)</f>
        <v>92.911504424778755</v>
      </c>
      <c r="G647" t="s">
        <v>14</v>
      </c>
      <c r="H647">
        <v>4697</v>
      </c>
      <c r="I647" s="7">
        <f>IF(H647 =0,0,E647/H647)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(((L647/60)/60)/24)+DATE(1970,1,1)</f>
        <v>43369.208333333328</v>
      </c>
      <c r="O647" s="10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LEFT(R647,SEARCH("/",R647)-1)</f>
        <v>music</v>
      </c>
      <c r="T647" t="str">
        <f>MID(R647,SEARCH("/",R647)+1,256)</f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(E648/D648*100)</f>
        <v>88.599797365754824</v>
      </c>
      <c r="G648" t="s">
        <v>14</v>
      </c>
      <c r="H648">
        <v>2915</v>
      </c>
      <c r="I648" s="7">
        <f>IF(H648 =0,0,E648/H648)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(((L648/60)/60)/24)+DATE(1970,1,1)</f>
        <v>41346.208333333336</v>
      </c>
      <c r="O648" s="10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LEFT(R648,SEARCH("/",R648)-1)</f>
        <v>games</v>
      </c>
      <c r="T648" t="str">
        <f>MID(R648,SEARCH("/",R648)+1,256)</f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(E649/D649*100)</f>
        <v>41.4</v>
      </c>
      <c r="G649" t="s">
        <v>14</v>
      </c>
      <c r="H649">
        <v>18</v>
      </c>
      <c r="I649" s="7">
        <f>IF(H649 =0,0,E649/H649)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(((L649/60)/60)/24)+DATE(1970,1,1)</f>
        <v>43199.208333333328</v>
      </c>
      <c r="O649" s="10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LEFT(R649,SEARCH("/",R649)-1)</f>
        <v>publishing</v>
      </c>
      <c r="T649" t="str">
        <f>MID(R649,SEARCH("/",R649)+1,256)</f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(E650/D650*100)</f>
        <v>63.056795131845846</v>
      </c>
      <c r="G650" t="s">
        <v>74</v>
      </c>
      <c r="H650">
        <v>723</v>
      </c>
      <c r="I650" s="7">
        <f>IF(H650 =0,0,E650/H650)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(((L650/60)/60)/24)+DATE(1970,1,1)</f>
        <v>42922.208333333328</v>
      </c>
      <c r="O650" s="10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LEFT(R650,SEARCH("/",R650)-1)</f>
        <v>food</v>
      </c>
      <c r="T650" t="str">
        <f>MID(R650,SEARCH("/",R650)+1,256)</f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(E651/D651*100)</f>
        <v>48.482333607230892</v>
      </c>
      <c r="G651" t="s">
        <v>14</v>
      </c>
      <c r="H651">
        <v>602</v>
      </c>
      <c r="I651" s="7">
        <f>IF(H651 =0,0,E651/H651)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(((L651/60)/60)/24)+DATE(1970,1,1)</f>
        <v>40471.208333333336</v>
      </c>
      <c r="O651" s="10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LEFT(R651,SEARCH("/",R651)-1)</f>
        <v>theater</v>
      </c>
      <c r="T651" t="str">
        <f>MID(R651,SEARCH("/",R651)+1,256)</f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(E652/D652*100)</f>
        <v>2</v>
      </c>
      <c r="G652" t="s">
        <v>14</v>
      </c>
      <c r="H652">
        <v>1</v>
      </c>
      <c r="I652" s="7">
        <f>IF(H652 =0,0,E652/H652)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(((L652/60)/60)/24)+DATE(1970,1,1)</f>
        <v>41828.208333333336</v>
      </c>
      <c r="O652" s="10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LEFT(R652,SEARCH("/",R652)-1)</f>
        <v>music</v>
      </c>
      <c r="T652" t="str">
        <f>MID(R652,SEARCH("/",R652)+1,256)</f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(E653/D653*100)</f>
        <v>88.47941026944585</v>
      </c>
      <c r="G653" t="s">
        <v>14</v>
      </c>
      <c r="H653">
        <v>3868</v>
      </c>
      <c r="I653" s="7">
        <f>IF(H653 =0,0,E653/H653)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(((L653/60)/60)/24)+DATE(1970,1,1)</f>
        <v>41692.25</v>
      </c>
      <c r="O653" s="10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>LEFT(R653,SEARCH("/",R653)-1)</f>
        <v>film &amp; video</v>
      </c>
      <c r="T653" t="str">
        <f>MID(R653,SEARCH("/",R653)+1,256)</f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(E654/D654*100)</f>
        <v>126.84</v>
      </c>
      <c r="G654" t="s">
        <v>20</v>
      </c>
      <c r="H654">
        <v>409</v>
      </c>
      <c r="I654" s="7">
        <f>IF(H654 =0,0,E654/H654)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(((L654/60)/60)/24)+DATE(1970,1,1)</f>
        <v>42587.208333333328</v>
      </c>
      <c r="O654" s="10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LEFT(R654,SEARCH("/",R654)-1)</f>
        <v>technology</v>
      </c>
      <c r="T654" t="str">
        <f>MID(R654,SEARCH("/",R654)+1,256)</f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(E655/D655*100)</f>
        <v>2338.833333333333</v>
      </c>
      <c r="G655" t="s">
        <v>20</v>
      </c>
      <c r="H655">
        <v>234</v>
      </c>
      <c r="I655" s="7">
        <f>IF(H655 =0,0,E655/H655)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(((L655/60)/60)/24)+DATE(1970,1,1)</f>
        <v>42468.208333333328</v>
      </c>
      <c r="O655" s="10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LEFT(R655,SEARCH("/",R655)-1)</f>
        <v>technology</v>
      </c>
      <c r="T655" t="str">
        <f>MID(R655,SEARCH("/",R655)+1,256)</f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(E656/D656*100)</f>
        <v>508.38857142857148</v>
      </c>
      <c r="G656" t="s">
        <v>20</v>
      </c>
      <c r="H656">
        <v>3016</v>
      </c>
      <c r="I656" s="7">
        <f>IF(H656 =0,0,E656/H656)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(((L656/60)/60)/24)+DATE(1970,1,1)</f>
        <v>42240.208333333328</v>
      </c>
      <c r="O656" s="10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LEFT(R656,SEARCH("/",R656)-1)</f>
        <v>music</v>
      </c>
      <c r="T656" t="str">
        <f>MID(R656,SEARCH("/",R656)+1,256)</f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(E657/D657*100)</f>
        <v>191.47826086956522</v>
      </c>
      <c r="G657" t="s">
        <v>20</v>
      </c>
      <c r="H657">
        <v>264</v>
      </c>
      <c r="I657" s="7">
        <f>IF(H657 =0,0,E657/H657)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(((L657/60)/60)/24)+DATE(1970,1,1)</f>
        <v>42796.25</v>
      </c>
      <c r="O657" s="10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LEFT(R657,SEARCH("/",R657)-1)</f>
        <v>photography</v>
      </c>
      <c r="T657" t="str">
        <f>MID(R657,SEARCH("/",R657)+1,256)</f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(E658/D658*100)</f>
        <v>42.127533783783782</v>
      </c>
      <c r="G658" t="s">
        <v>14</v>
      </c>
      <c r="H658">
        <v>504</v>
      </c>
      <c r="I658" s="7">
        <f>IF(H658 =0,0,E658/H658)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(((L658/60)/60)/24)+DATE(1970,1,1)</f>
        <v>43097.25</v>
      </c>
      <c r="O658" s="10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>LEFT(R658,SEARCH("/",R658)-1)</f>
        <v>food</v>
      </c>
      <c r="T658" t="str">
        <f>MID(R658,SEARCH("/",R658)+1,256)</f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(E659/D659*100)</f>
        <v>8.24</v>
      </c>
      <c r="G659" t="s">
        <v>14</v>
      </c>
      <c r="H659">
        <v>14</v>
      </c>
      <c r="I659" s="7">
        <f>IF(H659 =0,0,E659/H659)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(((L659/60)/60)/24)+DATE(1970,1,1)</f>
        <v>43096.25</v>
      </c>
      <c r="O659" s="10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>LEFT(R659,SEARCH("/",R659)-1)</f>
        <v>film &amp; video</v>
      </c>
      <c r="T659" t="str">
        <f>MID(R659,SEARCH("/",R659)+1,256)</f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(E660/D660*100)</f>
        <v>60.064638783269963</v>
      </c>
      <c r="G660" t="s">
        <v>74</v>
      </c>
      <c r="H660">
        <v>390</v>
      </c>
      <c r="I660" s="7">
        <f>IF(H660 =0,0,E660/H660)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(((L660/60)/60)/24)+DATE(1970,1,1)</f>
        <v>42246.208333333328</v>
      </c>
      <c r="O660" s="10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LEFT(R660,SEARCH("/",R660)-1)</f>
        <v>music</v>
      </c>
      <c r="T660" t="str">
        <f>MID(R660,SEARCH("/",R660)+1,256)</f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(E661/D661*100)</f>
        <v>47.232808616404313</v>
      </c>
      <c r="G661" t="s">
        <v>14</v>
      </c>
      <c r="H661">
        <v>750</v>
      </c>
      <c r="I661" s="7">
        <f>IF(H661 =0,0,E661/H661)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(((L661/60)/60)/24)+DATE(1970,1,1)</f>
        <v>40570.25</v>
      </c>
      <c r="O661" s="10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>LEFT(R661,SEARCH("/",R661)-1)</f>
        <v>film &amp; video</v>
      </c>
      <c r="T661" t="str">
        <f>MID(R661,SEARCH("/",R661)+1,256)</f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(E662/D662*100)</f>
        <v>81.736263736263737</v>
      </c>
      <c r="G662" t="s">
        <v>14</v>
      </c>
      <c r="H662">
        <v>77</v>
      </c>
      <c r="I662" s="7">
        <f>IF(H662 =0,0,E662/H662)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(((L662/60)/60)/24)+DATE(1970,1,1)</f>
        <v>42237.208333333328</v>
      </c>
      <c r="O662" s="10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LEFT(R662,SEARCH("/",R662)-1)</f>
        <v>theater</v>
      </c>
      <c r="T662" t="str">
        <f>MID(R662,SEARCH("/",R662)+1,256)</f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(E663/D663*100)</f>
        <v>54.187265917603</v>
      </c>
      <c r="G663" t="s">
        <v>14</v>
      </c>
      <c r="H663">
        <v>752</v>
      </c>
      <c r="I663" s="7">
        <f>IF(H663 =0,0,E663/H663)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(((L663/60)/60)/24)+DATE(1970,1,1)</f>
        <v>40996.208333333336</v>
      </c>
      <c r="O663" s="10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LEFT(R663,SEARCH("/",R663)-1)</f>
        <v>music</v>
      </c>
      <c r="T663" t="str">
        <f>MID(R663,SEARCH("/",R663)+1,256)</f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(E664/D664*100)</f>
        <v>97.868131868131869</v>
      </c>
      <c r="G664" t="s">
        <v>14</v>
      </c>
      <c r="H664">
        <v>131</v>
      </c>
      <c r="I664" s="7">
        <f>IF(H664 =0,0,E664/H664)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(((L664/60)/60)/24)+DATE(1970,1,1)</f>
        <v>43443.25</v>
      </c>
      <c r="O664" s="10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>LEFT(R664,SEARCH("/",R664)-1)</f>
        <v>theater</v>
      </c>
      <c r="T664" t="str">
        <f>MID(R664,SEARCH("/",R664)+1,256)</f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(E665/D665*100)</f>
        <v>77.239999999999995</v>
      </c>
      <c r="G665" t="s">
        <v>14</v>
      </c>
      <c r="H665">
        <v>87</v>
      </c>
      <c r="I665" s="7">
        <f>IF(H665 =0,0,E665/H665)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(((L665/60)/60)/24)+DATE(1970,1,1)</f>
        <v>40458.208333333336</v>
      </c>
      <c r="O665" s="10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MID(R665,SEARCH("/",R665)+1,256)</f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(E666/D666*100)</f>
        <v>33.464735516372798</v>
      </c>
      <c r="G666" t="s">
        <v>14</v>
      </c>
      <c r="H666">
        <v>1063</v>
      </c>
      <c r="I666" s="7">
        <f>IF(H666 =0,0,E666/H666)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(((L666/60)/60)/24)+DATE(1970,1,1)</f>
        <v>40959.25</v>
      </c>
      <c r="O666" s="10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>LEFT(R666,SEARCH("/",R666)-1)</f>
        <v>music</v>
      </c>
      <c r="T666" t="str">
        <f>MID(R666,SEARCH("/",R666)+1,256)</f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(E667/D667*100)</f>
        <v>239.58823529411765</v>
      </c>
      <c r="G667" t="s">
        <v>20</v>
      </c>
      <c r="H667">
        <v>272</v>
      </c>
      <c r="I667" s="7">
        <f>IF(H667 =0,0,E667/H667)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(((L667/60)/60)/24)+DATE(1970,1,1)</f>
        <v>40733.208333333336</v>
      </c>
      <c r="O667" s="10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LEFT(R667,SEARCH("/",R667)-1)</f>
        <v>film &amp; video</v>
      </c>
      <c r="T667" t="str">
        <f>MID(R667,SEARCH("/",R667)+1,256)</f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(E668/D668*100)</f>
        <v>64.032258064516128</v>
      </c>
      <c r="G668" t="s">
        <v>74</v>
      </c>
      <c r="H668">
        <v>25</v>
      </c>
      <c r="I668" s="7">
        <f>IF(H668 =0,0,E668/H668)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(((L668/60)/60)/24)+DATE(1970,1,1)</f>
        <v>41516.208333333336</v>
      </c>
      <c r="O668" s="10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LEFT(R668,SEARCH("/",R668)-1)</f>
        <v>theater</v>
      </c>
      <c r="T668" t="str">
        <f>MID(R668,SEARCH("/",R668)+1,256)</f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(E669/D669*100)</f>
        <v>176.15942028985506</v>
      </c>
      <c r="G669" t="s">
        <v>20</v>
      </c>
      <c r="H669">
        <v>419</v>
      </c>
      <c r="I669" s="7">
        <f>IF(H669 =0,0,E669/H669)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(((L669/60)/60)/24)+DATE(1970,1,1)</f>
        <v>41892.208333333336</v>
      </c>
      <c r="O669" s="10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LEFT(R669,SEARCH("/",R669)-1)</f>
        <v>journalism</v>
      </c>
      <c r="T669" t="str">
        <f>MID(R669,SEARCH("/",R669)+1,256)</f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(E670/D670*100)</f>
        <v>20.33818181818182</v>
      </c>
      <c r="G670" t="s">
        <v>14</v>
      </c>
      <c r="H670">
        <v>76</v>
      </c>
      <c r="I670" s="7">
        <f>IF(H670 =0,0,E670/H670)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(((L670/60)/60)/24)+DATE(1970,1,1)</f>
        <v>41122.208333333336</v>
      </c>
      <c r="O670" s="10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LEFT(R670,SEARCH("/",R670)-1)</f>
        <v>theater</v>
      </c>
      <c r="T670" t="str">
        <f>MID(R670,SEARCH("/",R670)+1,256)</f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(E671/D671*100)</f>
        <v>358.64754098360658</v>
      </c>
      <c r="G671" t="s">
        <v>20</v>
      </c>
      <c r="H671">
        <v>1621</v>
      </c>
      <c r="I671" s="7">
        <f>IF(H671 =0,0,E671/H671)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(((L671/60)/60)/24)+DATE(1970,1,1)</f>
        <v>42912.208333333328</v>
      </c>
      <c r="O671" s="10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LEFT(R671,SEARCH("/",R671)-1)</f>
        <v>theater</v>
      </c>
      <c r="T671" t="str">
        <f>MID(R671,SEARCH("/",R671)+1,256)</f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(E672/D672*100)</f>
        <v>468.85802469135803</v>
      </c>
      <c r="G672" t="s">
        <v>20</v>
      </c>
      <c r="H672">
        <v>1101</v>
      </c>
      <c r="I672" s="7">
        <f>IF(H672 =0,0,E672/H672)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(((L672/60)/60)/24)+DATE(1970,1,1)</f>
        <v>42425.25</v>
      </c>
      <c r="O672" s="10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LEFT(R672,SEARCH("/",R672)-1)</f>
        <v>music</v>
      </c>
      <c r="T672" t="str">
        <f>MID(R672,SEARCH("/",R672)+1,256)</f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(E673/D673*100)</f>
        <v>122.05635245901641</v>
      </c>
      <c r="G673" t="s">
        <v>20</v>
      </c>
      <c r="H673">
        <v>1073</v>
      </c>
      <c r="I673" s="7">
        <f>IF(H673 =0,0,E673/H673)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(((L673/60)/60)/24)+DATE(1970,1,1)</f>
        <v>40390.208333333336</v>
      </c>
      <c r="O673" s="10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LEFT(R673,SEARCH("/",R673)-1)</f>
        <v>theater</v>
      </c>
      <c r="T673" t="str">
        <f>MID(R673,SEARCH("/",R673)+1,256)</f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(E674/D674*100)</f>
        <v>55.931783729156137</v>
      </c>
      <c r="G674" t="s">
        <v>14</v>
      </c>
      <c r="H674">
        <v>4428</v>
      </c>
      <c r="I674" s="7">
        <f>IF(H674 =0,0,E674/H674)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(((L674/60)/60)/24)+DATE(1970,1,1)</f>
        <v>43180.208333333328</v>
      </c>
      <c r="O674" s="10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LEFT(R674,SEARCH("/",R674)-1)</f>
        <v>theater</v>
      </c>
      <c r="T674" t="str">
        <f>MID(R674,SEARCH("/",R674)+1,256)</f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(E675/D675*100)</f>
        <v>43.660714285714285</v>
      </c>
      <c r="G675" t="s">
        <v>14</v>
      </c>
      <c r="H675">
        <v>58</v>
      </c>
      <c r="I675" s="7">
        <f>IF(H675 =0,0,E675/H675)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(((L675/60)/60)/24)+DATE(1970,1,1)</f>
        <v>42475.208333333328</v>
      </c>
      <c r="O675" s="10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LEFT(R675,SEARCH("/",R675)-1)</f>
        <v>music</v>
      </c>
      <c r="T675" t="str">
        <f>MID(R675,SEARCH("/",R675)+1,256)</f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(E676/D676*100)</f>
        <v>33.53837141183363</v>
      </c>
      <c r="G676" t="s">
        <v>74</v>
      </c>
      <c r="H676">
        <v>1218</v>
      </c>
      <c r="I676" s="7">
        <f>IF(H676 =0,0,E676/H676)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(((L676/60)/60)/24)+DATE(1970,1,1)</f>
        <v>40774.208333333336</v>
      </c>
      <c r="O676" s="10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LEFT(R676,SEARCH("/",R676)-1)</f>
        <v>photography</v>
      </c>
      <c r="T676" t="str">
        <f>MID(R676,SEARCH("/",R676)+1,256)</f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(E677/D677*100)</f>
        <v>122.97938144329896</v>
      </c>
      <c r="G677" t="s">
        <v>20</v>
      </c>
      <c r="H677">
        <v>331</v>
      </c>
      <c r="I677" s="7">
        <f>IF(H677 =0,0,E677/H677)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(((L677/60)/60)/24)+DATE(1970,1,1)</f>
        <v>43719.208333333328</v>
      </c>
      <c r="O677" s="10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LEFT(R677,SEARCH("/",R677)-1)</f>
        <v>journalism</v>
      </c>
      <c r="T677" t="str">
        <f>MID(R677,SEARCH("/",R677)+1,256)</f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(E678/D678*100)</f>
        <v>189.74959871589084</v>
      </c>
      <c r="G678" t="s">
        <v>20</v>
      </c>
      <c r="H678">
        <v>1170</v>
      </c>
      <c r="I678" s="7">
        <f>IF(H678 =0,0,E678/H678)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(((L678/60)/60)/24)+DATE(1970,1,1)</f>
        <v>41178.208333333336</v>
      </c>
      <c r="O678" s="10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LEFT(R678,SEARCH("/",R678)-1)</f>
        <v>photography</v>
      </c>
      <c r="T678" t="str">
        <f>MID(R678,SEARCH("/",R678)+1,256)</f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(E679/D679*100)</f>
        <v>83.622641509433961</v>
      </c>
      <c r="G679" t="s">
        <v>14</v>
      </c>
      <c r="H679">
        <v>111</v>
      </c>
      <c r="I679" s="7">
        <f>IF(H679 =0,0,E679/H679)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(((L679/60)/60)/24)+DATE(1970,1,1)</f>
        <v>42561.208333333328</v>
      </c>
      <c r="O679" s="10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LEFT(R679,SEARCH("/",R679)-1)</f>
        <v>publishing</v>
      </c>
      <c r="T679" t="str">
        <f>MID(R679,SEARCH("/",R679)+1,256)</f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(E680/D680*100)</f>
        <v>17.968844221105527</v>
      </c>
      <c r="G680" t="s">
        <v>74</v>
      </c>
      <c r="H680">
        <v>215</v>
      </c>
      <c r="I680" s="7">
        <f>IF(H680 =0,0,E680/H680)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(((L680/60)/60)/24)+DATE(1970,1,1)</f>
        <v>43484.25</v>
      </c>
      <c r="O680" s="10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LEFT(R680,SEARCH("/",R680)-1)</f>
        <v>film &amp; video</v>
      </c>
      <c r="T680" t="str">
        <f>MID(R680,SEARCH("/",R680)+1,256)</f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(E681/D681*100)</f>
        <v>1036.5</v>
      </c>
      <c r="G681" t="s">
        <v>20</v>
      </c>
      <c r="H681">
        <v>363</v>
      </c>
      <c r="I681" s="7">
        <f>IF(H681 =0,0,E681/H681)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(((L681/60)/60)/24)+DATE(1970,1,1)</f>
        <v>43756.208333333328</v>
      </c>
      <c r="O681" s="10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LEFT(R681,SEARCH("/",R681)-1)</f>
        <v>food</v>
      </c>
      <c r="T681" t="str">
        <f>MID(R681,SEARCH("/",R681)+1,256)</f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(E682/D682*100)</f>
        <v>97.405219780219781</v>
      </c>
      <c r="G682" t="s">
        <v>14</v>
      </c>
      <c r="H682">
        <v>2955</v>
      </c>
      <c r="I682" s="7">
        <f>IF(H682 =0,0,E682/H682)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(((L682/60)/60)/24)+DATE(1970,1,1)</f>
        <v>43813.25</v>
      </c>
      <c r="O682" s="10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>LEFT(R682,SEARCH("/",R682)-1)</f>
        <v>games</v>
      </c>
      <c r="T682" t="str">
        <f>MID(R682,SEARCH("/",R682)+1,256)</f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(E683/D683*100)</f>
        <v>86.386203150461711</v>
      </c>
      <c r="G683" t="s">
        <v>14</v>
      </c>
      <c r="H683">
        <v>1657</v>
      </c>
      <c r="I683" s="7">
        <f>IF(H683 =0,0,E683/H683)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(((L683/60)/60)/24)+DATE(1970,1,1)</f>
        <v>40898.25</v>
      </c>
      <c r="O683" s="10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>LEFT(R683,SEARCH("/",R683)-1)</f>
        <v>theater</v>
      </c>
      <c r="T683" t="str">
        <f>MID(R683,SEARCH("/",R683)+1,256)</f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(E684/D684*100)</f>
        <v>150.16666666666666</v>
      </c>
      <c r="G684" t="s">
        <v>20</v>
      </c>
      <c r="H684">
        <v>103</v>
      </c>
      <c r="I684" s="7">
        <f>IF(H684 =0,0,E684/H684)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(((L684/60)/60)/24)+DATE(1970,1,1)</f>
        <v>41619.25</v>
      </c>
      <c r="O684" s="10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LEFT(R684,SEARCH("/",R684)-1)</f>
        <v>theater</v>
      </c>
      <c r="T684" t="str">
        <f>MID(R684,SEARCH("/",R684)+1,256)</f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(E685/D685*100)</f>
        <v>358.43478260869563</v>
      </c>
      <c r="G685" t="s">
        <v>20</v>
      </c>
      <c r="H685">
        <v>147</v>
      </c>
      <c r="I685" s="7">
        <f>IF(H685 =0,0,E685/H685)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(((L685/60)/60)/24)+DATE(1970,1,1)</f>
        <v>43359.208333333328</v>
      </c>
      <c r="O685" s="10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LEFT(R685,SEARCH("/",R685)-1)</f>
        <v>theater</v>
      </c>
      <c r="T685" t="str">
        <f>MID(R685,SEARCH("/",R685)+1,256)</f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(E686/D686*100)</f>
        <v>542.85714285714289</v>
      </c>
      <c r="G686" t="s">
        <v>20</v>
      </c>
      <c r="H686">
        <v>110</v>
      </c>
      <c r="I686" s="7">
        <f>IF(H686 =0,0,E686/H686)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(((L686/60)/60)/24)+DATE(1970,1,1)</f>
        <v>40358.208333333336</v>
      </c>
      <c r="O686" s="10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LEFT(R686,SEARCH("/",R686)-1)</f>
        <v>publishing</v>
      </c>
      <c r="T686" t="str">
        <f>MID(R686,SEARCH("/",R686)+1,256)</f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(E687/D687*100)</f>
        <v>67.500714285714281</v>
      </c>
      <c r="G687" t="s">
        <v>14</v>
      </c>
      <c r="H687">
        <v>926</v>
      </c>
      <c r="I687" s="7">
        <f>IF(H687 =0,0,E687/H687)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(((L687/60)/60)/24)+DATE(1970,1,1)</f>
        <v>42239.208333333328</v>
      </c>
      <c r="O687" s="10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LEFT(R687,SEARCH("/",R687)-1)</f>
        <v>theater</v>
      </c>
      <c r="T687" t="str">
        <f>MID(R687,SEARCH("/",R687)+1,256)</f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(E688/D688*100)</f>
        <v>191.74666666666667</v>
      </c>
      <c r="G688" t="s">
        <v>20</v>
      </c>
      <c r="H688">
        <v>134</v>
      </c>
      <c r="I688" s="7">
        <f>IF(H688 =0,0,E688/H688)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(((L688/60)/60)/24)+DATE(1970,1,1)</f>
        <v>43186.208333333328</v>
      </c>
      <c r="O688" s="10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LEFT(R688,SEARCH("/",R688)-1)</f>
        <v>technology</v>
      </c>
      <c r="T688" t="str">
        <f>MID(R688,SEARCH("/",R688)+1,256)</f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(E689/D689*100)</f>
        <v>932</v>
      </c>
      <c r="G689" t="s">
        <v>20</v>
      </c>
      <c r="H689">
        <v>269</v>
      </c>
      <c r="I689" s="7">
        <f>IF(H689 =0,0,E689/H689)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(((L689/60)/60)/24)+DATE(1970,1,1)</f>
        <v>42806.25</v>
      </c>
      <c r="O689" s="10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LEFT(R689,SEARCH("/",R689)-1)</f>
        <v>theater</v>
      </c>
      <c r="T689" t="str">
        <f>MID(R689,SEARCH("/",R689)+1,256)</f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(E690/D690*100)</f>
        <v>429.27586206896552</v>
      </c>
      <c r="G690" t="s">
        <v>20</v>
      </c>
      <c r="H690">
        <v>175</v>
      </c>
      <c r="I690" s="7">
        <f>IF(H690 =0,0,E690/H690)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(((L690/60)/60)/24)+DATE(1970,1,1)</f>
        <v>43475.25</v>
      </c>
      <c r="O690" s="10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LEFT(R690,SEARCH("/",R690)-1)</f>
        <v>film &amp; video</v>
      </c>
      <c r="T690" t="str">
        <f>MID(R690,SEARCH("/",R690)+1,256)</f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(E691/D691*100)</f>
        <v>100.65753424657535</v>
      </c>
      <c r="G691" t="s">
        <v>20</v>
      </c>
      <c r="H691">
        <v>69</v>
      </c>
      <c r="I691" s="7">
        <f>IF(H691 =0,0,E691/H691)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(((L691/60)/60)/24)+DATE(1970,1,1)</f>
        <v>41576.208333333336</v>
      </c>
      <c r="O691" s="10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LEFT(R691,SEARCH("/",R691)-1)</f>
        <v>technology</v>
      </c>
      <c r="T691" t="str">
        <f>MID(R691,SEARCH("/",R691)+1,256)</f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(E692/D692*100)</f>
        <v>226.61111111111109</v>
      </c>
      <c r="G692" t="s">
        <v>20</v>
      </c>
      <c r="H692">
        <v>190</v>
      </c>
      <c r="I692" s="7">
        <f>IF(H692 =0,0,E692/H692)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(((L692/60)/60)/24)+DATE(1970,1,1)</f>
        <v>40874.25</v>
      </c>
      <c r="O692" s="10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LEFT(R692,SEARCH("/",R692)-1)</f>
        <v>film &amp; video</v>
      </c>
      <c r="T692" t="str">
        <f>MID(R692,SEARCH("/",R692)+1,256)</f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(E693/D693*100)</f>
        <v>142.38</v>
      </c>
      <c r="G693" t="s">
        <v>20</v>
      </c>
      <c r="H693">
        <v>237</v>
      </c>
      <c r="I693" s="7">
        <f>IF(H693 =0,0,E693/H693)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(((L693/60)/60)/24)+DATE(1970,1,1)</f>
        <v>41185.208333333336</v>
      </c>
      <c r="O693" s="10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LEFT(R693,SEARCH("/",R693)-1)</f>
        <v>film &amp; video</v>
      </c>
      <c r="T693" t="str">
        <f>MID(R693,SEARCH("/",R693)+1,256)</f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(E694/D694*100)</f>
        <v>90.633333333333326</v>
      </c>
      <c r="G694" t="s">
        <v>14</v>
      </c>
      <c r="H694">
        <v>77</v>
      </c>
      <c r="I694" s="7">
        <f>IF(H694 =0,0,E694/H694)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(((L694/60)/60)/24)+DATE(1970,1,1)</f>
        <v>43655.208333333328</v>
      </c>
      <c r="O694" s="10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LEFT(R694,SEARCH("/",R694)-1)</f>
        <v>music</v>
      </c>
      <c r="T694" t="str">
        <f>MID(R694,SEARCH("/",R694)+1,256)</f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(E695/D695*100)</f>
        <v>63.966740576496676</v>
      </c>
      <c r="G695" t="s">
        <v>14</v>
      </c>
      <c r="H695">
        <v>1748</v>
      </c>
      <c r="I695" s="7">
        <f>IF(H695 =0,0,E695/H695)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(((L695/60)/60)/24)+DATE(1970,1,1)</f>
        <v>43025.208333333328</v>
      </c>
      <c r="O695" s="10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LEFT(R695,SEARCH("/",R695)-1)</f>
        <v>theater</v>
      </c>
      <c r="T695" t="str">
        <f>MID(R695,SEARCH("/",R695)+1,256)</f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(E696/D696*100)</f>
        <v>84.131868131868131</v>
      </c>
      <c r="G696" t="s">
        <v>14</v>
      </c>
      <c r="H696">
        <v>79</v>
      </c>
      <c r="I696" s="7">
        <f>IF(H696 =0,0,E696/H696)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(((L696/60)/60)/24)+DATE(1970,1,1)</f>
        <v>43066.25</v>
      </c>
      <c r="O696" s="10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>LEFT(R696,SEARCH("/",R696)-1)</f>
        <v>theater</v>
      </c>
      <c r="T696" t="str">
        <f>MID(R696,SEARCH("/",R696)+1,256)</f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(E697/D697*100)</f>
        <v>133.93478260869566</v>
      </c>
      <c r="G697" t="s">
        <v>20</v>
      </c>
      <c r="H697">
        <v>196</v>
      </c>
      <c r="I697" s="7">
        <f>IF(H697 =0,0,E697/H697)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(((L697/60)/60)/24)+DATE(1970,1,1)</f>
        <v>42322.25</v>
      </c>
      <c r="O697" s="10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LEFT(R697,SEARCH("/",R697)-1)</f>
        <v>music</v>
      </c>
      <c r="T697" t="str">
        <f>MID(R697,SEARCH("/",R697)+1,256)</f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(E698/D698*100)</f>
        <v>59.042047531992694</v>
      </c>
      <c r="G698" t="s">
        <v>14</v>
      </c>
      <c r="H698">
        <v>889</v>
      </c>
      <c r="I698" s="7">
        <f>IF(H698 =0,0,E698/H698)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(((L698/60)/60)/24)+DATE(1970,1,1)</f>
        <v>42114.208333333328</v>
      </c>
      <c r="O698" s="10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LEFT(R698,SEARCH("/",R698)-1)</f>
        <v>theater</v>
      </c>
      <c r="T698" t="str">
        <f>MID(R698,SEARCH("/",R698)+1,256)</f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(E699/D699*100)</f>
        <v>152.80062063615205</v>
      </c>
      <c r="G699" t="s">
        <v>20</v>
      </c>
      <c r="H699">
        <v>7295</v>
      </c>
      <c r="I699" s="7">
        <f>IF(H699 =0,0,E699/H699)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(((L699/60)/60)/24)+DATE(1970,1,1)</f>
        <v>43190.208333333328</v>
      </c>
      <c r="O699" s="10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LEFT(R699,SEARCH("/",R699)-1)</f>
        <v>music</v>
      </c>
      <c r="T699" t="str">
        <f>MID(R699,SEARCH("/",R699)+1,256)</f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(E700/D700*100)</f>
        <v>446.69121140142522</v>
      </c>
      <c r="G700" t="s">
        <v>20</v>
      </c>
      <c r="H700">
        <v>2893</v>
      </c>
      <c r="I700" s="7">
        <f>IF(H700 =0,0,E700/H700)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(((L700/60)/60)/24)+DATE(1970,1,1)</f>
        <v>40871.25</v>
      </c>
      <c r="O700" s="10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LEFT(R700,SEARCH("/",R700)-1)</f>
        <v>technology</v>
      </c>
      <c r="T700" t="str">
        <f>MID(R700,SEARCH("/",R700)+1,256)</f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(E701/D701*100)</f>
        <v>84.391891891891888</v>
      </c>
      <c r="G701" t="s">
        <v>14</v>
      </c>
      <c r="H701">
        <v>56</v>
      </c>
      <c r="I701" s="7">
        <f>IF(H701 =0,0,E701/H701)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(((L701/60)/60)/24)+DATE(1970,1,1)</f>
        <v>43641.208333333328</v>
      </c>
      <c r="O701" s="10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LEFT(R701,SEARCH("/",R701)-1)</f>
        <v>film &amp; video</v>
      </c>
      <c r="T701" t="str">
        <f>MID(R701,SEARCH("/",R701)+1,256)</f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(E702/D702*100)</f>
        <v>3</v>
      </c>
      <c r="G702" t="s">
        <v>14</v>
      </c>
      <c r="H702">
        <v>1</v>
      </c>
      <c r="I702" s="7">
        <f>IF(H702 =0,0,E702/H702)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(((L702/60)/60)/24)+DATE(1970,1,1)</f>
        <v>40203.25</v>
      </c>
      <c r="O702" s="10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>LEFT(R702,SEARCH("/",R702)-1)</f>
        <v>technology</v>
      </c>
      <c r="T702" t="str">
        <f>MID(R702,SEARCH("/",R702)+1,256)</f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(E703/D703*100)</f>
        <v>175.02692307692308</v>
      </c>
      <c r="G703" t="s">
        <v>20</v>
      </c>
      <c r="H703">
        <v>820</v>
      </c>
      <c r="I703" s="7">
        <f>IF(H703 =0,0,E703/H703)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(((L703/60)/60)/24)+DATE(1970,1,1)</f>
        <v>40629.208333333336</v>
      </c>
      <c r="O703" s="10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LEFT(R703,SEARCH("/",R703)-1)</f>
        <v>theater</v>
      </c>
      <c r="T703" t="str">
        <f>MID(R703,SEARCH("/",R703)+1,256)</f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(E704/D704*100)</f>
        <v>54.137931034482754</v>
      </c>
      <c r="G704" t="s">
        <v>14</v>
      </c>
      <c r="H704">
        <v>83</v>
      </c>
      <c r="I704" s="7">
        <f>IF(H704 =0,0,E704/H704)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(((L704/60)/60)/24)+DATE(1970,1,1)</f>
        <v>41477.208333333336</v>
      </c>
      <c r="O704" s="10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LEFT(R704,SEARCH("/",R704)-1)</f>
        <v>technology</v>
      </c>
      <c r="T704" t="str">
        <f>MID(R704,SEARCH("/",R704)+1,256)</f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(E705/D705*100)</f>
        <v>311.87381703470032</v>
      </c>
      <c r="G705" t="s">
        <v>20</v>
      </c>
      <c r="H705">
        <v>2038</v>
      </c>
      <c r="I705" s="7">
        <f>IF(H705 =0,0,E705/H705)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(((L705/60)/60)/24)+DATE(1970,1,1)</f>
        <v>41020.208333333336</v>
      </c>
      <c r="O705" s="10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LEFT(R705,SEARCH("/",R705)-1)</f>
        <v>publishing</v>
      </c>
      <c r="T705" t="str">
        <f>MID(R705,SEARCH("/",R705)+1,256)</f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(E706/D706*100)</f>
        <v>122.78160919540231</v>
      </c>
      <c r="G706" t="s">
        <v>20</v>
      </c>
      <c r="H706">
        <v>116</v>
      </c>
      <c r="I706" s="7">
        <f>IF(H706 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(((L706/60)/60)/24)+DATE(1970,1,1)</f>
        <v>42555.208333333328</v>
      </c>
      <c r="O706" s="10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LEFT(R706,SEARCH("/",R706)-1)</f>
        <v>film &amp; video</v>
      </c>
      <c r="T706" t="str">
        <f>MID(R706,SEARCH("/",R706)+1,256)</f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(E707/D707*100)</f>
        <v>99.026517383618156</v>
      </c>
      <c r="G707" t="s">
        <v>14</v>
      </c>
      <c r="H707">
        <v>2025</v>
      </c>
      <c r="I707" s="7">
        <f>IF(H707 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(((L707/60)/60)/24)+DATE(1970,1,1)</f>
        <v>41619.25</v>
      </c>
      <c r="O707" s="10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LEFT(R707,SEARCH("/",R707)-1)</f>
        <v>publishing</v>
      </c>
      <c r="T707" t="str">
        <f>MID(R707,SEARCH("/",R707)+1,256)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(E708/D708*100)</f>
        <v>127.84686346863469</v>
      </c>
      <c r="G708" t="s">
        <v>20</v>
      </c>
      <c r="H708">
        <v>1345</v>
      </c>
      <c r="I708" s="7">
        <f>IF(H708 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(((L708/60)/60)/24)+DATE(1970,1,1)</f>
        <v>43471.25</v>
      </c>
      <c r="O708" s="10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LEFT(R708,SEARCH("/",R708)-1)</f>
        <v>technology</v>
      </c>
      <c r="T708" t="str">
        <f>MID(R708,SEARCH("/",R708)+1,256)</f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(E709/D709*100)</f>
        <v>158.61643835616439</v>
      </c>
      <c r="G709" t="s">
        <v>20</v>
      </c>
      <c r="H709">
        <v>168</v>
      </c>
      <c r="I709" s="7">
        <f>IF(H709 =0,0,E709/H709)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(((L709/60)/60)/24)+DATE(1970,1,1)</f>
        <v>43442.25</v>
      </c>
      <c r="O709" s="10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LEFT(R709,SEARCH("/",R709)-1)</f>
        <v>film &amp; video</v>
      </c>
      <c r="T709" t="str">
        <f>MID(R709,SEARCH("/",R709)+1,256)</f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(E710/D710*100)</f>
        <v>707.05882352941171</v>
      </c>
      <c r="G710" t="s">
        <v>20</v>
      </c>
      <c r="H710">
        <v>137</v>
      </c>
      <c r="I710" s="7">
        <f>IF(H710 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(((L710/60)/60)/24)+DATE(1970,1,1)</f>
        <v>42877.208333333328</v>
      </c>
      <c r="O710" s="10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LEFT(R710,SEARCH("/",R710)-1)</f>
        <v>theater</v>
      </c>
      <c r="T710" t="str">
        <f>MID(R710,SEARCH("/",R710)+1,256)</f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(E711/D711*100)</f>
        <v>142.38775510204081</v>
      </c>
      <c r="G711" t="s">
        <v>20</v>
      </c>
      <c r="H711">
        <v>186</v>
      </c>
      <c r="I711" s="7">
        <f>IF(H711 =0,0,E711/H711)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(((L711/60)/60)/24)+DATE(1970,1,1)</f>
        <v>41018.208333333336</v>
      </c>
      <c r="O711" s="10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LEFT(R711,SEARCH("/",R711)-1)</f>
        <v>theater</v>
      </c>
      <c r="T711" t="str">
        <f>MID(R711,SEARCH("/",R711)+1,256)</f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(E712/D712*100)</f>
        <v>147.86046511627907</v>
      </c>
      <c r="G712" t="s">
        <v>20</v>
      </c>
      <c r="H712">
        <v>125</v>
      </c>
      <c r="I712" s="7">
        <f>IF(H712 =0,0,E712/H712)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(((L712/60)/60)/24)+DATE(1970,1,1)</f>
        <v>43295.208333333328</v>
      </c>
      <c r="O712" s="10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LEFT(R712,SEARCH("/",R712)-1)</f>
        <v>theater</v>
      </c>
      <c r="T712" t="str">
        <f>MID(R712,SEARCH("/",R712)+1,256)</f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(E713/D713*100)</f>
        <v>20.322580645161288</v>
      </c>
      <c r="G713" t="s">
        <v>14</v>
      </c>
      <c r="H713">
        <v>14</v>
      </c>
      <c r="I713" s="7">
        <f>IF(H713 =0,0,E713/H713)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(((L713/60)/60)/24)+DATE(1970,1,1)</f>
        <v>42393.25</v>
      </c>
      <c r="O713" s="10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>LEFT(R713,SEARCH("/",R713)-1)</f>
        <v>theater</v>
      </c>
      <c r="T713" t="str">
        <f>MID(R713,SEARCH("/",R713)+1,256)</f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(E714/D714*100)</f>
        <v>1840.625</v>
      </c>
      <c r="G714" t="s">
        <v>20</v>
      </c>
      <c r="H714">
        <v>202</v>
      </c>
      <c r="I714" s="7">
        <f>IF(H714 =0,0,E714/H714)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(((L714/60)/60)/24)+DATE(1970,1,1)</f>
        <v>42559.208333333328</v>
      </c>
      <c r="O714" s="10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LEFT(R714,SEARCH("/",R714)-1)</f>
        <v>theater</v>
      </c>
      <c r="T714" t="str">
        <f>MID(R714,SEARCH("/",R714)+1,256)</f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(E715/D715*100)</f>
        <v>161.94202898550725</v>
      </c>
      <c r="G715" t="s">
        <v>20</v>
      </c>
      <c r="H715">
        <v>103</v>
      </c>
      <c r="I715" s="7">
        <f>IF(H715 =0,0,E715/H715)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(((L715/60)/60)/24)+DATE(1970,1,1)</f>
        <v>42604.208333333328</v>
      </c>
      <c r="O715" s="10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LEFT(R715,SEARCH("/",R715)-1)</f>
        <v>publishing</v>
      </c>
      <c r="T715" t="str">
        <f>MID(R715,SEARCH("/",R715)+1,256)</f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(E716/D716*100)</f>
        <v>472.82077922077923</v>
      </c>
      <c r="G716" t="s">
        <v>20</v>
      </c>
      <c r="H716">
        <v>1785</v>
      </c>
      <c r="I716" s="7">
        <f>IF(H716 =0,0,E716/H716)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(((L716/60)/60)/24)+DATE(1970,1,1)</f>
        <v>41870.208333333336</v>
      </c>
      <c r="O716" s="10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LEFT(R716,SEARCH("/",R716)-1)</f>
        <v>music</v>
      </c>
      <c r="T716" t="str">
        <f>MID(R716,SEARCH("/",R716)+1,256)</f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(E717/D717*100)</f>
        <v>24.466101694915253</v>
      </c>
      <c r="G717" t="s">
        <v>14</v>
      </c>
      <c r="H717">
        <v>656</v>
      </c>
      <c r="I717" s="7">
        <f>IF(H717 =0,0,E717/H717)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(((L717/60)/60)/24)+DATE(1970,1,1)</f>
        <v>40397.208333333336</v>
      </c>
      <c r="O717" s="10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LEFT(R717,SEARCH("/",R717)-1)</f>
        <v>games</v>
      </c>
      <c r="T717" t="str">
        <f>MID(R717,SEARCH("/",R717)+1,256)</f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(E718/D718*100)</f>
        <v>517.65</v>
      </c>
      <c r="G718" t="s">
        <v>20</v>
      </c>
      <c r="H718">
        <v>157</v>
      </c>
      <c r="I718" s="7">
        <f>IF(H718 =0,0,E718/H718)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(((L718/60)/60)/24)+DATE(1970,1,1)</f>
        <v>41465.208333333336</v>
      </c>
      <c r="O718" s="10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LEFT(R718,SEARCH("/",R718)-1)</f>
        <v>theater</v>
      </c>
      <c r="T718" t="str">
        <f>MID(R718,SEARCH("/",R718)+1,256)</f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(E719/D719*100)</f>
        <v>247.64285714285714</v>
      </c>
      <c r="G719" t="s">
        <v>20</v>
      </c>
      <c r="H719">
        <v>555</v>
      </c>
      <c r="I719" s="7">
        <f>IF(H719 =0,0,E719/H719)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(((L719/60)/60)/24)+DATE(1970,1,1)</f>
        <v>40777.208333333336</v>
      </c>
      <c r="O719" s="10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LEFT(R719,SEARCH("/",R719)-1)</f>
        <v>film &amp; video</v>
      </c>
      <c r="T719" t="str">
        <f>MID(R719,SEARCH("/",R719)+1,256)</f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(E720/D720*100)</f>
        <v>100.20481927710843</v>
      </c>
      <c r="G720" t="s">
        <v>20</v>
      </c>
      <c r="H720">
        <v>297</v>
      </c>
      <c r="I720" s="7">
        <f>IF(H720 =0,0,E720/H720)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(((L720/60)/60)/24)+DATE(1970,1,1)</f>
        <v>41442.208333333336</v>
      </c>
      <c r="O720" s="10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LEFT(R720,SEARCH("/",R720)-1)</f>
        <v>technology</v>
      </c>
      <c r="T720" t="str">
        <f>MID(R720,SEARCH("/",R720)+1,256)</f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(E721/D721*100)</f>
        <v>153</v>
      </c>
      <c r="G721" t="s">
        <v>20</v>
      </c>
      <c r="H721">
        <v>123</v>
      </c>
      <c r="I721" s="7">
        <f>IF(H721 =0,0,E721/H721)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(((L721/60)/60)/24)+DATE(1970,1,1)</f>
        <v>41058.208333333336</v>
      </c>
      <c r="O721" s="10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LEFT(R721,SEARCH("/",R721)-1)</f>
        <v>publishing</v>
      </c>
      <c r="T721" t="str">
        <f>MID(R721,SEARCH("/",R721)+1,256)</f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(E722/D722*100)</f>
        <v>37.091954022988503</v>
      </c>
      <c r="G722" t="s">
        <v>74</v>
      </c>
      <c r="H722">
        <v>38</v>
      </c>
      <c r="I722" s="7">
        <f>IF(H722 =0,0,E722/H722)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(((L722/60)/60)/24)+DATE(1970,1,1)</f>
        <v>43152.25</v>
      </c>
      <c r="O722" s="10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LEFT(R722,SEARCH("/",R722)-1)</f>
        <v>theater</v>
      </c>
      <c r="T722" t="str">
        <f>MID(R722,SEARCH("/",R722)+1,256)</f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(E723/D723*100)</f>
        <v>4.392394822006473</v>
      </c>
      <c r="G723" t="s">
        <v>74</v>
      </c>
      <c r="H723">
        <v>60</v>
      </c>
      <c r="I723" s="7">
        <f>IF(H723 =0,0,E723/H723)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(((L723/60)/60)/24)+DATE(1970,1,1)</f>
        <v>43194.208333333328</v>
      </c>
      <c r="O723" s="10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LEFT(R723,SEARCH("/",R723)-1)</f>
        <v>music</v>
      </c>
      <c r="T723" t="str">
        <f>MID(R723,SEARCH("/",R723)+1,256)</f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(E724/D724*100)</f>
        <v>156.50721649484535</v>
      </c>
      <c r="G724" t="s">
        <v>20</v>
      </c>
      <c r="H724">
        <v>3036</v>
      </c>
      <c r="I724" s="7">
        <f>IF(H724 =0,0,E724/H724)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(((L724/60)/60)/24)+DATE(1970,1,1)</f>
        <v>43045.25</v>
      </c>
      <c r="O724" s="10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LEFT(R724,SEARCH("/",R724)-1)</f>
        <v>film &amp; video</v>
      </c>
      <c r="T724" t="str">
        <f>MID(R724,SEARCH("/",R724)+1,256)</f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(E725/D725*100)</f>
        <v>270.40816326530609</v>
      </c>
      <c r="G725" t="s">
        <v>20</v>
      </c>
      <c r="H725">
        <v>144</v>
      </c>
      <c r="I725" s="7">
        <f>IF(H725 =0,0,E725/H725)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(((L725/60)/60)/24)+DATE(1970,1,1)</f>
        <v>42431.25</v>
      </c>
      <c r="O725" s="10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LEFT(R725,SEARCH("/",R725)-1)</f>
        <v>theater</v>
      </c>
      <c r="T725" t="str">
        <f>MID(R725,SEARCH("/",R725)+1,256)</f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(E726/D726*100)</f>
        <v>134.05952380952382</v>
      </c>
      <c r="G726" t="s">
        <v>20</v>
      </c>
      <c r="H726">
        <v>121</v>
      </c>
      <c r="I726" s="7">
        <f>IF(H726 =0,0,E726/H726)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(((L726/60)/60)/24)+DATE(1970,1,1)</f>
        <v>41934.208333333336</v>
      </c>
      <c r="O726" s="10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LEFT(R726,SEARCH("/",R726)-1)</f>
        <v>theater</v>
      </c>
      <c r="T726" t="str">
        <f>MID(R726,SEARCH("/",R726)+1,256)</f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(E727/D727*100)</f>
        <v>50.398033126293996</v>
      </c>
      <c r="G727" t="s">
        <v>14</v>
      </c>
      <c r="H727">
        <v>1596</v>
      </c>
      <c r="I727" s="7">
        <f>IF(H727 =0,0,E727/H727)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(((L727/60)/60)/24)+DATE(1970,1,1)</f>
        <v>41958.25</v>
      </c>
      <c r="O727" s="10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>LEFT(R727,SEARCH("/",R727)-1)</f>
        <v>games</v>
      </c>
      <c r="T727" t="str">
        <f>MID(R727,SEARCH("/",R727)+1,256)</f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(E728/D728*100)</f>
        <v>88.815837937384899</v>
      </c>
      <c r="G728" t="s">
        <v>74</v>
      </c>
      <c r="H728">
        <v>524</v>
      </c>
      <c r="I728" s="7">
        <f>IF(H728 =0,0,E728/H728)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(((L728/60)/60)/24)+DATE(1970,1,1)</f>
        <v>40476.208333333336</v>
      </c>
      <c r="O728" s="10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LEFT(R728,SEARCH("/",R728)-1)</f>
        <v>theater</v>
      </c>
      <c r="T728" t="str">
        <f>MID(R728,SEARCH("/",R728)+1,256)</f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(E729/D729*100)</f>
        <v>165</v>
      </c>
      <c r="G729" t="s">
        <v>20</v>
      </c>
      <c r="H729">
        <v>181</v>
      </c>
      <c r="I729" s="7">
        <f>IF(H729 =0,0,E729/H729)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(((L729/60)/60)/24)+DATE(1970,1,1)</f>
        <v>43485.25</v>
      </c>
      <c r="O729" s="10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LEFT(R729,SEARCH("/",R729)-1)</f>
        <v>technology</v>
      </c>
      <c r="T729" t="str">
        <f>MID(R729,SEARCH("/",R729)+1,256)</f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(E730/D730*100)</f>
        <v>17.5</v>
      </c>
      <c r="G730" t="s">
        <v>14</v>
      </c>
      <c r="H730">
        <v>10</v>
      </c>
      <c r="I730" s="7">
        <f>IF(H730 =0,0,E730/H730)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(((L730/60)/60)/24)+DATE(1970,1,1)</f>
        <v>42515.208333333328</v>
      </c>
      <c r="O730" s="10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LEFT(R730,SEARCH("/",R730)-1)</f>
        <v>theater</v>
      </c>
      <c r="T730" t="str">
        <f>MID(R730,SEARCH("/",R730)+1,256)</f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(E731/D731*100)</f>
        <v>185.66071428571428</v>
      </c>
      <c r="G731" t="s">
        <v>20</v>
      </c>
      <c r="H731">
        <v>122</v>
      </c>
      <c r="I731" s="7">
        <f>IF(H731 =0,0,E731/H731)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(((L731/60)/60)/24)+DATE(1970,1,1)</f>
        <v>41309.25</v>
      </c>
      <c r="O731" s="10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LEFT(R731,SEARCH("/",R731)-1)</f>
        <v>film &amp; video</v>
      </c>
      <c r="T731" t="str">
        <f>MID(R731,SEARCH("/",R731)+1,256)</f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(E732/D732*100)</f>
        <v>412.6631944444444</v>
      </c>
      <c r="G732" t="s">
        <v>20</v>
      </c>
      <c r="H732">
        <v>1071</v>
      </c>
      <c r="I732" s="7">
        <f>IF(H732 =0,0,E732/H732)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(((L732/60)/60)/24)+DATE(1970,1,1)</f>
        <v>42147.208333333328</v>
      </c>
      <c r="O732" s="10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LEFT(R732,SEARCH("/",R732)-1)</f>
        <v>technology</v>
      </c>
      <c r="T732" t="str">
        <f>MID(R732,SEARCH("/",R732)+1,256)</f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(E733/D733*100)</f>
        <v>90.25</v>
      </c>
      <c r="G733" t="s">
        <v>74</v>
      </c>
      <c r="H733">
        <v>219</v>
      </c>
      <c r="I733" s="7">
        <f>IF(H733 =0,0,E733/H733)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(((L733/60)/60)/24)+DATE(1970,1,1)</f>
        <v>42939.208333333328</v>
      </c>
      <c r="O733" s="10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LEFT(R733,SEARCH("/",R733)-1)</f>
        <v>technology</v>
      </c>
      <c r="T733" t="str">
        <f>MID(R733,SEARCH("/",R733)+1,256)</f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(E734/D734*100)</f>
        <v>91.984615384615381</v>
      </c>
      <c r="G734" t="s">
        <v>14</v>
      </c>
      <c r="H734">
        <v>1121</v>
      </c>
      <c r="I734" s="7">
        <f>IF(H734 =0,0,E734/H734)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(((L734/60)/60)/24)+DATE(1970,1,1)</f>
        <v>42816.208333333328</v>
      </c>
      <c r="O734" s="10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LEFT(R734,SEARCH("/",R734)-1)</f>
        <v>music</v>
      </c>
      <c r="T734" t="str">
        <f>MID(R734,SEARCH("/",R734)+1,256)</f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(E735/D735*100)</f>
        <v>527.00632911392404</v>
      </c>
      <c r="G735" t="s">
        <v>20</v>
      </c>
      <c r="H735">
        <v>980</v>
      </c>
      <c r="I735" s="7">
        <f>IF(H735 =0,0,E735/H735)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(((L735/60)/60)/24)+DATE(1970,1,1)</f>
        <v>41844.208333333336</v>
      </c>
      <c r="O735" s="10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LEFT(R735,SEARCH("/",R735)-1)</f>
        <v>music</v>
      </c>
      <c r="T735" t="str">
        <f>MID(R735,SEARCH("/",R735)+1,256)</f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(E736/D736*100)</f>
        <v>319.14285714285711</v>
      </c>
      <c r="G736" t="s">
        <v>20</v>
      </c>
      <c r="H736">
        <v>536</v>
      </c>
      <c r="I736" s="7">
        <f>IF(H736 =0,0,E736/H736)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(((L736/60)/60)/24)+DATE(1970,1,1)</f>
        <v>42763.25</v>
      </c>
      <c r="O736" s="10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LEFT(R736,SEARCH("/",R736)-1)</f>
        <v>theater</v>
      </c>
      <c r="T736" t="str">
        <f>MID(R736,SEARCH("/",R736)+1,256)</f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(E737/D737*100)</f>
        <v>354.18867924528303</v>
      </c>
      <c r="G737" t="s">
        <v>20</v>
      </c>
      <c r="H737">
        <v>1991</v>
      </c>
      <c r="I737" s="7">
        <f>IF(H737 =0,0,E737/H737)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(((L737/60)/60)/24)+DATE(1970,1,1)</f>
        <v>42459.208333333328</v>
      </c>
      <c r="O737" s="10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LEFT(R737,SEARCH("/",R737)-1)</f>
        <v>photography</v>
      </c>
      <c r="T737" t="str">
        <f>MID(R737,SEARCH("/",R737)+1,256)</f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(E738/D738*100)</f>
        <v>32.896103896103895</v>
      </c>
      <c r="G738" t="s">
        <v>74</v>
      </c>
      <c r="H738">
        <v>29</v>
      </c>
      <c r="I738" s="7">
        <f>IF(H738 =0,0,E738/H738)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(((L738/60)/60)/24)+DATE(1970,1,1)</f>
        <v>42055.25</v>
      </c>
      <c r="O738" s="10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LEFT(R738,SEARCH("/",R738)-1)</f>
        <v>publishing</v>
      </c>
      <c r="T738" t="str">
        <f>MID(R738,SEARCH("/",R738)+1,256)</f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(E739/D739*100)</f>
        <v>135.8918918918919</v>
      </c>
      <c r="G739" t="s">
        <v>20</v>
      </c>
      <c r="H739">
        <v>180</v>
      </c>
      <c r="I739" s="7">
        <f>IF(H739 =0,0,E739/H739)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(((L739/60)/60)/24)+DATE(1970,1,1)</f>
        <v>42685.25</v>
      </c>
      <c r="O739" s="10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LEFT(R739,SEARCH("/",R739)-1)</f>
        <v>music</v>
      </c>
      <c r="T739" t="str">
        <f>MID(R739,SEARCH("/",R739)+1,256)</f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(E740/D740*100)</f>
        <v>2.0843373493975905</v>
      </c>
      <c r="G740" t="s">
        <v>14</v>
      </c>
      <c r="H740">
        <v>15</v>
      </c>
      <c r="I740" s="7">
        <f>IF(H740 =0,0,E740/H740)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(((L740/60)/60)/24)+DATE(1970,1,1)</f>
        <v>41959.25</v>
      </c>
      <c r="O740" s="10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>LEFT(R740,SEARCH("/",R740)-1)</f>
        <v>theater</v>
      </c>
      <c r="T740" t="str">
        <f>MID(R740,SEARCH("/",R740)+1,256)</f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(E741/D741*100)</f>
        <v>61</v>
      </c>
      <c r="G741" t="s">
        <v>14</v>
      </c>
      <c r="H741">
        <v>191</v>
      </c>
      <c r="I741" s="7">
        <f>IF(H741 =0,0,E741/H741)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(((L741/60)/60)/24)+DATE(1970,1,1)</f>
        <v>41089.208333333336</v>
      </c>
      <c r="O741" s="10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LEFT(R741,SEARCH("/",R741)-1)</f>
        <v>music</v>
      </c>
      <c r="T741" t="str">
        <f>MID(R741,SEARCH("/",R741)+1,256)</f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(E742/D742*100)</f>
        <v>30.037735849056602</v>
      </c>
      <c r="G742" t="s">
        <v>14</v>
      </c>
      <c r="H742">
        <v>16</v>
      </c>
      <c r="I742" s="7">
        <f>IF(H742 =0,0,E742/H742)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(((L742/60)/60)/24)+DATE(1970,1,1)</f>
        <v>42769.25</v>
      </c>
      <c r="O742" s="10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>LEFT(R742,SEARCH("/",R742)-1)</f>
        <v>theater</v>
      </c>
      <c r="T742" t="str">
        <f>MID(R742,SEARCH("/",R742)+1,256)</f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(E743/D743*100)</f>
        <v>1179.1666666666665</v>
      </c>
      <c r="G743" t="s">
        <v>20</v>
      </c>
      <c r="H743">
        <v>130</v>
      </c>
      <c r="I743" s="7">
        <f>IF(H743 =0,0,E743/H743)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(((L743/60)/60)/24)+DATE(1970,1,1)</f>
        <v>40321.208333333336</v>
      </c>
      <c r="O743" s="10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LEFT(R743,SEARCH("/",R743)-1)</f>
        <v>theater</v>
      </c>
      <c r="T743" t="str">
        <f>MID(R743,SEARCH("/",R743)+1,256)</f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(E744/D744*100)</f>
        <v>1126.0833333333335</v>
      </c>
      <c r="G744" t="s">
        <v>20</v>
      </c>
      <c r="H744">
        <v>122</v>
      </c>
      <c r="I744" s="7">
        <f>IF(H744 =0,0,E744/H744)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(((L744/60)/60)/24)+DATE(1970,1,1)</f>
        <v>40197.25</v>
      </c>
      <c r="O744" s="10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LEFT(R744,SEARCH("/",R744)-1)</f>
        <v>music</v>
      </c>
      <c r="T744" t="str">
        <f>MID(R744,SEARCH("/",R744)+1,256)</f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(E745/D745*100)</f>
        <v>12.923076923076923</v>
      </c>
      <c r="G745" t="s">
        <v>14</v>
      </c>
      <c r="H745">
        <v>17</v>
      </c>
      <c r="I745" s="7">
        <f>IF(H745 =0,0,E745/H745)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(((L745/60)/60)/24)+DATE(1970,1,1)</f>
        <v>42298.208333333328</v>
      </c>
      <c r="O745" s="10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LEFT(R745,SEARCH("/",R745)-1)</f>
        <v>theater</v>
      </c>
      <c r="T745" t="str">
        <f>MID(R745,SEARCH("/",R745)+1,256)</f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(E746/D746*100)</f>
        <v>712</v>
      </c>
      <c r="G746" t="s">
        <v>20</v>
      </c>
      <c r="H746">
        <v>140</v>
      </c>
      <c r="I746" s="7">
        <f>IF(H746 =0,0,E746/H746)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(((L746/60)/60)/24)+DATE(1970,1,1)</f>
        <v>43322.208333333328</v>
      </c>
      <c r="O746" s="10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LEFT(R746,SEARCH("/",R746)-1)</f>
        <v>theater</v>
      </c>
      <c r="T746" t="str">
        <f>MID(R746,SEARCH("/",R746)+1,256)</f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(E747/D747*100)</f>
        <v>30.304347826086957</v>
      </c>
      <c r="G747" t="s">
        <v>14</v>
      </c>
      <c r="H747">
        <v>34</v>
      </c>
      <c r="I747" s="7">
        <f>IF(H747 =0,0,E747/H747)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(((L747/60)/60)/24)+DATE(1970,1,1)</f>
        <v>40328.208333333336</v>
      </c>
      <c r="O747" s="10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LEFT(R747,SEARCH("/",R747)-1)</f>
        <v>technology</v>
      </c>
      <c r="T747" t="str">
        <f>MID(R747,SEARCH("/",R747)+1,256)</f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(E748/D748*100)</f>
        <v>212.50896057347671</v>
      </c>
      <c r="G748" t="s">
        <v>20</v>
      </c>
      <c r="H748">
        <v>3388</v>
      </c>
      <c r="I748" s="7">
        <f>IF(H748 =0,0,E748/H748)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(((L748/60)/60)/24)+DATE(1970,1,1)</f>
        <v>40825.208333333336</v>
      </c>
      <c r="O748" s="10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LEFT(R748,SEARCH("/",R748)-1)</f>
        <v>technology</v>
      </c>
      <c r="T748" t="str">
        <f>MID(R748,SEARCH("/",R748)+1,256)</f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(E749/D749*100)</f>
        <v>228.85714285714286</v>
      </c>
      <c r="G749" t="s">
        <v>20</v>
      </c>
      <c r="H749">
        <v>280</v>
      </c>
      <c r="I749" s="7">
        <f>IF(H749 =0,0,E749/H749)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(((L749/60)/60)/24)+DATE(1970,1,1)</f>
        <v>40423.208333333336</v>
      </c>
      <c r="O749" s="10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LEFT(R749,SEARCH("/",R749)-1)</f>
        <v>theater</v>
      </c>
      <c r="T749" t="str">
        <f>MID(R749,SEARCH("/",R749)+1,256)</f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(E750/D750*100)</f>
        <v>34.959979476654695</v>
      </c>
      <c r="G750" t="s">
        <v>74</v>
      </c>
      <c r="H750">
        <v>614</v>
      </c>
      <c r="I750" s="7">
        <f>IF(H750 =0,0,E750/H750)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(((L750/60)/60)/24)+DATE(1970,1,1)</f>
        <v>40238.25</v>
      </c>
      <c r="O750" s="10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LEFT(R750,SEARCH("/",R750)-1)</f>
        <v>film &amp; video</v>
      </c>
      <c r="T750" t="str">
        <f>MID(R750,SEARCH("/",R750)+1,256)</f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(E751/D751*100)</f>
        <v>157.29069767441862</v>
      </c>
      <c r="G751" t="s">
        <v>20</v>
      </c>
      <c r="H751">
        <v>366</v>
      </c>
      <c r="I751" s="7">
        <f>IF(H751 =0,0,E751/H751)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(((L751/60)/60)/24)+DATE(1970,1,1)</f>
        <v>41920.208333333336</v>
      </c>
      <c r="O751" s="10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LEFT(R751,SEARCH("/",R751)-1)</f>
        <v>technology</v>
      </c>
      <c r="T751" t="str">
        <f>MID(R751,SEARCH("/",R751)+1,256)</f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(E752/D752*100)</f>
        <v>1</v>
      </c>
      <c r="G752" t="s">
        <v>14</v>
      </c>
      <c r="H752">
        <v>1</v>
      </c>
      <c r="I752" s="7">
        <f>IF(H752 =0,0,E752/H752)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(((L752/60)/60)/24)+DATE(1970,1,1)</f>
        <v>40360.208333333336</v>
      </c>
      <c r="O752" s="10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LEFT(R752,SEARCH("/",R752)-1)</f>
        <v>music</v>
      </c>
      <c r="T752" t="str">
        <f>MID(R752,SEARCH("/",R752)+1,256)</f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(E753/D753*100)</f>
        <v>232.30555555555554</v>
      </c>
      <c r="G753" t="s">
        <v>20</v>
      </c>
      <c r="H753">
        <v>270</v>
      </c>
      <c r="I753" s="7">
        <f>IF(H753 =0,0,E753/H753)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(((L753/60)/60)/24)+DATE(1970,1,1)</f>
        <v>42446.208333333328</v>
      </c>
      <c r="O753" s="10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LEFT(R753,SEARCH("/",R753)-1)</f>
        <v>publishing</v>
      </c>
      <c r="T753" t="str">
        <f>MID(R753,SEARCH("/",R753)+1,256)</f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(E754/D754*100)</f>
        <v>92.448275862068968</v>
      </c>
      <c r="G754" t="s">
        <v>74</v>
      </c>
      <c r="H754">
        <v>114</v>
      </c>
      <c r="I754" s="7">
        <f>IF(H754 =0,0,E754/H754)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(((L754/60)/60)/24)+DATE(1970,1,1)</f>
        <v>40395.208333333336</v>
      </c>
      <c r="O754" s="10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LEFT(R754,SEARCH("/",R754)-1)</f>
        <v>theater</v>
      </c>
      <c r="T754" t="str">
        <f>MID(R754,SEARCH("/",R754)+1,256)</f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(E755/D755*100)</f>
        <v>256.70212765957444</v>
      </c>
      <c r="G755" t="s">
        <v>20</v>
      </c>
      <c r="H755">
        <v>137</v>
      </c>
      <c r="I755" s="7">
        <f>IF(H755 =0,0,E755/H755)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(((L755/60)/60)/24)+DATE(1970,1,1)</f>
        <v>40321.208333333336</v>
      </c>
      <c r="O755" s="10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LEFT(R755,SEARCH("/",R755)-1)</f>
        <v>photography</v>
      </c>
      <c r="T755" t="str">
        <f>MID(R755,SEARCH("/",R755)+1,256)</f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(E756/D756*100)</f>
        <v>168.47017045454547</v>
      </c>
      <c r="G756" t="s">
        <v>20</v>
      </c>
      <c r="H756">
        <v>3205</v>
      </c>
      <c r="I756" s="7">
        <f>IF(H756 =0,0,E756/H756)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(((L756/60)/60)/24)+DATE(1970,1,1)</f>
        <v>41210.208333333336</v>
      </c>
      <c r="O756" s="10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LEFT(R756,SEARCH("/",R756)-1)</f>
        <v>theater</v>
      </c>
      <c r="T756" t="str">
        <f>MID(R756,SEARCH("/",R756)+1,256)</f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(E757/D757*100)</f>
        <v>166.57777777777778</v>
      </c>
      <c r="G757" t="s">
        <v>20</v>
      </c>
      <c r="H757">
        <v>288</v>
      </c>
      <c r="I757" s="7">
        <f>IF(H757 =0,0,E757/H757)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(((L757/60)/60)/24)+DATE(1970,1,1)</f>
        <v>43096.25</v>
      </c>
      <c r="O757" s="10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LEFT(R757,SEARCH("/",R757)-1)</f>
        <v>theater</v>
      </c>
      <c r="T757" t="str">
        <f>MID(R757,SEARCH("/",R757)+1,256)</f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(E758/D758*100)</f>
        <v>772.07692307692309</v>
      </c>
      <c r="G758" t="s">
        <v>20</v>
      </c>
      <c r="H758">
        <v>148</v>
      </c>
      <c r="I758" s="7">
        <f>IF(H758 =0,0,E758/H758)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(((L758/60)/60)/24)+DATE(1970,1,1)</f>
        <v>42024.25</v>
      </c>
      <c r="O758" s="10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LEFT(R758,SEARCH("/",R758)-1)</f>
        <v>theater</v>
      </c>
      <c r="T758" t="str">
        <f>MID(R758,SEARCH("/",R758)+1,256)</f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(E759/D759*100)</f>
        <v>406.85714285714283</v>
      </c>
      <c r="G759" t="s">
        <v>20</v>
      </c>
      <c r="H759">
        <v>114</v>
      </c>
      <c r="I759" s="7">
        <f>IF(H759 =0,0,E759/H759)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(((L759/60)/60)/24)+DATE(1970,1,1)</f>
        <v>40675.208333333336</v>
      </c>
      <c r="O759" s="10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LEFT(R759,SEARCH("/",R759)-1)</f>
        <v>film &amp; video</v>
      </c>
      <c r="T759" t="str">
        <f>MID(R759,SEARCH("/",R759)+1,256)</f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(E760/D760*100)</f>
        <v>564.20608108108115</v>
      </c>
      <c r="G760" t="s">
        <v>20</v>
      </c>
      <c r="H760">
        <v>1518</v>
      </c>
      <c r="I760" s="7">
        <f>IF(H760 =0,0,E760/H760)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(((L760/60)/60)/24)+DATE(1970,1,1)</f>
        <v>41936.208333333336</v>
      </c>
      <c r="O760" s="10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LEFT(R760,SEARCH("/",R760)-1)</f>
        <v>music</v>
      </c>
      <c r="T760" t="str">
        <f>MID(R760,SEARCH("/",R760)+1,256)</f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(E761/D761*100)</f>
        <v>68.426865671641792</v>
      </c>
      <c r="G761" t="s">
        <v>14</v>
      </c>
      <c r="H761">
        <v>1274</v>
      </c>
      <c r="I761" s="7">
        <f>IF(H761 =0,0,E761/H761)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(((L761/60)/60)/24)+DATE(1970,1,1)</f>
        <v>43136.25</v>
      </c>
      <c r="O761" s="10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>LEFT(R761,SEARCH("/",R761)-1)</f>
        <v>music</v>
      </c>
      <c r="T761" t="str">
        <f>MID(R761,SEARCH("/",R761)+1,256)</f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(E762/D762*100)</f>
        <v>34.351966873706004</v>
      </c>
      <c r="G762" t="s">
        <v>14</v>
      </c>
      <c r="H762">
        <v>210</v>
      </c>
      <c r="I762" s="7">
        <f>IF(H762 =0,0,E762/H762)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(((L762/60)/60)/24)+DATE(1970,1,1)</f>
        <v>43678.208333333328</v>
      </c>
      <c r="O762" s="10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LEFT(R762,SEARCH("/",R762)-1)</f>
        <v>games</v>
      </c>
      <c r="T762" t="str">
        <f>MID(R762,SEARCH("/",R762)+1,256)</f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(E763/D763*100)</f>
        <v>655.4545454545455</v>
      </c>
      <c r="G763" t="s">
        <v>20</v>
      </c>
      <c r="H763">
        <v>166</v>
      </c>
      <c r="I763" s="7">
        <f>IF(H763 =0,0,E763/H763)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(((L763/60)/60)/24)+DATE(1970,1,1)</f>
        <v>42938.208333333328</v>
      </c>
      <c r="O763" s="10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LEFT(R763,SEARCH("/",R763)-1)</f>
        <v>music</v>
      </c>
      <c r="T763" t="str">
        <f>MID(R763,SEARCH("/",R763)+1,256)</f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(E764/D764*100)</f>
        <v>177.25714285714284</v>
      </c>
      <c r="G764" t="s">
        <v>20</v>
      </c>
      <c r="H764">
        <v>100</v>
      </c>
      <c r="I764" s="7">
        <f>IF(H764 =0,0,E764/H764)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(((L764/60)/60)/24)+DATE(1970,1,1)</f>
        <v>41241.25</v>
      </c>
      <c r="O764" s="10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LEFT(R764,SEARCH("/",R764)-1)</f>
        <v>music</v>
      </c>
      <c r="T764" t="str">
        <f>MID(R764,SEARCH("/",R764)+1,256)</f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(E765/D765*100)</f>
        <v>113.17857142857144</v>
      </c>
      <c r="G765" t="s">
        <v>20</v>
      </c>
      <c r="H765">
        <v>235</v>
      </c>
      <c r="I765" s="7">
        <f>IF(H765 =0,0,E765/H765)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(((L765/60)/60)/24)+DATE(1970,1,1)</f>
        <v>41037.208333333336</v>
      </c>
      <c r="O765" s="10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LEFT(R765,SEARCH("/",R765)-1)</f>
        <v>theater</v>
      </c>
      <c r="T765" t="str">
        <f>MID(R765,SEARCH("/",R765)+1,256)</f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(E766/D766*100)</f>
        <v>728.18181818181824</v>
      </c>
      <c r="G766" t="s">
        <v>20</v>
      </c>
      <c r="H766">
        <v>148</v>
      </c>
      <c r="I766" s="7">
        <f>IF(H766 =0,0,E766/H766)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(((L766/60)/60)/24)+DATE(1970,1,1)</f>
        <v>40676.208333333336</v>
      </c>
      <c r="O766" s="10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LEFT(R766,SEARCH("/",R766)-1)</f>
        <v>music</v>
      </c>
      <c r="T766" t="str">
        <f>MID(R766,SEARCH("/",R766)+1,256)</f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(E767/D767*100)</f>
        <v>208.33333333333334</v>
      </c>
      <c r="G767" t="s">
        <v>20</v>
      </c>
      <c r="H767">
        <v>198</v>
      </c>
      <c r="I767" s="7">
        <f>IF(H767 =0,0,E767/H767)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(((L767/60)/60)/24)+DATE(1970,1,1)</f>
        <v>42840.208333333328</v>
      </c>
      <c r="O767" s="10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LEFT(R767,SEARCH("/",R767)-1)</f>
        <v>music</v>
      </c>
      <c r="T767" t="str">
        <f>MID(R767,SEARCH("/",R767)+1,256)</f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(E768/D768*100)</f>
        <v>31.171232876712331</v>
      </c>
      <c r="G768" t="s">
        <v>14</v>
      </c>
      <c r="H768">
        <v>248</v>
      </c>
      <c r="I768" s="7">
        <f>IF(H768 =0,0,E768/H768)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(((L768/60)/60)/24)+DATE(1970,1,1)</f>
        <v>43362.208333333328</v>
      </c>
      <c r="O768" s="10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LEFT(R768,SEARCH("/",R768)-1)</f>
        <v>film &amp; video</v>
      </c>
      <c r="T768" t="str">
        <f>MID(R768,SEARCH("/",R768)+1,256)</f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(E769/D769*100)</f>
        <v>56.967078189300416</v>
      </c>
      <c r="G769" t="s">
        <v>14</v>
      </c>
      <c r="H769">
        <v>513</v>
      </c>
      <c r="I769" s="7">
        <f>IF(H769 =0,0,E769/H769)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(((L769/60)/60)/24)+DATE(1970,1,1)</f>
        <v>42283.208333333328</v>
      </c>
      <c r="O769" s="10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>LEFT(R769,SEARCH("/",R769)-1)</f>
        <v>publishing</v>
      </c>
      <c r="T769" t="str">
        <f>MID(R769,SEARCH("/",R769)+1,256)</f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(E770/D770*100)</f>
        <v>231</v>
      </c>
      <c r="G770" t="s">
        <v>20</v>
      </c>
      <c r="H770">
        <v>150</v>
      </c>
      <c r="I770" s="7">
        <f>IF(H770 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(((L770/60)/60)/24)+DATE(1970,1,1)</f>
        <v>41619.25</v>
      </c>
      <c r="O770" s="10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LEFT(R770,SEARCH("/",R770)-1)</f>
        <v>theater</v>
      </c>
      <c r="T770" t="str">
        <f>MID(R770,SEARCH("/",R770)+1,256)</f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(E771/D771*100)</f>
        <v>86.867834394904463</v>
      </c>
      <c r="G771" t="s">
        <v>14</v>
      </c>
      <c r="H771">
        <v>3410</v>
      </c>
      <c r="I771" s="7">
        <f>IF(H771 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(((L771/60)/60)/24)+DATE(1970,1,1)</f>
        <v>41501.208333333336</v>
      </c>
      <c r="O771" s="10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LEFT(R771,SEARCH("/",R771)-1)</f>
        <v>games</v>
      </c>
      <c r="T771" t="str">
        <f>MID(R771,SEARCH("/",R771)+1,256)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(E772/D772*100)</f>
        <v>270.74418604651163</v>
      </c>
      <c r="G772" t="s">
        <v>20</v>
      </c>
      <c r="H772">
        <v>216</v>
      </c>
      <c r="I772" s="7">
        <f>IF(H772 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(((L772/60)/60)/24)+DATE(1970,1,1)</f>
        <v>41743.208333333336</v>
      </c>
      <c r="O772" s="10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LEFT(R772,SEARCH("/",R772)-1)</f>
        <v>theater</v>
      </c>
      <c r="T772" t="str">
        <f>MID(R772,SEARCH("/",R772)+1,256)</f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(E773/D773*100)</f>
        <v>49.446428571428569</v>
      </c>
      <c r="G773" t="s">
        <v>74</v>
      </c>
      <c r="H773">
        <v>26</v>
      </c>
      <c r="I773" s="7">
        <f>IF(H773 =0,0,E773/H773)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(((L773/60)/60)/24)+DATE(1970,1,1)</f>
        <v>43491.25</v>
      </c>
      <c r="O773" s="10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LEFT(R773,SEARCH("/",R773)-1)</f>
        <v>theater</v>
      </c>
      <c r="T773" t="str">
        <f>MID(R773,SEARCH("/",R773)+1,256)</f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(E774/D774*100)</f>
        <v>113.3596256684492</v>
      </c>
      <c r="G774" t="s">
        <v>20</v>
      </c>
      <c r="H774">
        <v>5139</v>
      </c>
      <c r="I774" s="7">
        <f>IF(H774 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(((L774/60)/60)/24)+DATE(1970,1,1)</f>
        <v>43505.25</v>
      </c>
      <c r="O774" s="10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LEFT(R774,SEARCH("/",R774)-1)</f>
        <v>music</v>
      </c>
      <c r="T774" t="str">
        <f>MID(R774,SEARCH("/",R774)+1,256)</f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(E775/D775*100)</f>
        <v>190.55555555555554</v>
      </c>
      <c r="G775" t="s">
        <v>20</v>
      </c>
      <c r="H775">
        <v>2353</v>
      </c>
      <c r="I775" s="7">
        <f>IF(H775 =0,0,E775/H775)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(((L775/60)/60)/24)+DATE(1970,1,1)</f>
        <v>42838.208333333328</v>
      </c>
      <c r="O775" s="10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LEFT(R775,SEARCH("/",R775)-1)</f>
        <v>theater</v>
      </c>
      <c r="T775" t="str">
        <f>MID(R775,SEARCH("/",R775)+1,256)</f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(E776/D776*100)</f>
        <v>135.5</v>
      </c>
      <c r="G776" t="s">
        <v>20</v>
      </c>
      <c r="H776">
        <v>78</v>
      </c>
      <c r="I776" s="7">
        <f>IF(H776 =0,0,E776/H776)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(((L776/60)/60)/24)+DATE(1970,1,1)</f>
        <v>42513.208333333328</v>
      </c>
      <c r="O776" s="10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LEFT(R776,SEARCH("/",R776)-1)</f>
        <v>technology</v>
      </c>
      <c r="T776" t="str">
        <f>MID(R776,SEARCH("/",R776)+1,256)</f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(E777/D777*100)</f>
        <v>10.297872340425531</v>
      </c>
      <c r="G777" t="s">
        <v>14</v>
      </c>
      <c r="H777">
        <v>10</v>
      </c>
      <c r="I777" s="7">
        <f>IF(H777 =0,0,E777/H777)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(((L777/60)/60)/24)+DATE(1970,1,1)</f>
        <v>41949.25</v>
      </c>
      <c r="O777" s="10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>LEFT(R777,SEARCH("/",R777)-1)</f>
        <v>music</v>
      </c>
      <c r="T777" t="str">
        <f>MID(R777,SEARCH("/",R777)+1,256)</f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(E778/D778*100)</f>
        <v>65.544223826714799</v>
      </c>
      <c r="G778" t="s">
        <v>14</v>
      </c>
      <c r="H778">
        <v>2201</v>
      </c>
      <c r="I778" s="7">
        <f>IF(H778 =0,0,E778/H778)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(((L778/60)/60)/24)+DATE(1970,1,1)</f>
        <v>43650.208333333328</v>
      </c>
      <c r="O778" s="10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LEFT(R778,SEARCH("/",R778)-1)</f>
        <v>theater</v>
      </c>
      <c r="T778" t="str">
        <f>MID(R778,SEARCH("/",R778)+1,256)</f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(E779/D779*100)</f>
        <v>49.026652452025587</v>
      </c>
      <c r="G779" t="s">
        <v>14</v>
      </c>
      <c r="H779">
        <v>676</v>
      </c>
      <c r="I779" s="7">
        <f>IF(H779 =0,0,E779/H779)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(((L779/60)/60)/24)+DATE(1970,1,1)</f>
        <v>40809.208333333336</v>
      </c>
      <c r="O779" s="10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LEFT(R779,SEARCH("/",R779)-1)</f>
        <v>theater</v>
      </c>
      <c r="T779" t="str">
        <f>MID(R779,SEARCH("/",R779)+1,256)</f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(E780/D780*100)</f>
        <v>787.92307692307691</v>
      </c>
      <c r="G780" t="s">
        <v>20</v>
      </c>
      <c r="H780">
        <v>174</v>
      </c>
      <c r="I780" s="7">
        <f>IF(H780 =0,0,E780/H780)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(((L780/60)/60)/24)+DATE(1970,1,1)</f>
        <v>40768.208333333336</v>
      </c>
      <c r="O780" s="10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LEFT(R780,SEARCH("/",R780)-1)</f>
        <v>film &amp; video</v>
      </c>
      <c r="T780" t="str">
        <f>MID(R780,SEARCH("/",R780)+1,256)</f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(E781/D781*100)</f>
        <v>80.306347746090154</v>
      </c>
      <c r="G781" t="s">
        <v>14</v>
      </c>
      <c r="H781">
        <v>831</v>
      </c>
      <c r="I781" s="7">
        <f>IF(H781 =0,0,E781/H781)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(((L781/60)/60)/24)+DATE(1970,1,1)</f>
        <v>42230.208333333328</v>
      </c>
      <c r="O781" s="10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LEFT(R781,SEARCH("/",R781)-1)</f>
        <v>theater</v>
      </c>
      <c r="T781" t="str">
        <f>MID(R781,SEARCH("/",R781)+1,256)</f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(E782/D782*100)</f>
        <v>106.29411764705883</v>
      </c>
      <c r="G782" t="s">
        <v>20</v>
      </c>
      <c r="H782">
        <v>164</v>
      </c>
      <c r="I782" s="7">
        <f>IF(H782 =0,0,E782/H782)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(((L782/60)/60)/24)+DATE(1970,1,1)</f>
        <v>42573.208333333328</v>
      </c>
      <c r="O782" s="10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LEFT(R782,SEARCH("/",R782)-1)</f>
        <v>film &amp; video</v>
      </c>
      <c r="T782" t="str">
        <f>MID(R782,SEARCH("/",R782)+1,256)</f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(E783/D783*100)</f>
        <v>50.735632183908038</v>
      </c>
      <c r="G783" t="s">
        <v>74</v>
      </c>
      <c r="H783">
        <v>56</v>
      </c>
      <c r="I783" s="7">
        <f>IF(H783 =0,0,E783/H783)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(((L783/60)/60)/24)+DATE(1970,1,1)</f>
        <v>40482.208333333336</v>
      </c>
      <c r="O783" s="10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MID(R783,SEARCH("/",R783)+1,256)</f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(E784/D784*100)</f>
        <v>215.31372549019611</v>
      </c>
      <c r="G784" t="s">
        <v>20</v>
      </c>
      <c r="H784">
        <v>161</v>
      </c>
      <c r="I784" s="7">
        <f>IF(H784 =0,0,E784/H784)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(((L784/60)/60)/24)+DATE(1970,1,1)</f>
        <v>40603.25</v>
      </c>
      <c r="O784" s="10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LEFT(R784,SEARCH("/",R784)-1)</f>
        <v>film &amp; video</v>
      </c>
      <c r="T784" t="str">
        <f>MID(R784,SEARCH("/",R784)+1,256)</f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(E785/D785*100)</f>
        <v>141.22972972972974</v>
      </c>
      <c r="G785" t="s">
        <v>20</v>
      </c>
      <c r="H785">
        <v>138</v>
      </c>
      <c r="I785" s="7">
        <f>IF(H785 =0,0,E785/H785)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(((L785/60)/60)/24)+DATE(1970,1,1)</f>
        <v>41625.25</v>
      </c>
      <c r="O785" s="10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LEFT(R785,SEARCH("/",R785)-1)</f>
        <v>music</v>
      </c>
      <c r="T785" t="str">
        <f>MID(R785,SEARCH("/",R785)+1,256)</f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(E786/D786*100)</f>
        <v>115.33745781777279</v>
      </c>
      <c r="G786" t="s">
        <v>20</v>
      </c>
      <c r="H786">
        <v>3308</v>
      </c>
      <c r="I786" s="7">
        <f>IF(H786 =0,0,E786/H786)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(((L786/60)/60)/24)+DATE(1970,1,1)</f>
        <v>42435.25</v>
      </c>
      <c r="O786" s="10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LEFT(R786,SEARCH("/",R786)-1)</f>
        <v>technology</v>
      </c>
      <c r="T786" t="str">
        <f>MID(R786,SEARCH("/",R786)+1,256)</f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(E787/D787*100)</f>
        <v>193.11940298507463</v>
      </c>
      <c r="G787" t="s">
        <v>20</v>
      </c>
      <c r="H787">
        <v>127</v>
      </c>
      <c r="I787" s="7">
        <f>IF(H787 =0,0,E787/H787)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(((L787/60)/60)/24)+DATE(1970,1,1)</f>
        <v>43582.208333333328</v>
      </c>
      <c r="O787" s="10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LEFT(R787,SEARCH("/",R787)-1)</f>
        <v>film &amp; video</v>
      </c>
      <c r="T787" t="str">
        <f>MID(R787,SEARCH("/",R787)+1,256)</f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(E788/D788*100)</f>
        <v>729.73333333333335</v>
      </c>
      <c r="G788" t="s">
        <v>20</v>
      </c>
      <c r="H788">
        <v>207</v>
      </c>
      <c r="I788" s="7">
        <f>IF(H788 =0,0,E788/H788)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(((L788/60)/60)/24)+DATE(1970,1,1)</f>
        <v>43186.208333333328</v>
      </c>
      <c r="O788" s="10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LEFT(R788,SEARCH("/",R788)-1)</f>
        <v>music</v>
      </c>
      <c r="T788" t="str">
        <f>MID(R788,SEARCH("/",R788)+1,256)</f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(E789/D789*100)</f>
        <v>99.66339869281046</v>
      </c>
      <c r="G789" t="s">
        <v>14</v>
      </c>
      <c r="H789">
        <v>859</v>
      </c>
      <c r="I789" s="7">
        <f>IF(H789 =0,0,E789/H789)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(((L789/60)/60)/24)+DATE(1970,1,1)</f>
        <v>40684.208333333336</v>
      </c>
      <c r="O789" s="10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LEFT(R789,SEARCH("/",R789)-1)</f>
        <v>music</v>
      </c>
      <c r="T789" t="str">
        <f>MID(R789,SEARCH("/",R789)+1,256)</f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(E790/D790*100)</f>
        <v>88.166666666666671</v>
      </c>
      <c r="G790" t="s">
        <v>47</v>
      </c>
      <c r="H790">
        <v>31</v>
      </c>
      <c r="I790" s="7">
        <f>IF(H790 =0,0,E790/H790)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(((L790/60)/60)/24)+DATE(1970,1,1)</f>
        <v>41202.208333333336</v>
      </c>
      <c r="O790" s="10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LEFT(R790,SEARCH("/",R790)-1)</f>
        <v>film &amp; video</v>
      </c>
      <c r="T790" t="str">
        <f>MID(R790,SEARCH("/",R790)+1,256)</f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(E791/D791*100)</f>
        <v>37.233333333333334</v>
      </c>
      <c r="G791" t="s">
        <v>14</v>
      </c>
      <c r="H791">
        <v>45</v>
      </c>
      <c r="I791" s="7">
        <f>IF(H791 =0,0,E791/H791)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(((L791/60)/60)/24)+DATE(1970,1,1)</f>
        <v>41786.208333333336</v>
      </c>
      <c r="O791" s="10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LEFT(R791,SEARCH("/",R791)-1)</f>
        <v>theater</v>
      </c>
      <c r="T791" t="str">
        <f>MID(R791,SEARCH("/",R791)+1,256)</f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(E792/D792*100)</f>
        <v>30.540075309306079</v>
      </c>
      <c r="G792" t="s">
        <v>74</v>
      </c>
      <c r="H792">
        <v>1113</v>
      </c>
      <c r="I792" s="7">
        <f>IF(H792 =0,0,E792/H792)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(((L792/60)/60)/24)+DATE(1970,1,1)</f>
        <v>40223.25</v>
      </c>
      <c r="O792" s="10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MID(R792,SEARCH("/",R792)+1,256)</f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(E793/D793*100)</f>
        <v>25.714285714285712</v>
      </c>
      <c r="G793" t="s">
        <v>14</v>
      </c>
      <c r="H793">
        <v>6</v>
      </c>
      <c r="I793" s="7">
        <f>IF(H793 =0,0,E793/H793)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(((L793/60)/60)/24)+DATE(1970,1,1)</f>
        <v>42715.25</v>
      </c>
      <c r="O793" s="10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>LEFT(R793,SEARCH("/",R793)-1)</f>
        <v>food</v>
      </c>
      <c r="T793" t="str">
        <f>MID(R793,SEARCH("/",R793)+1,256)</f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(E794/D794*100)</f>
        <v>34</v>
      </c>
      <c r="G794" t="s">
        <v>14</v>
      </c>
      <c r="H794">
        <v>7</v>
      </c>
      <c r="I794" s="7">
        <f>IF(H794 =0,0,E794/H794)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(((L794/60)/60)/24)+DATE(1970,1,1)</f>
        <v>41451.208333333336</v>
      </c>
      <c r="O794" s="10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LEFT(R794,SEARCH("/",R794)-1)</f>
        <v>theater</v>
      </c>
      <c r="T794" t="str">
        <f>MID(R794,SEARCH("/",R794)+1,256)</f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(E795/D795*100)</f>
        <v>1185.909090909091</v>
      </c>
      <c r="G795" t="s">
        <v>20</v>
      </c>
      <c r="H795">
        <v>181</v>
      </c>
      <c r="I795" s="7">
        <f>IF(H795 =0,0,E795/H795)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(((L795/60)/60)/24)+DATE(1970,1,1)</f>
        <v>41450.208333333336</v>
      </c>
      <c r="O795" s="10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LEFT(R795,SEARCH("/",R795)-1)</f>
        <v>publishing</v>
      </c>
      <c r="T795" t="str">
        <f>MID(R795,SEARCH("/",R795)+1,256)</f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(E796/D796*100)</f>
        <v>125.39393939393939</v>
      </c>
      <c r="G796" t="s">
        <v>20</v>
      </c>
      <c r="H796">
        <v>110</v>
      </c>
      <c r="I796" s="7">
        <f>IF(H796 =0,0,E796/H796)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(((L796/60)/60)/24)+DATE(1970,1,1)</f>
        <v>43091.25</v>
      </c>
      <c r="O796" s="10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LEFT(R796,SEARCH("/",R796)-1)</f>
        <v>music</v>
      </c>
      <c r="T796" t="str">
        <f>MID(R796,SEARCH("/",R796)+1,256)</f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(E797/D797*100)</f>
        <v>14.394366197183098</v>
      </c>
      <c r="G797" t="s">
        <v>14</v>
      </c>
      <c r="H797">
        <v>31</v>
      </c>
      <c r="I797" s="7">
        <f>IF(H797 =0,0,E797/H797)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(((L797/60)/60)/24)+DATE(1970,1,1)</f>
        <v>42675.208333333328</v>
      </c>
      <c r="O797" s="10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LEFT(R797,SEARCH("/",R797)-1)</f>
        <v>film &amp; video</v>
      </c>
      <c r="T797" t="str">
        <f>MID(R797,SEARCH("/",R797)+1,256)</f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(E798/D798*100)</f>
        <v>54.807692307692314</v>
      </c>
      <c r="G798" t="s">
        <v>14</v>
      </c>
      <c r="H798">
        <v>78</v>
      </c>
      <c r="I798" s="7">
        <f>IF(H798 =0,0,E798/H798)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(((L798/60)/60)/24)+DATE(1970,1,1)</f>
        <v>41859.208333333336</v>
      </c>
      <c r="O798" s="10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LEFT(R798,SEARCH("/",R798)-1)</f>
        <v>games</v>
      </c>
      <c r="T798" t="str">
        <f>MID(R798,SEARCH("/",R798)+1,256)</f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(E799/D799*100)</f>
        <v>109.63157894736841</v>
      </c>
      <c r="G799" t="s">
        <v>20</v>
      </c>
      <c r="H799">
        <v>185</v>
      </c>
      <c r="I799" s="7">
        <f>IF(H799 =0,0,E799/H799)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(((L799/60)/60)/24)+DATE(1970,1,1)</f>
        <v>43464.25</v>
      </c>
      <c r="O799" s="10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LEFT(R799,SEARCH("/",R799)-1)</f>
        <v>technology</v>
      </c>
      <c r="T799" t="str">
        <f>MID(R799,SEARCH("/",R799)+1,256)</f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(E800/D800*100)</f>
        <v>188.47058823529412</v>
      </c>
      <c r="G800" t="s">
        <v>20</v>
      </c>
      <c r="H800">
        <v>121</v>
      </c>
      <c r="I800" s="7">
        <f>IF(H800 =0,0,E800/H800)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(((L800/60)/60)/24)+DATE(1970,1,1)</f>
        <v>41060.208333333336</v>
      </c>
      <c r="O800" s="10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LEFT(R800,SEARCH("/",R800)-1)</f>
        <v>theater</v>
      </c>
      <c r="T800" t="str">
        <f>MID(R800,SEARCH("/",R800)+1,256)</f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(E801/D801*100)</f>
        <v>87.008284023668637</v>
      </c>
      <c r="G801" t="s">
        <v>14</v>
      </c>
      <c r="H801">
        <v>1225</v>
      </c>
      <c r="I801" s="7">
        <f>IF(H801 =0,0,E801/H801)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(((L801/60)/60)/24)+DATE(1970,1,1)</f>
        <v>42399.25</v>
      </c>
      <c r="O801" s="10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>LEFT(R801,SEARCH("/",R801)-1)</f>
        <v>theater</v>
      </c>
      <c r="T801" t="str">
        <f>MID(R801,SEARCH("/",R801)+1,256)</f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(E802/D802*100)</f>
        <v>1</v>
      </c>
      <c r="G802" t="s">
        <v>14</v>
      </c>
      <c r="H802">
        <v>1</v>
      </c>
      <c r="I802" s="7">
        <f>IF(H802 =0,0,E802/H802)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(((L802/60)/60)/24)+DATE(1970,1,1)</f>
        <v>42167.208333333328</v>
      </c>
      <c r="O802" s="10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LEFT(R802,SEARCH("/",R802)-1)</f>
        <v>music</v>
      </c>
      <c r="T802" t="str">
        <f>MID(R802,SEARCH("/",R802)+1,256)</f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(E803/D803*100)</f>
        <v>202.9130434782609</v>
      </c>
      <c r="G803" t="s">
        <v>20</v>
      </c>
      <c r="H803">
        <v>106</v>
      </c>
      <c r="I803" s="7">
        <f>IF(H803 =0,0,E803/H803)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(((L803/60)/60)/24)+DATE(1970,1,1)</f>
        <v>43830.25</v>
      </c>
      <c r="O803" s="10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LEFT(R803,SEARCH("/",R803)-1)</f>
        <v>photography</v>
      </c>
      <c r="T803" t="str">
        <f>MID(R803,SEARCH("/",R803)+1,256)</f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(E804/D804*100)</f>
        <v>197.03225806451613</v>
      </c>
      <c r="G804" t="s">
        <v>20</v>
      </c>
      <c r="H804">
        <v>142</v>
      </c>
      <c r="I804" s="7">
        <f>IF(H804 =0,0,E804/H804)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(((L804/60)/60)/24)+DATE(1970,1,1)</f>
        <v>43650.208333333328</v>
      </c>
      <c r="O804" s="10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LEFT(R804,SEARCH("/",R804)-1)</f>
        <v>photography</v>
      </c>
      <c r="T804" t="str">
        <f>MID(R804,SEARCH("/",R804)+1,256)</f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(E805/D805*100)</f>
        <v>107</v>
      </c>
      <c r="G805" t="s">
        <v>20</v>
      </c>
      <c r="H805">
        <v>233</v>
      </c>
      <c r="I805" s="7">
        <f>IF(H805 =0,0,E805/H805)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(((L805/60)/60)/24)+DATE(1970,1,1)</f>
        <v>43492.25</v>
      </c>
      <c r="O805" s="10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LEFT(R805,SEARCH("/",R805)-1)</f>
        <v>theater</v>
      </c>
      <c r="T805" t="str">
        <f>MID(R805,SEARCH("/",R805)+1,256)</f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(E806/D806*100)</f>
        <v>268.73076923076923</v>
      </c>
      <c r="G806" t="s">
        <v>20</v>
      </c>
      <c r="H806">
        <v>218</v>
      </c>
      <c r="I806" s="7">
        <f>IF(H806 =0,0,E806/H806)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(((L806/60)/60)/24)+DATE(1970,1,1)</f>
        <v>43102.25</v>
      </c>
      <c r="O806" s="10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LEFT(R806,SEARCH("/",R806)-1)</f>
        <v>music</v>
      </c>
      <c r="T806" t="str">
        <f>MID(R806,SEARCH("/",R806)+1,256)</f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(E807/D807*100)</f>
        <v>50.845360824742272</v>
      </c>
      <c r="G807" t="s">
        <v>14</v>
      </c>
      <c r="H807">
        <v>67</v>
      </c>
      <c r="I807" s="7">
        <f>IF(H807 =0,0,E807/H807)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(((L807/60)/60)/24)+DATE(1970,1,1)</f>
        <v>41958.25</v>
      </c>
      <c r="O807" s="10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>LEFT(R807,SEARCH("/",R807)-1)</f>
        <v>film &amp; video</v>
      </c>
      <c r="T807" t="str">
        <f>MID(R807,SEARCH("/",R807)+1,256)</f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(E808/D808*100)</f>
        <v>1180.2857142857142</v>
      </c>
      <c r="G808" t="s">
        <v>20</v>
      </c>
      <c r="H808">
        <v>76</v>
      </c>
      <c r="I808" s="7">
        <f>IF(H808 =0,0,E808/H808)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(((L808/60)/60)/24)+DATE(1970,1,1)</f>
        <v>40973.25</v>
      </c>
      <c r="O808" s="10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LEFT(R808,SEARCH("/",R808)-1)</f>
        <v>film &amp; video</v>
      </c>
      <c r="T808" t="str">
        <f>MID(R808,SEARCH("/",R808)+1,256)</f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(E809/D809*100)</f>
        <v>264</v>
      </c>
      <c r="G809" t="s">
        <v>20</v>
      </c>
      <c r="H809">
        <v>43</v>
      </c>
      <c r="I809" s="7">
        <f>IF(H809 =0,0,E809/H809)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(((L809/60)/60)/24)+DATE(1970,1,1)</f>
        <v>43753.208333333328</v>
      </c>
      <c r="O809" s="10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LEFT(R809,SEARCH("/",R809)-1)</f>
        <v>theater</v>
      </c>
      <c r="T809" t="str">
        <f>MID(R809,SEARCH("/",R809)+1,256)</f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(E810/D810*100)</f>
        <v>30.44230769230769</v>
      </c>
      <c r="G810" t="s">
        <v>14</v>
      </c>
      <c r="H810">
        <v>19</v>
      </c>
      <c r="I810" s="7">
        <f>IF(H810 =0,0,E810/H810)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(((L810/60)/60)/24)+DATE(1970,1,1)</f>
        <v>42507.208333333328</v>
      </c>
      <c r="O810" s="10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LEFT(R810,SEARCH("/",R810)-1)</f>
        <v>food</v>
      </c>
      <c r="T810" t="str">
        <f>MID(R810,SEARCH("/",R810)+1,256)</f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(E811/D811*100)</f>
        <v>62.880681818181813</v>
      </c>
      <c r="G811" t="s">
        <v>14</v>
      </c>
      <c r="H811">
        <v>2108</v>
      </c>
      <c r="I811" s="7">
        <f>IF(H811 =0,0,E811/H811)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(((L811/60)/60)/24)+DATE(1970,1,1)</f>
        <v>41135.208333333336</v>
      </c>
      <c r="O811" s="10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LEFT(R811,SEARCH("/",R811)-1)</f>
        <v>film &amp; video</v>
      </c>
      <c r="T811" t="str">
        <f>MID(R811,SEARCH("/",R811)+1,256)</f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(E812/D812*100)</f>
        <v>193.125</v>
      </c>
      <c r="G812" t="s">
        <v>20</v>
      </c>
      <c r="H812">
        <v>221</v>
      </c>
      <c r="I812" s="7">
        <f>IF(H812 =0,0,E812/H812)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(((L812/60)/60)/24)+DATE(1970,1,1)</f>
        <v>43067.25</v>
      </c>
      <c r="O812" s="10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LEFT(R812,SEARCH("/",R812)-1)</f>
        <v>theater</v>
      </c>
      <c r="T812" t="str">
        <f>MID(R812,SEARCH("/",R812)+1,256)</f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(E813/D813*100)</f>
        <v>77.102702702702715</v>
      </c>
      <c r="G813" t="s">
        <v>14</v>
      </c>
      <c r="H813">
        <v>679</v>
      </c>
      <c r="I813" s="7">
        <f>IF(H813 =0,0,E813/H813)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(((L813/60)/60)/24)+DATE(1970,1,1)</f>
        <v>42378.25</v>
      </c>
      <c r="O813" s="10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>LEFT(R813,SEARCH("/",R813)-1)</f>
        <v>games</v>
      </c>
      <c r="T813" t="str">
        <f>MID(R813,SEARCH("/",R813)+1,256)</f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(E814/D814*100)</f>
        <v>225.52763819095478</v>
      </c>
      <c r="G814" t="s">
        <v>20</v>
      </c>
      <c r="H814">
        <v>2805</v>
      </c>
      <c r="I814" s="7">
        <f>IF(H814 =0,0,E814/H814)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(((L814/60)/60)/24)+DATE(1970,1,1)</f>
        <v>43206.208333333328</v>
      </c>
      <c r="O814" s="10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LEFT(R814,SEARCH("/",R814)-1)</f>
        <v>publishing</v>
      </c>
      <c r="T814" t="str">
        <f>MID(R814,SEARCH("/",R814)+1,256)</f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(E815/D815*100)</f>
        <v>239.40625</v>
      </c>
      <c r="G815" t="s">
        <v>20</v>
      </c>
      <c r="H815">
        <v>68</v>
      </c>
      <c r="I815" s="7">
        <f>IF(H815 =0,0,E815/H815)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(((L815/60)/60)/24)+DATE(1970,1,1)</f>
        <v>41148.208333333336</v>
      </c>
      <c r="O815" s="10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LEFT(R815,SEARCH("/",R815)-1)</f>
        <v>games</v>
      </c>
      <c r="T815" t="str">
        <f>MID(R815,SEARCH("/",R815)+1,256)</f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(E816/D816*100)</f>
        <v>92.1875</v>
      </c>
      <c r="G816" t="s">
        <v>14</v>
      </c>
      <c r="H816">
        <v>36</v>
      </c>
      <c r="I816" s="7">
        <f>IF(H816 =0,0,E816/H816)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(((L816/60)/60)/24)+DATE(1970,1,1)</f>
        <v>42517.208333333328</v>
      </c>
      <c r="O816" s="10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LEFT(R816,SEARCH("/",R816)-1)</f>
        <v>music</v>
      </c>
      <c r="T816" t="str">
        <f>MID(R816,SEARCH("/",R816)+1,256)</f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(E817/D817*100)</f>
        <v>130.23333333333335</v>
      </c>
      <c r="G817" t="s">
        <v>20</v>
      </c>
      <c r="H817">
        <v>183</v>
      </c>
      <c r="I817" s="7">
        <f>IF(H817 =0,0,E817/H817)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(((L817/60)/60)/24)+DATE(1970,1,1)</f>
        <v>43068.25</v>
      </c>
      <c r="O817" s="10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LEFT(R817,SEARCH("/",R817)-1)</f>
        <v>music</v>
      </c>
      <c r="T817" t="str">
        <f>MID(R817,SEARCH("/",R817)+1,256)</f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(E818/D818*100)</f>
        <v>615.21739130434787</v>
      </c>
      <c r="G818" t="s">
        <v>20</v>
      </c>
      <c r="H818">
        <v>133</v>
      </c>
      <c r="I818" s="7">
        <f>IF(H818 =0,0,E818/H818)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(((L818/60)/60)/24)+DATE(1970,1,1)</f>
        <v>41680.25</v>
      </c>
      <c r="O818" s="10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LEFT(R818,SEARCH("/",R818)-1)</f>
        <v>theater</v>
      </c>
      <c r="T818" t="str">
        <f>MID(R818,SEARCH("/",R818)+1,256)</f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(E819/D819*100)</f>
        <v>368.79532163742692</v>
      </c>
      <c r="G819" t="s">
        <v>20</v>
      </c>
      <c r="H819">
        <v>2489</v>
      </c>
      <c r="I819" s="7">
        <f>IF(H819 =0,0,E819/H819)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(((L819/60)/60)/24)+DATE(1970,1,1)</f>
        <v>43589.208333333328</v>
      </c>
      <c r="O819" s="10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LEFT(R819,SEARCH("/",R819)-1)</f>
        <v>publishing</v>
      </c>
      <c r="T819" t="str">
        <f>MID(R819,SEARCH("/",R819)+1,256)</f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(E820/D820*100)</f>
        <v>1094.8571428571429</v>
      </c>
      <c r="G820" t="s">
        <v>20</v>
      </c>
      <c r="H820">
        <v>69</v>
      </c>
      <c r="I820" s="7">
        <f>IF(H820 =0,0,E820/H820)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(((L820/60)/60)/24)+DATE(1970,1,1)</f>
        <v>43486.25</v>
      </c>
      <c r="O820" s="10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LEFT(R820,SEARCH("/",R820)-1)</f>
        <v>theater</v>
      </c>
      <c r="T820" t="str">
        <f>MID(R820,SEARCH("/",R820)+1,256)</f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(E821/D821*100)</f>
        <v>50.662921348314605</v>
      </c>
      <c r="G821" t="s">
        <v>14</v>
      </c>
      <c r="H821">
        <v>47</v>
      </c>
      <c r="I821" s="7">
        <f>IF(H821 =0,0,E821/H821)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(((L821/60)/60)/24)+DATE(1970,1,1)</f>
        <v>41237.25</v>
      </c>
      <c r="O821" s="10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>LEFT(R821,SEARCH("/",R821)-1)</f>
        <v>games</v>
      </c>
      <c r="T821" t="str">
        <f>MID(R821,SEARCH("/",R821)+1,256)</f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(E822/D822*100)</f>
        <v>800.6</v>
      </c>
      <c r="G822" t="s">
        <v>20</v>
      </c>
      <c r="H822">
        <v>279</v>
      </c>
      <c r="I822" s="7">
        <f>IF(H822 =0,0,E822/H822)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(((L822/60)/60)/24)+DATE(1970,1,1)</f>
        <v>43310.208333333328</v>
      </c>
      <c r="O822" s="10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LEFT(R822,SEARCH("/",R822)-1)</f>
        <v>music</v>
      </c>
      <c r="T822" t="str">
        <f>MID(R822,SEARCH("/",R822)+1,256)</f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(E823/D823*100)</f>
        <v>291.28571428571428</v>
      </c>
      <c r="G823" t="s">
        <v>20</v>
      </c>
      <c r="H823">
        <v>210</v>
      </c>
      <c r="I823" s="7">
        <f>IF(H823 =0,0,E823/H823)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(((L823/60)/60)/24)+DATE(1970,1,1)</f>
        <v>42794.25</v>
      </c>
      <c r="O823" s="10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LEFT(R823,SEARCH("/",R823)-1)</f>
        <v>film &amp; video</v>
      </c>
      <c r="T823" t="str">
        <f>MID(R823,SEARCH("/",R823)+1,256)</f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(E824/D824*100)</f>
        <v>349.9666666666667</v>
      </c>
      <c r="G824" t="s">
        <v>20</v>
      </c>
      <c r="H824">
        <v>2100</v>
      </c>
      <c r="I824" s="7">
        <f>IF(H824 =0,0,E824/H824)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(((L824/60)/60)/24)+DATE(1970,1,1)</f>
        <v>41698.25</v>
      </c>
      <c r="O824" s="10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LEFT(R824,SEARCH("/",R824)-1)</f>
        <v>music</v>
      </c>
      <c r="T824" t="str">
        <f>MID(R824,SEARCH("/",R824)+1,256)</f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(E825/D825*100)</f>
        <v>357.07317073170731</v>
      </c>
      <c r="G825" t="s">
        <v>20</v>
      </c>
      <c r="H825">
        <v>252</v>
      </c>
      <c r="I825" s="7">
        <f>IF(H825 =0,0,E825/H825)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(((L825/60)/60)/24)+DATE(1970,1,1)</f>
        <v>41892.208333333336</v>
      </c>
      <c r="O825" s="10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LEFT(R825,SEARCH("/",R825)-1)</f>
        <v>music</v>
      </c>
      <c r="T825" t="str">
        <f>MID(R825,SEARCH("/",R825)+1,256)</f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(E826/D826*100)</f>
        <v>126.48941176470588</v>
      </c>
      <c r="G826" t="s">
        <v>20</v>
      </c>
      <c r="H826">
        <v>1280</v>
      </c>
      <c r="I826" s="7">
        <f>IF(H826 =0,0,E826/H826)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(((L826/60)/60)/24)+DATE(1970,1,1)</f>
        <v>40348.208333333336</v>
      </c>
      <c r="O826" s="10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LEFT(R826,SEARCH("/",R826)-1)</f>
        <v>publishing</v>
      </c>
      <c r="T826" t="str">
        <f>MID(R826,SEARCH("/",R826)+1,256)</f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(E827/D827*100)</f>
        <v>387.5</v>
      </c>
      <c r="G827" t="s">
        <v>20</v>
      </c>
      <c r="H827">
        <v>157</v>
      </c>
      <c r="I827" s="7">
        <f>IF(H827 =0,0,E827/H827)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(((L827/60)/60)/24)+DATE(1970,1,1)</f>
        <v>42941.208333333328</v>
      </c>
      <c r="O827" s="10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LEFT(R827,SEARCH("/",R827)-1)</f>
        <v>film &amp; video</v>
      </c>
      <c r="T827" t="str">
        <f>MID(R827,SEARCH("/",R827)+1,256)</f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(E828/D828*100)</f>
        <v>457.03571428571428</v>
      </c>
      <c r="G828" t="s">
        <v>20</v>
      </c>
      <c r="H828">
        <v>194</v>
      </c>
      <c r="I828" s="7">
        <f>IF(H828 =0,0,E828/H828)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(((L828/60)/60)/24)+DATE(1970,1,1)</f>
        <v>40525.25</v>
      </c>
      <c r="O828" s="10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LEFT(R828,SEARCH("/",R828)-1)</f>
        <v>theater</v>
      </c>
      <c r="T828" t="str">
        <f>MID(R828,SEARCH("/",R828)+1,256)</f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(E829/D829*100)</f>
        <v>266.69565217391306</v>
      </c>
      <c r="G829" t="s">
        <v>20</v>
      </c>
      <c r="H829">
        <v>82</v>
      </c>
      <c r="I829" s="7">
        <f>IF(H829 =0,0,E829/H829)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(((L829/60)/60)/24)+DATE(1970,1,1)</f>
        <v>40666.208333333336</v>
      </c>
      <c r="O829" s="10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LEFT(R829,SEARCH("/",R829)-1)</f>
        <v>film &amp; video</v>
      </c>
      <c r="T829" t="str">
        <f>MID(R829,SEARCH("/",R829)+1,256)</f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(E830/D830*100)</f>
        <v>69</v>
      </c>
      <c r="G830" t="s">
        <v>14</v>
      </c>
      <c r="H830">
        <v>70</v>
      </c>
      <c r="I830" s="7">
        <f>IF(H830 =0,0,E830/H830)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(((L830/60)/60)/24)+DATE(1970,1,1)</f>
        <v>43340.208333333328</v>
      </c>
      <c r="O830" s="10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LEFT(R830,SEARCH("/",R830)-1)</f>
        <v>theater</v>
      </c>
      <c r="T830" t="str">
        <f>MID(R830,SEARCH("/",R830)+1,256)</f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(E831/D831*100)</f>
        <v>51.34375</v>
      </c>
      <c r="G831" t="s">
        <v>14</v>
      </c>
      <c r="H831">
        <v>154</v>
      </c>
      <c r="I831" s="7">
        <f>IF(H831 =0,0,E831/H831)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(((L831/60)/60)/24)+DATE(1970,1,1)</f>
        <v>42164.208333333328</v>
      </c>
      <c r="O831" s="10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LEFT(R831,SEARCH("/",R831)-1)</f>
        <v>theater</v>
      </c>
      <c r="T831" t="str">
        <f>MID(R831,SEARCH("/",R831)+1,256)</f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(E832/D832*100)</f>
        <v>1.1710526315789473</v>
      </c>
      <c r="G832" t="s">
        <v>14</v>
      </c>
      <c r="H832">
        <v>22</v>
      </c>
      <c r="I832" s="7">
        <f>IF(H832 =0,0,E832/H832)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(((L832/60)/60)/24)+DATE(1970,1,1)</f>
        <v>43103.25</v>
      </c>
      <c r="O832" s="10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>LEFT(R832,SEARCH("/",R832)-1)</f>
        <v>theater</v>
      </c>
      <c r="T832" t="str">
        <f>MID(R832,SEARCH("/",R832)+1,256)</f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(E833/D833*100)</f>
        <v>108.97734294541709</v>
      </c>
      <c r="G833" t="s">
        <v>20</v>
      </c>
      <c r="H833">
        <v>4233</v>
      </c>
      <c r="I833" s="7">
        <f>IF(H833 =0,0,E833/H833)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(((L833/60)/60)/24)+DATE(1970,1,1)</f>
        <v>40994.208333333336</v>
      </c>
      <c r="O833" s="10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LEFT(R833,SEARCH("/",R833)-1)</f>
        <v>photography</v>
      </c>
      <c r="T833" t="str">
        <f>MID(R833,SEARCH("/",R833)+1,256)</f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(E834/D834*100)</f>
        <v>315.17592592592592</v>
      </c>
      <c r="G834" t="s">
        <v>20</v>
      </c>
      <c r="H834">
        <v>1297</v>
      </c>
      <c r="I834" s="7">
        <f>IF(H834 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(((L834/60)/60)/24)+DATE(1970,1,1)</f>
        <v>42299.208333333328</v>
      </c>
      <c r="O834" s="10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LEFT(R834,SEARCH("/",R834)-1)</f>
        <v>publishing</v>
      </c>
      <c r="T834" t="str">
        <f>MID(R834,SEARCH("/",R834)+1,256)</f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(E835/D835*100)</f>
        <v>157.69117647058823</v>
      </c>
      <c r="G835" t="s">
        <v>20</v>
      </c>
      <c r="H835">
        <v>165</v>
      </c>
      <c r="I835" s="7">
        <f>IF(H835 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(((L835/60)/60)/24)+DATE(1970,1,1)</f>
        <v>40588.25</v>
      </c>
      <c r="O835" s="10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LEFT(R835,SEARCH("/",R835)-1)</f>
        <v>publishing</v>
      </c>
      <c r="T835" t="str">
        <f>MID(R835,SEARCH("/",R835)+1,256)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(E836/D836*100)</f>
        <v>153.8082191780822</v>
      </c>
      <c r="G836" t="s">
        <v>20</v>
      </c>
      <c r="H836">
        <v>119</v>
      </c>
      <c r="I836" s="7">
        <f>IF(H836 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(((L836/60)/60)/24)+DATE(1970,1,1)</f>
        <v>41448.208333333336</v>
      </c>
      <c r="O836" s="10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LEFT(R836,SEARCH("/",R836)-1)</f>
        <v>theater</v>
      </c>
      <c r="T836" t="str">
        <f>MID(R836,SEARCH("/",R836)+1,256)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(E837/D837*100)</f>
        <v>89.738979118329468</v>
      </c>
      <c r="G837" t="s">
        <v>14</v>
      </c>
      <c r="H837">
        <v>1758</v>
      </c>
      <c r="I837" s="7">
        <f>IF(H837 =0,0,E837/H837)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(((L837/60)/60)/24)+DATE(1970,1,1)</f>
        <v>42063.25</v>
      </c>
      <c r="O837" s="10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>LEFT(R837,SEARCH("/",R837)-1)</f>
        <v>technology</v>
      </c>
      <c r="T837" t="str">
        <f>MID(R837,SEARCH("/",R837)+1,256)</f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(E838/D838*100)</f>
        <v>75.135802469135797</v>
      </c>
      <c r="G838" t="s">
        <v>14</v>
      </c>
      <c r="H838">
        <v>94</v>
      </c>
      <c r="I838" s="7">
        <f>IF(H838 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(((L838/60)/60)/24)+DATE(1970,1,1)</f>
        <v>40214.25</v>
      </c>
      <c r="O838" s="10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>LEFT(R838,SEARCH("/",R838)-1)</f>
        <v>music</v>
      </c>
      <c r="T838" t="str">
        <f>MID(R838,SEARCH("/",R838)+1,256)</f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(E839/D839*100)</f>
        <v>852.88135593220341</v>
      </c>
      <c r="G839" t="s">
        <v>20</v>
      </c>
      <c r="H839">
        <v>1797</v>
      </c>
      <c r="I839" s="7">
        <f>IF(H839 =0,0,E839/H839)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(((L839/60)/60)/24)+DATE(1970,1,1)</f>
        <v>40629.208333333336</v>
      </c>
      <c r="O839" s="10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LEFT(R839,SEARCH("/",R839)-1)</f>
        <v>music</v>
      </c>
      <c r="T839" t="str">
        <f>MID(R839,SEARCH("/",R839)+1,256)</f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(E840/D840*100)</f>
        <v>138.90625</v>
      </c>
      <c r="G840" t="s">
        <v>20</v>
      </c>
      <c r="H840">
        <v>261</v>
      </c>
      <c r="I840" s="7">
        <f>IF(H840 =0,0,E840/H840)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(((L840/60)/60)/24)+DATE(1970,1,1)</f>
        <v>43370.208333333328</v>
      </c>
      <c r="O840" s="10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LEFT(R840,SEARCH("/",R840)-1)</f>
        <v>theater</v>
      </c>
      <c r="T840" t="str">
        <f>MID(R840,SEARCH("/",R840)+1,256)</f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(E841/D841*100)</f>
        <v>190.18181818181819</v>
      </c>
      <c r="G841" t="s">
        <v>20</v>
      </c>
      <c r="H841">
        <v>157</v>
      </c>
      <c r="I841" s="7">
        <f>IF(H841 =0,0,E841/H841)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(((L841/60)/60)/24)+DATE(1970,1,1)</f>
        <v>41715.208333333336</v>
      </c>
      <c r="O841" s="10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LEFT(R841,SEARCH("/",R841)-1)</f>
        <v>film &amp; video</v>
      </c>
      <c r="T841" t="str">
        <f>MID(R841,SEARCH("/",R841)+1,256)</f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(E842/D842*100)</f>
        <v>100.24333619948409</v>
      </c>
      <c r="G842" t="s">
        <v>20</v>
      </c>
      <c r="H842">
        <v>3533</v>
      </c>
      <c r="I842" s="7">
        <f>IF(H842 =0,0,E842/H842)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(((L842/60)/60)/24)+DATE(1970,1,1)</f>
        <v>41836.208333333336</v>
      </c>
      <c r="O842" s="10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LEFT(R842,SEARCH("/",R842)-1)</f>
        <v>theater</v>
      </c>
      <c r="T842" t="str">
        <f>MID(R842,SEARCH("/",R842)+1,256)</f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(E843/D843*100)</f>
        <v>142.75824175824175</v>
      </c>
      <c r="G843" t="s">
        <v>20</v>
      </c>
      <c r="H843">
        <v>155</v>
      </c>
      <c r="I843" s="7">
        <f>IF(H843 =0,0,E843/H843)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(((L843/60)/60)/24)+DATE(1970,1,1)</f>
        <v>42419.25</v>
      </c>
      <c r="O843" s="10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LEFT(R843,SEARCH("/",R843)-1)</f>
        <v>technology</v>
      </c>
      <c r="T843" t="str">
        <f>MID(R843,SEARCH("/",R843)+1,256)</f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(E844/D844*100)</f>
        <v>563.13333333333333</v>
      </c>
      <c r="G844" t="s">
        <v>20</v>
      </c>
      <c r="H844">
        <v>132</v>
      </c>
      <c r="I844" s="7">
        <f>IF(H844 =0,0,E844/H844)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(((L844/60)/60)/24)+DATE(1970,1,1)</f>
        <v>43266.208333333328</v>
      </c>
      <c r="O844" s="10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LEFT(R844,SEARCH("/",R844)-1)</f>
        <v>technology</v>
      </c>
      <c r="T844" t="str">
        <f>MID(R844,SEARCH("/",R844)+1,256)</f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(E845/D845*100)</f>
        <v>30.715909090909086</v>
      </c>
      <c r="G845" t="s">
        <v>14</v>
      </c>
      <c r="H845">
        <v>33</v>
      </c>
      <c r="I845" s="7">
        <f>IF(H845 =0,0,E845/H845)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(((L845/60)/60)/24)+DATE(1970,1,1)</f>
        <v>43338.208333333328</v>
      </c>
      <c r="O845" s="10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LEFT(R845,SEARCH("/",R845)-1)</f>
        <v>photography</v>
      </c>
      <c r="T845" t="str">
        <f>MID(R845,SEARCH("/",R845)+1,256)</f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(E846/D846*100)</f>
        <v>99.39772727272728</v>
      </c>
      <c r="G846" t="s">
        <v>74</v>
      </c>
      <c r="H846">
        <v>94</v>
      </c>
      <c r="I846" s="7">
        <f>IF(H846 =0,0,E846/H846)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(((L846/60)/60)/24)+DATE(1970,1,1)</f>
        <v>40930.25</v>
      </c>
      <c r="O846" s="10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LEFT(R846,SEARCH("/",R846)-1)</f>
        <v>film &amp; video</v>
      </c>
      <c r="T846" t="str">
        <f>MID(R846,SEARCH("/",R846)+1,256)</f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(E847/D847*100)</f>
        <v>197.54935622317598</v>
      </c>
      <c r="G847" t="s">
        <v>20</v>
      </c>
      <c r="H847">
        <v>1354</v>
      </c>
      <c r="I847" s="7">
        <f>IF(H847 =0,0,E847/H847)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(((L847/60)/60)/24)+DATE(1970,1,1)</f>
        <v>43235.208333333328</v>
      </c>
      <c r="O847" s="10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LEFT(R847,SEARCH("/",R847)-1)</f>
        <v>technology</v>
      </c>
      <c r="T847" t="str">
        <f>MID(R847,SEARCH("/",R847)+1,256)</f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(E848/D848*100)</f>
        <v>508.5</v>
      </c>
      <c r="G848" t="s">
        <v>20</v>
      </c>
      <c r="H848">
        <v>48</v>
      </c>
      <c r="I848" s="7">
        <f>IF(H848 =0,0,E848/H848)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(((L848/60)/60)/24)+DATE(1970,1,1)</f>
        <v>43302.208333333328</v>
      </c>
      <c r="O848" s="10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LEFT(R848,SEARCH("/",R848)-1)</f>
        <v>technology</v>
      </c>
      <c r="T848" t="str">
        <f>MID(R848,SEARCH("/",R848)+1,256)</f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(E849/D849*100)</f>
        <v>237.74468085106383</v>
      </c>
      <c r="G849" t="s">
        <v>20</v>
      </c>
      <c r="H849">
        <v>110</v>
      </c>
      <c r="I849" s="7">
        <f>IF(H849 =0,0,E849/H849)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(((L849/60)/60)/24)+DATE(1970,1,1)</f>
        <v>43107.25</v>
      </c>
      <c r="O849" s="10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LEFT(R849,SEARCH("/",R849)-1)</f>
        <v>food</v>
      </c>
      <c r="T849" t="str">
        <f>MID(R849,SEARCH("/",R849)+1,256)</f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(E850/D850*100)</f>
        <v>338.46875</v>
      </c>
      <c r="G850" t="s">
        <v>20</v>
      </c>
      <c r="H850">
        <v>172</v>
      </c>
      <c r="I850" s="7">
        <f>IF(H850 =0,0,E850/H850)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(((L850/60)/60)/24)+DATE(1970,1,1)</f>
        <v>40341.208333333336</v>
      </c>
      <c r="O850" s="10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LEFT(R850,SEARCH("/",R850)-1)</f>
        <v>film &amp; video</v>
      </c>
      <c r="T850" t="str">
        <f>MID(R850,SEARCH("/",R850)+1,256)</f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(E851/D851*100)</f>
        <v>133.08955223880596</v>
      </c>
      <c r="G851" t="s">
        <v>20</v>
      </c>
      <c r="H851">
        <v>307</v>
      </c>
      <c r="I851" s="7">
        <f>IF(H851 =0,0,E851/H851)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(((L851/60)/60)/24)+DATE(1970,1,1)</f>
        <v>40948.25</v>
      </c>
      <c r="O851" s="10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LEFT(R851,SEARCH("/",R851)-1)</f>
        <v>music</v>
      </c>
      <c r="T851" t="str">
        <f>MID(R851,SEARCH("/",R851)+1,256)</f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(E852/D852*100)</f>
        <v>1</v>
      </c>
      <c r="G852" t="s">
        <v>14</v>
      </c>
      <c r="H852">
        <v>1</v>
      </c>
      <c r="I852" s="7">
        <f>IF(H852 =0,0,E852/H852)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(((L852/60)/60)/24)+DATE(1970,1,1)</f>
        <v>40866.25</v>
      </c>
      <c r="O852" s="10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>LEFT(R852,SEARCH("/",R852)-1)</f>
        <v>music</v>
      </c>
      <c r="T852" t="str">
        <f>MID(R852,SEARCH("/",R852)+1,256)</f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(E853/D853*100)</f>
        <v>207.79999999999998</v>
      </c>
      <c r="G853" t="s">
        <v>20</v>
      </c>
      <c r="H853">
        <v>160</v>
      </c>
      <c r="I853" s="7">
        <f>IF(H853 =0,0,E853/H853)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(((L853/60)/60)/24)+DATE(1970,1,1)</f>
        <v>41031.208333333336</v>
      </c>
      <c r="O853" s="10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LEFT(R853,SEARCH("/",R853)-1)</f>
        <v>music</v>
      </c>
      <c r="T853" t="str">
        <f>MID(R853,SEARCH("/",R853)+1,256)</f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(E854/D854*100)</f>
        <v>51.122448979591837</v>
      </c>
      <c r="G854" t="s">
        <v>14</v>
      </c>
      <c r="H854">
        <v>31</v>
      </c>
      <c r="I854" s="7">
        <f>IF(H854 =0,0,E854/H854)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(((L854/60)/60)/24)+DATE(1970,1,1)</f>
        <v>40740.208333333336</v>
      </c>
      <c r="O854" s="10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LEFT(R854,SEARCH("/",R854)-1)</f>
        <v>games</v>
      </c>
      <c r="T854" t="str">
        <f>MID(R854,SEARCH("/",R854)+1,256)</f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(E855/D855*100)</f>
        <v>652.05847953216369</v>
      </c>
      <c r="G855" t="s">
        <v>20</v>
      </c>
      <c r="H855">
        <v>1467</v>
      </c>
      <c r="I855" s="7">
        <f>IF(H855 =0,0,E855/H855)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(((L855/60)/60)/24)+DATE(1970,1,1)</f>
        <v>40714.208333333336</v>
      </c>
      <c r="O855" s="10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LEFT(R855,SEARCH("/",R855)-1)</f>
        <v>music</v>
      </c>
      <c r="T855" t="str">
        <f>MID(R855,SEARCH("/",R855)+1,256)</f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(E856/D856*100)</f>
        <v>113.63099415204678</v>
      </c>
      <c r="G856" t="s">
        <v>20</v>
      </c>
      <c r="H856">
        <v>2662</v>
      </c>
      <c r="I856" s="7">
        <f>IF(H856 =0,0,E856/H856)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(((L856/60)/60)/24)+DATE(1970,1,1)</f>
        <v>43787.25</v>
      </c>
      <c r="O856" s="10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LEFT(R856,SEARCH("/",R856)-1)</f>
        <v>publishing</v>
      </c>
      <c r="T856" t="str">
        <f>MID(R856,SEARCH("/",R856)+1,256)</f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(E857/D857*100)</f>
        <v>102.37606837606839</v>
      </c>
      <c r="G857" t="s">
        <v>20</v>
      </c>
      <c r="H857">
        <v>452</v>
      </c>
      <c r="I857" s="7">
        <f>IF(H857 =0,0,E857/H857)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(((L857/60)/60)/24)+DATE(1970,1,1)</f>
        <v>40712.208333333336</v>
      </c>
      <c r="O857" s="10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LEFT(R857,SEARCH("/",R857)-1)</f>
        <v>theater</v>
      </c>
      <c r="T857" t="str">
        <f>MID(R857,SEARCH("/",R857)+1,256)</f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(E858/D858*100)</f>
        <v>356.58333333333331</v>
      </c>
      <c r="G858" t="s">
        <v>20</v>
      </c>
      <c r="H858">
        <v>158</v>
      </c>
      <c r="I858" s="7">
        <f>IF(H858 =0,0,E858/H858)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(((L858/60)/60)/24)+DATE(1970,1,1)</f>
        <v>41023.208333333336</v>
      </c>
      <c r="O858" s="10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LEFT(R858,SEARCH("/",R858)-1)</f>
        <v>food</v>
      </c>
      <c r="T858" t="str">
        <f>MID(R858,SEARCH("/",R858)+1,256)</f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(E859/D859*100)</f>
        <v>139.86792452830187</v>
      </c>
      <c r="G859" t="s">
        <v>20</v>
      </c>
      <c r="H859">
        <v>225</v>
      </c>
      <c r="I859" s="7">
        <f>IF(H859 =0,0,E859/H859)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(((L859/60)/60)/24)+DATE(1970,1,1)</f>
        <v>40944.25</v>
      </c>
      <c r="O859" s="10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LEFT(R859,SEARCH("/",R859)-1)</f>
        <v>film &amp; video</v>
      </c>
      <c r="T859" t="str">
        <f>MID(R859,SEARCH("/",R859)+1,256)</f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(E860/D860*100)</f>
        <v>69.45</v>
      </c>
      <c r="G860" t="s">
        <v>14</v>
      </c>
      <c r="H860">
        <v>35</v>
      </c>
      <c r="I860" s="7">
        <f>IF(H860 =0,0,E860/H860)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(((L860/60)/60)/24)+DATE(1970,1,1)</f>
        <v>43211.208333333328</v>
      </c>
      <c r="O860" s="10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LEFT(R860,SEARCH("/",R860)-1)</f>
        <v>food</v>
      </c>
      <c r="T860" t="str">
        <f>MID(R860,SEARCH("/",R860)+1,256)</f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(E861/D861*100)</f>
        <v>35.534246575342465</v>
      </c>
      <c r="G861" t="s">
        <v>14</v>
      </c>
      <c r="H861">
        <v>63</v>
      </c>
      <c r="I861" s="7">
        <f>IF(H861 =0,0,E861/H861)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(((L861/60)/60)/24)+DATE(1970,1,1)</f>
        <v>41334.25</v>
      </c>
      <c r="O861" s="10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LEFT(R861,SEARCH("/",R861)-1)</f>
        <v>theater</v>
      </c>
      <c r="T861" t="str">
        <f>MID(R861,SEARCH("/",R861)+1,256)</f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(E862/D862*100)</f>
        <v>251.65</v>
      </c>
      <c r="G862" t="s">
        <v>20</v>
      </c>
      <c r="H862">
        <v>65</v>
      </c>
      <c r="I862" s="7">
        <f>IF(H862 =0,0,E862/H862)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(((L862/60)/60)/24)+DATE(1970,1,1)</f>
        <v>43515.25</v>
      </c>
      <c r="O862" s="10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LEFT(R862,SEARCH("/",R862)-1)</f>
        <v>technology</v>
      </c>
      <c r="T862" t="str">
        <f>MID(R862,SEARCH("/",R862)+1,256)</f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(E863/D863*100)</f>
        <v>105.87500000000001</v>
      </c>
      <c r="G863" t="s">
        <v>20</v>
      </c>
      <c r="H863">
        <v>163</v>
      </c>
      <c r="I863" s="7">
        <f>IF(H863 =0,0,E863/H863)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(((L863/60)/60)/24)+DATE(1970,1,1)</f>
        <v>40258.208333333336</v>
      </c>
      <c r="O863" s="10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LEFT(R863,SEARCH("/",R863)-1)</f>
        <v>theater</v>
      </c>
      <c r="T863" t="str">
        <f>MID(R863,SEARCH("/",R863)+1,256)</f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(E864/D864*100)</f>
        <v>187.42857142857144</v>
      </c>
      <c r="G864" t="s">
        <v>20</v>
      </c>
      <c r="H864">
        <v>85</v>
      </c>
      <c r="I864" s="7">
        <f>IF(H864 =0,0,E864/H864)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(((L864/60)/60)/24)+DATE(1970,1,1)</f>
        <v>40756.208333333336</v>
      </c>
      <c r="O864" s="10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LEFT(R864,SEARCH("/",R864)-1)</f>
        <v>theater</v>
      </c>
      <c r="T864" t="str">
        <f>MID(R864,SEARCH("/",R864)+1,256)</f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(E865/D865*100)</f>
        <v>386.78571428571428</v>
      </c>
      <c r="G865" t="s">
        <v>20</v>
      </c>
      <c r="H865">
        <v>217</v>
      </c>
      <c r="I865" s="7">
        <f>IF(H865 =0,0,E865/H865)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(((L865/60)/60)/24)+DATE(1970,1,1)</f>
        <v>42172.208333333328</v>
      </c>
      <c r="O865" s="10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LEFT(R865,SEARCH("/",R865)-1)</f>
        <v>film &amp; video</v>
      </c>
      <c r="T865" t="str">
        <f>MID(R865,SEARCH("/",R865)+1,256)</f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(E866/D866*100)</f>
        <v>347.07142857142856</v>
      </c>
      <c r="G866" t="s">
        <v>20</v>
      </c>
      <c r="H866">
        <v>150</v>
      </c>
      <c r="I866" s="7">
        <f>IF(H866 =0,0,E866/H866)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(((L866/60)/60)/24)+DATE(1970,1,1)</f>
        <v>42601.208333333328</v>
      </c>
      <c r="O866" s="10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LEFT(R866,SEARCH("/",R866)-1)</f>
        <v>film &amp; video</v>
      </c>
      <c r="T866" t="str">
        <f>MID(R866,SEARCH("/",R866)+1,256)</f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(E867/D867*100)</f>
        <v>185.82098765432099</v>
      </c>
      <c r="G867" t="s">
        <v>20</v>
      </c>
      <c r="H867">
        <v>3272</v>
      </c>
      <c r="I867" s="7">
        <f>IF(H867 =0,0,E867/H867)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(((L867/60)/60)/24)+DATE(1970,1,1)</f>
        <v>41897.208333333336</v>
      </c>
      <c r="O867" s="10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LEFT(R867,SEARCH("/",R867)-1)</f>
        <v>theater</v>
      </c>
      <c r="T867" t="str">
        <f>MID(R867,SEARCH("/",R867)+1,256)</f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(E868/D868*100)</f>
        <v>43.241247264770237</v>
      </c>
      <c r="G868" t="s">
        <v>74</v>
      </c>
      <c r="H868">
        <v>898</v>
      </c>
      <c r="I868" s="7">
        <f>IF(H868 =0,0,E868/H868)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(((L868/60)/60)/24)+DATE(1970,1,1)</f>
        <v>40671.208333333336</v>
      </c>
      <c r="O868" s="10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LEFT(R868,SEARCH("/",R868)-1)</f>
        <v>photography</v>
      </c>
      <c r="T868" t="str">
        <f>MID(R868,SEARCH("/",R868)+1,256)</f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(E869/D869*100)</f>
        <v>162.4375</v>
      </c>
      <c r="G869" t="s">
        <v>20</v>
      </c>
      <c r="H869">
        <v>300</v>
      </c>
      <c r="I869" s="7">
        <f>IF(H869 =0,0,E869/H869)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(((L869/60)/60)/24)+DATE(1970,1,1)</f>
        <v>43382.208333333328</v>
      </c>
      <c r="O869" s="10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LEFT(R869,SEARCH("/",R869)-1)</f>
        <v>food</v>
      </c>
      <c r="T869" t="str">
        <f>MID(R869,SEARCH("/",R869)+1,256)</f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(E870/D870*100)</f>
        <v>184.84285714285716</v>
      </c>
      <c r="G870" t="s">
        <v>20</v>
      </c>
      <c r="H870">
        <v>126</v>
      </c>
      <c r="I870" s="7">
        <f>IF(H870 =0,0,E870/H870)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(((L870/60)/60)/24)+DATE(1970,1,1)</f>
        <v>41559.208333333336</v>
      </c>
      <c r="O870" s="10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LEFT(R870,SEARCH("/",R870)-1)</f>
        <v>theater</v>
      </c>
      <c r="T870" t="str">
        <f>MID(R870,SEARCH("/",R870)+1,256)</f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(E871/D871*100)</f>
        <v>23.703520691785052</v>
      </c>
      <c r="G871" t="s">
        <v>14</v>
      </c>
      <c r="H871">
        <v>526</v>
      </c>
      <c r="I871" s="7">
        <f>IF(H871 =0,0,E871/H871)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(((L871/60)/60)/24)+DATE(1970,1,1)</f>
        <v>40350.208333333336</v>
      </c>
      <c r="O871" s="10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LEFT(R871,SEARCH("/",R871)-1)</f>
        <v>film &amp; video</v>
      </c>
      <c r="T871" t="str">
        <f>MID(R871,SEARCH("/",R871)+1,256)</f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(E872/D872*100)</f>
        <v>89.870129870129873</v>
      </c>
      <c r="G872" t="s">
        <v>14</v>
      </c>
      <c r="H872">
        <v>121</v>
      </c>
      <c r="I872" s="7">
        <f>IF(H872 =0,0,E872/H872)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(((L872/60)/60)/24)+DATE(1970,1,1)</f>
        <v>42240.208333333328</v>
      </c>
      <c r="O872" s="10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LEFT(R872,SEARCH("/",R872)-1)</f>
        <v>theater</v>
      </c>
      <c r="T872" t="str">
        <f>MID(R872,SEARCH("/",R872)+1,256)</f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(E873/D873*100)</f>
        <v>272.6041958041958</v>
      </c>
      <c r="G873" t="s">
        <v>20</v>
      </c>
      <c r="H873">
        <v>2320</v>
      </c>
      <c r="I873" s="7">
        <f>IF(H873 =0,0,E873/H873)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(((L873/60)/60)/24)+DATE(1970,1,1)</f>
        <v>43040.208333333328</v>
      </c>
      <c r="O873" s="10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LEFT(R873,SEARCH("/",R873)-1)</f>
        <v>theater</v>
      </c>
      <c r="T873" t="str">
        <f>MID(R873,SEARCH("/",R873)+1,256)</f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(E874/D874*100)</f>
        <v>170.04255319148936</v>
      </c>
      <c r="G874" t="s">
        <v>20</v>
      </c>
      <c r="H874">
        <v>81</v>
      </c>
      <c r="I874" s="7">
        <f>IF(H874 =0,0,E874/H874)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(((L874/60)/60)/24)+DATE(1970,1,1)</f>
        <v>43346.208333333328</v>
      </c>
      <c r="O874" s="10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LEFT(R874,SEARCH("/",R874)-1)</f>
        <v>film &amp; video</v>
      </c>
      <c r="T874" t="str">
        <f>MID(R874,SEARCH("/",R874)+1,256)</f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(E875/D875*100)</f>
        <v>188.28503562945369</v>
      </c>
      <c r="G875" t="s">
        <v>20</v>
      </c>
      <c r="H875">
        <v>1887</v>
      </c>
      <c r="I875" s="7">
        <f>IF(H875 =0,0,E875/H875)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(((L875/60)/60)/24)+DATE(1970,1,1)</f>
        <v>41647.25</v>
      </c>
      <c r="O875" s="10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LEFT(R875,SEARCH("/",R875)-1)</f>
        <v>photography</v>
      </c>
      <c r="T875" t="str">
        <f>MID(R875,SEARCH("/",R875)+1,256)</f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(E876/D876*100)</f>
        <v>346.93532338308455</v>
      </c>
      <c r="G876" t="s">
        <v>20</v>
      </c>
      <c r="H876">
        <v>4358</v>
      </c>
      <c r="I876" s="7">
        <f>IF(H876 =0,0,E876/H876)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(((L876/60)/60)/24)+DATE(1970,1,1)</f>
        <v>40291.208333333336</v>
      </c>
      <c r="O876" s="10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LEFT(R876,SEARCH("/",R876)-1)</f>
        <v>photography</v>
      </c>
      <c r="T876" t="str">
        <f>MID(R876,SEARCH("/",R876)+1,256)</f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(E877/D877*100)</f>
        <v>69.177215189873422</v>
      </c>
      <c r="G877" t="s">
        <v>14</v>
      </c>
      <c r="H877">
        <v>67</v>
      </c>
      <c r="I877" s="7">
        <f>IF(H877 =0,0,E877/H877)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(((L877/60)/60)/24)+DATE(1970,1,1)</f>
        <v>40556.25</v>
      </c>
      <c r="O877" s="10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>LEFT(R877,SEARCH("/",R877)-1)</f>
        <v>music</v>
      </c>
      <c r="T877" t="str">
        <f>MID(R877,SEARCH("/",R877)+1,256)</f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(E878/D878*100)</f>
        <v>25.433734939759034</v>
      </c>
      <c r="G878" t="s">
        <v>14</v>
      </c>
      <c r="H878">
        <v>57</v>
      </c>
      <c r="I878" s="7">
        <f>IF(H878 =0,0,E878/H878)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(((L878/60)/60)/24)+DATE(1970,1,1)</f>
        <v>43624.208333333328</v>
      </c>
      <c r="O878" s="10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LEFT(R878,SEARCH("/",R878)-1)</f>
        <v>photography</v>
      </c>
      <c r="T878" t="str">
        <f>MID(R878,SEARCH("/",R878)+1,256)</f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(E879/D879*100)</f>
        <v>77.400977995110026</v>
      </c>
      <c r="G879" t="s">
        <v>14</v>
      </c>
      <c r="H879">
        <v>1229</v>
      </c>
      <c r="I879" s="7">
        <f>IF(H879 =0,0,E879/H879)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(((L879/60)/60)/24)+DATE(1970,1,1)</f>
        <v>42577.208333333328</v>
      </c>
      <c r="O879" s="10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LEFT(R879,SEARCH("/",R879)-1)</f>
        <v>food</v>
      </c>
      <c r="T879" t="str">
        <f>MID(R879,SEARCH("/",R879)+1,256)</f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(E880/D880*100)</f>
        <v>37.481481481481481</v>
      </c>
      <c r="G880" t="s">
        <v>14</v>
      </c>
      <c r="H880">
        <v>12</v>
      </c>
      <c r="I880" s="7">
        <f>IF(H880 =0,0,E880/H880)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(((L880/60)/60)/24)+DATE(1970,1,1)</f>
        <v>43845.25</v>
      </c>
      <c r="O880" s="10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>LEFT(R880,SEARCH("/",R880)-1)</f>
        <v>music</v>
      </c>
      <c r="T880" t="str">
        <f>MID(R880,SEARCH("/",R880)+1,256)</f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(E881/D881*100)</f>
        <v>543.79999999999995</v>
      </c>
      <c r="G881" t="s">
        <v>20</v>
      </c>
      <c r="H881">
        <v>53</v>
      </c>
      <c r="I881" s="7">
        <f>IF(H881 =0,0,E881/H881)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(((L881/60)/60)/24)+DATE(1970,1,1)</f>
        <v>42788.25</v>
      </c>
      <c r="O881" s="10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LEFT(R881,SEARCH("/",R881)-1)</f>
        <v>publishing</v>
      </c>
      <c r="T881" t="str">
        <f>MID(R881,SEARCH("/",R881)+1,256)</f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(E882/D882*100)</f>
        <v>228.52189349112427</v>
      </c>
      <c r="G882" t="s">
        <v>20</v>
      </c>
      <c r="H882">
        <v>2414</v>
      </c>
      <c r="I882" s="7">
        <f>IF(H882 =0,0,E882/H882)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(((L882/60)/60)/24)+DATE(1970,1,1)</f>
        <v>43667.208333333328</v>
      </c>
      <c r="O882" s="10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LEFT(R882,SEARCH("/",R882)-1)</f>
        <v>music</v>
      </c>
      <c r="T882" t="str">
        <f>MID(R882,SEARCH("/",R882)+1,256)</f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(E883/D883*100)</f>
        <v>38.948339483394832</v>
      </c>
      <c r="G883" t="s">
        <v>14</v>
      </c>
      <c r="H883">
        <v>452</v>
      </c>
      <c r="I883" s="7">
        <f>IF(H883 =0,0,E883/H883)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(((L883/60)/60)/24)+DATE(1970,1,1)</f>
        <v>42194.208333333328</v>
      </c>
      <c r="O883" s="10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LEFT(R883,SEARCH("/",R883)-1)</f>
        <v>theater</v>
      </c>
      <c r="T883" t="str">
        <f>MID(R883,SEARCH("/",R883)+1,256)</f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(E884/D884*100)</f>
        <v>370</v>
      </c>
      <c r="G884" t="s">
        <v>20</v>
      </c>
      <c r="H884">
        <v>80</v>
      </c>
      <c r="I884" s="7">
        <f>IF(H884 =0,0,E884/H884)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(((L884/60)/60)/24)+DATE(1970,1,1)</f>
        <v>42025.25</v>
      </c>
      <c r="O884" s="10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LEFT(R884,SEARCH("/",R884)-1)</f>
        <v>theater</v>
      </c>
      <c r="T884" t="str">
        <f>MID(R884,SEARCH("/",R884)+1,256)</f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(E885/D885*100)</f>
        <v>237.91176470588232</v>
      </c>
      <c r="G885" t="s">
        <v>20</v>
      </c>
      <c r="H885">
        <v>193</v>
      </c>
      <c r="I885" s="7">
        <f>IF(H885 =0,0,E885/H885)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(((L885/60)/60)/24)+DATE(1970,1,1)</f>
        <v>40323.208333333336</v>
      </c>
      <c r="O885" s="10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LEFT(R885,SEARCH("/",R885)-1)</f>
        <v>film &amp; video</v>
      </c>
      <c r="T885" t="str">
        <f>MID(R885,SEARCH("/",R885)+1,256)</f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(E886/D886*100)</f>
        <v>64.036299765807954</v>
      </c>
      <c r="G886" t="s">
        <v>14</v>
      </c>
      <c r="H886">
        <v>1886</v>
      </c>
      <c r="I886" s="7">
        <f>IF(H886 =0,0,E886/H886)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(((L886/60)/60)/24)+DATE(1970,1,1)</f>
        <v>41763.208333333336</v>
      </c>
      <c r="O886" s="10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LEFT(R886,SEARCH("/",R886)-1)</f>
        <v>theater</v>
      </c>
      <c r="T886" t="str">
        <f>MID(R886,SEARCH("/",R886)+1,256)</f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(E887/D887*100)</f>
        <v>118.27777777777777</v>
      </c>
      <c r="G887" t="s">
        <v>20</v>
      </c>
      <c r="H887">
        <v>52</v>
      </c>
      <c r="I887" s="7">
        <f>IF(H887 =0,0,E887/H887)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(((L887/60)/60)/24)+DATE(1970,1,1)</f>
        <v>40335.208333333336</v>
      </c>
      <c r="O887" s="10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LEFT(R887,SEARCH("/",R887)-1)</f>
        <v>theater</v>
      </c>
      <c r="T887" t="str">
        <f>MID(R887,SEARCH("/",R887)+1,256)</f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(E888/D888*100)</f>
        <v>84.824037184594957</v>
      </c>
      <c r="G888" t="s">
        <v>14</v>
      </c>
      <c r="H888">
        <v>1825</v>
      </c>
      <c r="I888" s="7">
        <f>IF(H888 =0,0,E888/H888)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(((L888/60)/60)/24)+DATE(1970,1,1)</f>
        <v>40416.208333333336</v>
      </c>
      <c r="O888" s="10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LEFT(R888,SEARCH("/",R888)-1)</f>
        <v>music</v>
      </c>
      <c r="T888" t="str">
        <f>MID(R888,SEARCH("/",R888)+1,256)</f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(E889/D889*100)</f>
        <v>29.346153846153843</v>
      </c>
      <c r="G889" t="s">
        <v>14</v>
      </c>
      <c r="H889">
        <v>31</v>
      </c>
      <c r="I889" s="7">
        <f>IF(H889 =0,0,E889/H889)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(((L889/60)/60)/24)+DATE(1970,1,1)</f>
        <v>42202.208333333328</v>
      </c>
      <c r="O889" s="10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LEFT(R889,SEARCH("/",R889)-1)</f>
        <v>theater</v>
      </c>
      <c r="T889" t="str">
        <f>MID(R889,SEARCH("/",R889)+1,256)</f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(E890/D890*100)</f>
        <v>209.89655172413794</v>
      </c>
      <c r="G890" t="s">
        <v>20</v>
      </c>
      <c r="H890">
        <v>290</v>
      </c>
      <c r="I890" s="7">
        <f>IF(H890 =0,0,E890/H890)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(((L890/60)/60)/24)+DATE(1970,1,1)</f>
        <v>42836.208333333328</v>
      </c>
      <c r="O890" s="10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LEFT(R890,SEARCH("/",R890)-1)</f>
        <v>theater</v>
      </c>
      <c r="T890" t="str">
        <f>MID(R890,SEARCH("/",R890)+1,256)</f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(E891/D891*100)</f>
        <v>169.78571428571431</v>
      </c>
      <c r="G891" t="s">
        <v>20</v>
      </c>
      <c r="H891">
        <v>122</v>
      </c>
      <c r="I891" s="7">
        <f>IF(H891 =0,0,E891/H891)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(((L891/60)/60)/24)+DATE(1970,1,1)</f>
        <v>41710.208333333336</v>
      </c>
      <c r="O891" s="10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LEFT(R891,SEARCH("/",R891)-1)</f>
        <v>music</v>
      </c>
      <c r="T891" t="str">
        <f>MID(R891,SEARCH("/",R891)+1,256)</f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(E892/D892*100)</f>
        <v>115.95907738095239</v>
      </c>
      <c r="G892" t="s">
        <v>20</v>
      </c>
      <c r="H892">
        <v>1470</v>
      </c>
      <c r="I892" s="7">
        <f>IF(H892 =0,0,E892/H892)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(((L892/60)/60)/24)+DATE(1970,1,1)</f>
        <v>43640.208333333328</v>
      </c>
      <c r="O892" s="10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LEFT(R892,SEARCH("/",R892)-1)</f>
        <v>music</v>
      </c>
      <c r="T892" t="str">
        <f>MID(R892,SEARCH("/",R892)+1,256)</f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(E893/D893*100)</f>
        <v>258.59999999999997</v>
      </c>
      <c r="G893" t="s">
        <v>20</v>
      </c>
      <c r="H893">
        <v>165</v>
      </c>
      <c r="I893" s="7">
        <f>IF(H893 =0,0,E893/H893)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(((L893/60)/60)/24)+DATE(1970,1,1)</f>
        <v>40880.25</v>
      </c>
      <c r="O893" s="10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LEFT(R893,SEARCH("/",R893)-1)</f>
        <v>film &amp; video</v>
      </c>
      <c r="T893" t="str">
        <f>MID(R893,SEARCH("/",R893)+1,256)</f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(E894/D894*100)</f>
        <v>230.58333333333331</v>
      </c>
      <c r="G894" t="s">
        <v>20</v>
      </c>
      <c r="H894">
        <v>182</v>
      </c>
      <c r="I894" s="7">
        <f>IF(H894 =0,0,E894/H894)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(((L894/60)/60)/24)+DATE(1970,1,1)</f>
        <v>40319.208333333336</v>
      </c>
      <c r="O894" s="10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LEFT(R894,SEARCH("/",R894)-1)</f>
        <v>publishing</v>
      </c>
      <c r="T894" t="str">
        <f>MID(R894,SEARCH("/",R894)+1,256)</f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(E895/D895*100)</f>
        <v>128.21428571428572</v>
      </c>
      <c r="G895" t="s">
        <v>20</v>
      </c>
      <c r="H895">
        <v>199</v>
      </c>
      <c r="I895" s="7">
        <f>IF(H895 =0,0,E895/H895)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(((L895/60)/60)/24)+DATE(1970,1,1)</f>
        <v>42170.208333333328</v>
      </c>
      <c r="O895" s="10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LEFT(R895,SEARCH("/",R895)-1)</f>
        <v>film &amp; video</v>
      </c>
      <c r="T895" t="str">
        <f>MID(R895,SEARCH("/",R895)+1,256)</f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(E896/D896*100)</f>
        <v>188.70588235294116</v>
      </c>
      <c r="G896" t="s">
        <v>20</v>
      </c>
      <c r="H896">
        <v>56</v>
      </c>
      <c r="I896" s="7">
        <f>IF(H896 =0,0,E896/H896)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(((L896/60)/60)/24)+DATE(1970,1,1)</f>
        <v>41466.208333333336</v>
      </c>
      <c r="O896" s="10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LEFT(R896,SEARCH("/",R896)-1)</f>
        <v>film &amp; video</v>
      </c>
      <c r="T896" t="str">
        <f>MID(R896,SEARCH("/",R896)+1,256)</f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(E897/D897*100)</f>
        <v>6.9511889862327907</v>
      </c>
      <c r="G897" t="s">
        <v>14</v>
      </c>
      <c r="H897">
        <v>107</v>
      </c>
      <c r="I897" s="7">
        <f>IF(H897 =0,0,E897/H897)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(((L897/60)/60)/24)+DATE(1970,1,1)</f>
        <v>43134.25</v>
      </c>
      <c r="O897" s="10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>LEFT(R897,SEARCH("/",R897)-1)</f>
        <v>theater</v>
      </c>
      <c r="T897" t="str">
        <f>MID(R897,SEARCH("/",R897)+1,256)</f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(E898/D898*100)</f>
        <v>774.43434343434342</v>
      </c>
      <c r="G898" t="s">
        <v>20</v>
      </c>
      <c r="H898">
        <v>1460</v>
      </c>
      <c r="I898" s="7">
        <f>IF(H898 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(((L898/60)/60)/24)+DATE(1970,1,1)</f>
        <v>40738.208333333336</v>
      </c>
      <c r="O898" s="10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LEFT(R898,SEARCH("/",R898)-1)</f>
        <v>food</v>
      </c>
      <c r="T898" t="str">
        <f>MID(R898,SEARCH("/",R898)+1,256)</f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(E899/D899*100)</f>
        <v>27.693181818181817</v>
      </c>
      <c r="G899" t="s">
        <v>14</v>
      </c>
      <c r="H899">
        <v>27</v>
      </c>
      <c r="I899" s="7">
        <f>IF(H899 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(((L899/60)/60)/24)+DATE(1970,1,1)</f>
        <v>43583.208333333328</v>
      </c>
      <c r="O899" s="10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LEFT(R899,SEARCH("/",R899)-1)</f>
        <v>theater</v>
      </c>
      <c r="T899" t="str">
        <f>MID(R899,SEARCH("/",R899)+1,256)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(E900/D900*100)</f>
        <v>52.479620323841424</v>
      </c>
      <c r="G900" t="s">
        <v>14</v>
      </c>
      <c r="H900">
        <v>1221</v>
      </c>
      <c r="I900" s="7">
        <f>IF(H900 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(((L900/60)/60)/24)+DATE(1970,1,1)</f>
        <v>43815.25</v>
      </c>
      <c r="O900" s="10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>LEFT(R900,SEARCH("/",R900)-1)</f>
        <v>film &amp; video</v>
      </c>
      <c r="T900" t="str">
        <f>MID(R900,SEARCH("/",R900)+1,256)</f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(E901/D901*100)</f>
        <v>407.09677419354841</v>
      </c>
      <c r="G901" t="s">
        <v>20</v>
      </c>
      <c r="H901">
        <v>123</v>
      </c>
      <c r="I901" s="7">
        <f>IF(H901 =0,0,E901/H901)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(((L901/60)/60)/24)+DATE(1970,1,1)</f>
        <v>41554.208333333336</v>
      </c>
      <c r="O901" s="10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LEFT(R901,SEARCH("/",R901)-1)</f>
        <v>music</v>
      </c>
      <c r="T901" t="str">
        <f>MID(R901,SEARCH("/",R901)+1,256)</f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(E902/D902*100)</f>
        <v>2</v>
      </c>
      <c r="G902" t="s">
        <v>14</v>
      </c>
      <c r="H902">
        <v>1</v>
      </c>
      <c r="I902" s="7">
        <f>IF(H902 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(((L902/60)/60)/24)+DATE(1970,1,1)</f>
        <v>41901.208333333336</v>
      </c>
      <c r="O902" s="10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LEFT(R902,SEARCH("/",R902)-1)</f>
        <v>technology</v>
      </c>
      <c r="T902" t="str">
        <f>MID(R902,SEARCH("/",R902)+1,256)</f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(E903/D903*100)</f>
        <v>156.17857142857144</v>
      </c>
      <c r="G903" t="s">
        <v>20</v>
      </c>
      <c r="H903">
        <v>159</v>
      </c>
      <c r="I903" s="7">
        <f>IF(H903 =0,0,E903/H903)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(((L903/60)/60)/24)+DATE(1970,1,1)</f>
        <v>43298.208333333328</v>
      </c>
      <c r="O903" s="10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LEFT(R903,SEARCH("/",R903)-1)</f>
        <v>music</v>
      </c>
      <c r="T903" t="str">
        <f>MID(R903,SEARCH("/",R903)+1,256)</f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(E904/D904*100)</f>
        <v>252.42857142857144</v>
      </c>
      <c r="G904" t="s">
        <v>20</v>
      </c>
      <c r="H904">
        <v>110</v>
      </c>
      <c r="I904" s="7">
        <f>IF(H904 =0,0,E904/H904)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(((L904/60)/60)/24)+DATE(1970,1,1)</f>
        <v>42399.25</v>
      </c>
      <c r="O904" s="10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LEFT(R904,SEARCH("/",R904)-1)</f>
        <v>technology</v>
      </c>
      <c r="T904" t="str">
        <f>MID(R904,SEARCH("/",R904)+1,256)</f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(E905/D905*100)</f>
        <v>1.729268292682927</v>
      </c>
      <c r="G905" t="s">
        <v>47</v>
      </c>
      <c r="H905">
        <v>14</v>
      </c>
      <c r="I905" s="7">
        <f>IF(H905 =0,0,E905/H905)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(((L905/60)/60)/24)+DATE(1970,1,1)</f>
        <v>41034.208333333336</v>
      </c>
      <c r="O905" s="10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LEFT(R905,SEARCH("/",R905)-1)</f>
        <v>publishing</v>
      </c>
      <c r="T905" t="str">
        <f>MID(R905,SEARCH("/",R905)+1,256)</f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(E906/D906*100)</f>
        <v>12.230769230769232</v>
      </c>
      <c r="G906" t="s">
        <v>14</v>
      </c>
      <c r="H906">
        <v>16</v>
      </c>
      <c r="I906" s="7">
        <f>IF(H906 =0,0,E906/H906)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(((L906/60)/60)/24)+DATE(1970,1,1)</f>
        <v>41186.208333333336</v>
      </c>
      <c r="O906" s="10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LEFT(R906,SEARCH("/",R906)-1)</f>
        <v>publishing</v>
      </c>
      <c r="T906" t="str">
        <f>MID(R906,SEARCH("/",R906)+1,256)</f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(E907/D907*100)</f>
        <v>163.98734177215189</v>
      </c>
      <c r="G907" t="s">
        <v>20</v>
      </c>
      <c r="H907">
        <v>236</v>
      </c>
      <c r="I907" s="7">
        <f>IF(H907 =0,0,E907/H907)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(((L907/60)/60)/24)+DATE(1970,1,1)</f>
        <v>41536.208333333336</v>
      </c>
      <c r="O907" s="10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MID(R907,SEARCH("/",R907)+1,256)</f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(E908/D908*100)</f>
        <v>162.98181818181817</v>
      </c>
      <c r="G908" t="s">
        <v>20</v>
      </c>
      <c r="H908">
        <v>191</v>
      </c>
      <c r="I908" s="7">
        <f>IF(H908 =0,0,E908/H908)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(((L908/60)/60)/24)+DATE(1970,1,1)</f>
        <v>42868.208333333328</v>
      </c>
      <c r="O908" s="10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LEFT(R908,SEARCH("/",R908)-1)</f>
        <v>film &amp; video</v>
      </c>
      <c r="T908" t="str">
        <f>MID(R908,SEARCH("/",R908)+1,256)</f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(E909/D909*100)</f>
        <v>20.252747252747252</v>
      </c>
      <c r="G909" t="s">
        <v>14</v>
      </c>
      <c r="H909">
        <v>41</v>
      </c>
      <c r="I909" s="7">
        <f>IF(H909 =0,0,E909/H909)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(((L909/60)/60)/24)+DATE(1970,1,1)</f>
        <v>40660.208333333336</v>
      </c>
      <c r="O909" s="10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LEFT(R909,SEARCH("/",R909)-1)</f>
        <v>theater</v>
      </c>
      <c r="T909" t="str">
        <f>MID(R909,SEARCH("/",R909)+1,256)</f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(E910/D910*100)</f>
        <v>319.24083769633506</v>
      </c>
      <c r="G910" t="s">
        <v>20</v>
      </c>
      <c r="H910">
        <v>3934</v>
      </c>
      <c r="I910" s="7">
        <f>IF(H910 =0,0,E910/H910)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(((L910/60)/60)/24)+DATE(1970,1,1)</f>
        <v>41031.208333333336</v>
      </c>
      <c r="O910" s="10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LEFT(R910,SEARCH("/",R910)-1)</f>
        <v>games</v>
      </c>
      <c r="T910" t="str">
        <f>MID(R910,SEARCH("/",R910)+1,256)</f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(E911/D911*100)</f>
        <v>478.94444444444446</v>
      </c>
      <c r="G911" t="s">
        <v>20</v>
      </c>
      <c r="H911">
        <v>80</v>
      </c>
      <c r="I911" s="7">
        <f>IF(H911 =0,0,E911/H911)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(((L911/60)/60)/24)+DATE(1970,1,1)</f>
        <v>43255.208333333328</v>
      </c>
      <c r="O911" s="10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LEFT(R911,SEARCH("/",R911)-1)</f>
        <v>theater</v>
      </c>
      <c r="T911" t="str">
        <f>MID(R911,SEARCH("/",R911)+1,256)</f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(E912/D912*100)</f>
        <v>19.556634304207122</v>
      </c>
      <c r="G912" t="s">
        <v>74</v>
      </c>
      <c r="H912">
        <v>296</v>
      </c>
      <c r="I912" s="7">
        <f>IF(H912 =0,0,E912/H912)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(((L912/60)/60)/24)+DATE(1970,1,1)</f>
        <v>42026.25</v>
      </c>
      <c r="O912" s="10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LEFT(R912,SEARCH("/",R912)-1)</f>
        <v>theater</v>
      </c>
      <c r="T912" t="str">
        <f>MID(R912,SEARCH("/",R912)+1,256)</f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(E913/D913*100)</f>
        <v>198.94827586206895</v>
      </c>
      <c r="G913" t="s">
        <v>20</v>
      </c>
      <c r="H913">
        <v>462</v>
      </c>
      <c r="I913" s="7">
        <f>IF(H913 =0,0,E913/H913)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(((L913/60)/60)/24)+DATE(1970,1,1)</f>
        <v>43717.208333333328</v>
      </c>
      <c r="O913" s="10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LEFT(R913,SEARCH("/",R913)-1)</f>
        <v>technology</v>
      </c>
      <c r="T913" t="str">
        <f>MID(R913,SEARCH("/",R913)+1,256)</f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(E914/D914*100)</f>
        <v>795</v>
      </c>
      <c r="G914" t="s">
        <v>20</v>
      </c>
      <c r="H914">
        <v>179</v>
      </c>
      <c r="I914" s="7">
        <f>IF(H914 =0,0,E914/H914)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(((L914/60)/60)/24)+DATE(1970,1,1)</f>
        <v>41157.208333333336</v>
      </c>
      <c r="O914" s="10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LEFT(R914,SEARCH("/",R914)-1)</f>
        <v>film &amp; video</v>
      </c>
      <c r="T914" t="str">
        <f>MID(R914,SEARCH("/",R914)+1,256)</f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(E915/D915*100)</f>
        <v>50.621082621082621</v>
      </c>
      <c r="G915" t="s">
        <v>14</v>
      </c>
      <c r="H915">
        <v>523</v>
      </c>
      <c r="I915" s="7">
        <f>IF(H915 =0,0,E915/H915)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(((L915/60)/60)/24)+DATE(1970,1,1)</f>
        <v>43597.208333333328</v>
      </c>
      <c r="O915" s="10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LEFT(R915,SEARCH("/",R915)-1)</f>
        <v>film &amp; video</v>
      </c>
      <c r="T915" t="str">
        <f>MID(R915,SEARCH("/",R915)+1,256)</f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(E916/D916*100)</f>
        <v>57.4375</v>
      </c>
      <c r="G916" t="s">
        <v>14</v>
      </c>
      <c r="H916">
        <v>141</v>
      </c>
      <c r="I916" s="7">
        <f>IF(H916 =0,0,E916/H916)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(((L916/60)/60)/24)+DATE(1970,1,1)</f>
        <v>41490.208333333336</v>
      </c>
      <c r="O916" s="10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LEFT(R916,SEARCH("/",R916)-1)</f>
        <v>theater</v>
      </c>
      <c r="T916" t="str">
        <f>MID(R916,SEARCH("/",R916)+1,256)</f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(E917/D917*100)</f>
        <v>155.62827640984909</v>
      </c>
      <c r="G917" t="s">
        <v>20</v>
      </c>
      <c r="H917">
        <v>1866</v>
      </c>
      <c r="I917" s="7">
        <f>IF(H917 =0,0,E917/H917)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(((L917/60)/60)/24)+DATE(1970,1,1)</f>
        <v>42976.208333333328</v>
      </c>
      <c r="O917" s="10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LEFT(R917,SEARCH("/",R917)-1)</f>
        <v>film &amp; video</v>
      </c>
      <c r="T917" t="str">
        <f>MID(R917,SEARCH("/",R917)+1,256)</f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(E918/D918*100)</f>
        <v>36.297297297297298</v>
      </c>
      <c r="G918" t="s">
        <v>14</v>
      </c>
      <c r="H918">
        <v>52</v>
      </c>
      <c r="I918" s="7">
        <f>IF(H918 =0,0,E918/H918)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(((L918/60)/60)/24)+DATE(1970,1,1)</f>
        <v>41991.25</v>
      </c>
      <c r="O918" s="10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>LEFT(R918,SEARCH("/",R918)-1)</f>
        <v>photography</v>
      </c>
      <c r="T918" t="str">
        <f>MID(R918,SEARCH("/",R918)+1,256)</f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(E919/D919*100)</f>
        <v>58.25</v>
      </c>
      <c r="G919" t="s">
        <v>47</v>
      </c>
      <c r="H919">
        <v>27</v>
      </c>
      <c r="I919" s="7">
        <f>IF(H919 =0,0,E919/H919)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(((L919/60)/60)/24)+DATE(1970,1,1)</f>
        <v>40722.208333333336</v>
      </c>
      <c r="O919" s="10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LEFT(R919,SEARCH("/",R919)-1)</f>
        <v>film &amp; video</v>
      </c>
      <c r="T919" t="str">
        <f>MID(R919,SEARCH("/",R919)+1,256)</f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(E920/D920*100)</f>
        <v>237.39473684210526</v>
      </c>
      <c r="G920" t="s">
        <v>20</v>
      </c>
      <c r="H920">
        <v>156</v>
      </c>
      <c r="I920" s="7">
        <f>IF(H920 =0,0,E920/H920)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(((L920/60)/60)/24)+DATE(1970,1,1)</f>
        <v>41117.208333333336</v>
      </c>
      <c r="O920" s="10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LEFT(R920,SEARCH("/",R920)-1)</f>
        <v>publishing</v>
      </c>
      <c r="T920" t="str">
        <f>MID(R920,SEARCH("/",R920)+1,256)</f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(E921/D921*100)</f>
        <v>58.75</v>
      </c>
      <c r="G921" t="s">
        <v>14</v>
      </c>
      <c r="H921">
        <v>225</v>
      </c>
      <c r="I921" s="7">
        <f>IF(H921 =0,0,E921/H921)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(((L921/60)/60)/24)+DATE(1970,1,1)</f>
        <v>43022.208333333328</v>
      </c>
      <c r="O921" s="10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>LEFT(R921,SEARCH("/",R921)-1)</f>
        <v>theater</v>
      </c>
      <c r="T921" t="str">
        <f>MID(R921,SEARCH("/",R921)+1,256)</f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(E922/D922*100)</f>
        <v>182.56603773584905</v>
      </c>
      <c r="G922" t="s">
        <v>20</v>
      </c>
      <c r="H922">
        <v>255</v>
      </c>
      <c r="I922" s="7">
        <f>IF(H922 =0,0,E922/H922)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(((L922/60)/60)/24)+DATE(1970,1,1)</f>
        <v>43503.25</v>
      </c>
      <c r="O922" s="10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LEFT(R922,SEARCH("/",R922)-1)</f>
        <v>film &amp; video</v>
      </c>
      <c r="T922" t="str">
        <f>MID(R922,SEARCH("/",R922)+1,256)</f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(E923/D923*100)</f>
        <v>0.75436408977556113</v>
      </c>
      <c r="G923" t="s">
        <v>14</v>
      </c>
      <c r="H923">
        <v>38</v>
      </c>
      <c r="I923" s="7">
        <f>IF(H923 =0,0,E923/H923)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(((L923/60)/60)/24)+DATE(1970,1,1)</f>
        <v>40951.25</v>
      </c>
      <c r="O923" s="10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>LEFT(R923,SEARCH("/",R923)-1)</f>
        <v>technology</v>
      </c>
      <c r="T923" t="str">
        <f>MID(R923,SEARCH("/",R923)+1,256)</f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(E924/D924*100)</f>
        <v>175.95330739299609</v>
      </c>
      <c r="G924" t="s">
        <v>20</v>
      </c>
      <c r="H924">
        <v>2261</v>
      </c>
      <c r="I924" s="7">
        <f>IF(H924 =0,0,E924/H924)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(((L924/60)/60)/24)+DATE(1970,1,1)</f>
        <v>43443.25</v>
      </c>
      <c r="O924" s="10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LEFT(R924,SEARCH("/",R924)-1)</f>
        <v>music</v>
      </c>
      <c r="T924" t="str">
        <f>MID(R924,SEARCH("/",R924)+1,256)</f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(E925/D925*100)</f>
        <v>237.88235294117646</v>
      </c>
      <c r="G925" t="s">
        <v>20</v>
      </c>
      <c r="H925">
        <v>40</v>
      </c>
      <c r="I925" s="7">
        <f>IF(H925 =0,0,E925/H925)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(((L925/60)/60)/24)+DATE(1970,1,1)</f>
        <v>40373.208333333336</v>
      </c>
      <c r="O925" s="10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LEFT(R925,SEARCH("/",R925)-1)</f>
        <v>theater</v>
      </c>
      <c r="T925" t="str">
        <f>MID(R925,SEARCH("/",R925)+1,256)</f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(E926/D926*100)</f>
        <v>488.05076142131981</v>
      </c>
      <c r="G926" t="s">
        <v>20</v>
      </c>
      <c r="H926">
        <v>2289</v>
      </c>
      <c r="I926" s="7">
        <f>IF(H926 =0,0,E926/H926)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(((L926/60)/60)/24)+DATE(1970,1,1)</f>
        <v>43769.208333333328</v>
      </c>
      <c r="O926" s="10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LEFT(R926,SEARCH("/",R926)-1)</f>
        <v>theater</v>
      </c>
      <c r="T926" t="str">
        <f>MID(R926,SEARCH("/",R926)+1,256)</f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(E927/D927*100)</f>
        <v>224.06666666666669</v>
      </c>
      <c r="G927" t="s">
        <v>20</v>
      </c>
      <c r="H927">
        <v>65</v>
      </c>
      <c r="I927" s="7">
        <f>IF(H927 =0,0,E927/H927)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(((L927/60)/60)/24)+DATE(1970,1,1)</f>
        <v>43000.208333333328</v>
      </c>
      <c r="O927" s="10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LEFT(R927,SEARCH("/",R927)-1)</f>
        <v>theater</v>
      </c>
      <c r="T927" t="str">
        <f>MID(R927,SEARCH("/",R927)+1,256)</f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(E928/D928*100)</f>
        <v>18.126436781609197</v>
      </c>
      <c r="G928" t="s">
        <v>14</v>
      </c>
      <c r="H928">
        <v>15</v>
      </c>
      <c r="I928" s="7">
        <f>IF(H928 =0,0,E928/H928)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(((L928/60)/60)/24)+DATE(1970,1,1)</f>
        <v>42502.208333333328</v>
      </c>
      <c r="O928" s="10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LEFT(R928,SEARCH("/",R928)-1)</f>
        <v>food</v>
      </c>
      <c r="T928" t="str">
        <f>MID(R928,SEARCH("/",R928)+1,256)</f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(E929/D929*100)</f>
        <v>45.847222222222221</v>
      </c>
      <c r="G929" t="s">
        <v>14</v>
      </c>
      <c r="H929">
        <v>37</v>
      </c>
      <c r="I929" s="7">
        <f>IF(H929 =0,0,E929/H929)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(((L929/60)/60)/24)+DATE(1970,1,1)</f>
        <v>41102.208333333336</v>
      </c>
      <c r="O929" s="10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LEFT(R929,SEARCH("/",R929)-1)</f>
        <v>theater</v>
      </c>
      <c r="T929" t="str">
        <f>MID(R929,SEARCH("/",R929)+1,256)</f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(E930/D930*100)</f>
        <v>117.31541218637993</v>
      </c>
      <c r="G930" t="s">
        <v>20</v>
      </c>
      <c r="H930">
        <v>3777</v>
      </c>
      <c r="I930" s="7">
        <f>IF(H930 =0,0,E930/H930)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(((L930/60)/60)/24)+DATE(1970,1,1)</f>
        <v>41637.25</v>
      </c>
      <c r="O930" s="10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LEFT(R930,SEARCH("/",R930)-1)</f>
        <v>technology</v>
      </c>
      <c r="T930" t="str">
        <f>MID(R930,SEARCH("/",R930)+1,256)</f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(E931/D931*100)</f>
        <v>217.30909090909088</v>
      </c>
      <c r="G931" t="s">
        <v>20</v>
      </c>
      <c r="H931">
        <v>184</v>
      </c>
      <c r="I931" s="7">
        <f>IF(H931 =0,0,E931/H931)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(((L931/60)/60)/24)+DATE(1970,1,1)</f>
        <v>42858.208333333328</v>
      </c>
      <c r="O931" s="10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LEFT(R931,SEARCH("/",R931)-1)</f>
        <v>theater</v>
      </c>
      <c r="T931" t="str">
        <f>MID(R931,SEARCH("/",R931)+1,256)</f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(E932/D932*100)</f>
        <v>112.28571428571428</v>
      </c>
      <c r="G932" t="s">
        <v>20</v>
      </c>
      <c r="H932">
        <v>85</v>
      </c>
      <c r="I932" s="7">
        <f>IF(H932 =0,0,E932/H932)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(((L932/60)/60)/24)+DATE(1970,1,1)</f>
        <v>42060.25</v>
      </c>
      <c r="O932" s="10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LEFT(R932,SEARCH("/",R932)-1)</f>
        <v>theater</v>
      </c>
      <c r="T932" t="str">
        <f>MID(R932,SEARCH("/",R932)+1,256)</f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(E933/D933*100)</f>
        <v>72.51898734177216</v>
      </c>
      <c r="G933" t="s">
        <v>14</v>
      </c>
      <c r="H933">
        <v>112</v>
      </c>
      <c r="I933" s="7">
        <f>IF(H933 =0,0,E933/H933)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(((L933/60)/60)/24)+DATE(1970,1,1)</f>
        <v>41818.208333333336</v>
      </c>
      <c r="O933" s="10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LEFT(R933,SEARCH("/",R933)-1)</f>
        <v>theater</v>
      </c>
      <c r="T933" t="str">
        <f>MID(R933,SEARCH("/",R933)+1,256)</f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(E934/D934*100)</f>
        <v>212.30434782608697</v>
      </c>
      <c r="G934" t="s">
        <v>20</v>
      </c>
      <c r="H934">
        <v>144</v>
      </c>
      <c r="I934" s="7">
        <f>IF(H934 =0,0,E934/H934)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(((L934/60)/60)/24)+DATE(1970,1,1)</f>
        <v>41709.208333333336</v>
      </c>
      <c r="O934" s="10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LEFT(R934,SEARCH("/",R934)-1)</f>
        <v>music</v>
      </c>
      <c r="T934" t="str">
        <f>MID(R934,SEARCH("/",R934)+1,256)</f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(E935/D935*100)</f>
        <v>239.74657534246577</v>
      </c>
      <c r="G935" t="s">
        <v>20</v>
      </c>
      <c r="H935">
        <v>1902</v>
      </c>
      <c r="I935" s="7">
        <f>IF(H935 =0,0,E935/H935)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(((L935/60)/60)/24)+DATE(1970,1,1)</f>
        <v>41372.208333333336</v>
      </c>
      <c r="O935" s="10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LEFT(R935,SEARCH("/",R935)-1)</f>
        <v>theater</v>
      </c>
      <c r="T935" t="str">
        <f>MID(R935,SEARCH("/",R935)+1,256)</f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(E936/D936*100)</f>
        <v>181.93548387096774</v>
      </c>
      <c r="G936" t="s">
        <v>20</v>
      </c>
      <c r="H936">
        <v>105</v>
      </c>
      <c r="I936" s="7">
        <f>IF(H936 =0,0,E936/H936)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(((L936/60)/60)/24)+DATE(1970,1,1)</f>
        <v>42422.25</v>
      </c>
      <c r="O936" s="10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LEFT(R936,SEARCH("/",R936)-1)</f>
        <v>theater</v>
      </c>
      <c r="T936" t="str">
        <f>MID(R936,SEARCH("/",R936)+1,256)</f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(E937/D937*100)</f>
        <v>164.13114754098362</v>
      </c>
      <c r="G937" t="s">
        <v>20</v>
      </c>
      <c r="H937">
        <v>132</v>
      </c>
      <c r="I937" s="7">
        <f>IF(H937 =0,0,E937/H937)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(((L937/60)/60)/24)+DATE(1970,1,1)</f>
        <v>42209.208333333328</v>
      </c>
      <c r="O937" s="10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LEFT(R937,SEARCH("/",R937)-1)</f>
        <v>theater</v>
      </c>
      <c r="T937" t="str">
        <f>MID(R937,SEARCH("/",R937)+1,256)</f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(E938/D938*100)</f>
        <v>1.6375968992248062</v>
      </c>
      <c r="G938" t="s">
        <v>14</v>
      </c>
      <c r="H938">
        <v>21</v>
      </c>
      <c r="I938" s="7">
        <f>IF(H938 =0,0,E938/H938)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(((L938/60)/60)/24)+DATE(1970,1,1)</f>
        <v>43668.208333333328</v>
      </c>
      <c r="O938" s="10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LEFT(R938,SEARCH("/",R938)-1)</f>
        <v>theater</v>
      </c>
      <c r="T938" t="str">
        <f>MID(R938,SEARCH("/",R938)+1,256)</f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(E939/D939*100)</f>
        <v>49.64385964912281</v>
      </c>
      <c r="G939" t="s">
        <v>74</v>
      </c>
      <c r="H939">
        <v>976</v>
      </c>
      <c r="I939" s="7">
        <f>IF(H939 =0,0,E939/H939)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(((L939/60)/60)/24)+DATE(1970,1,1)</f>
        <v>42334.25</v>
      </c>
      <c r="O939" s="10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LEFT(R939,SEARCH("/",R939)-1)</f>
        <v>film &amp; video</v>
      </c>
      <c r="T939" t="str">
        <f>MID(R939,SEARCH("/",R939)+1,256)</f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(E940/D940*100)</f>
        <v>109.70652173913042</v>
      </c>
      <c r="G940" t="s">
        <v>20</v>
      </c>
      <c r="H940">
        <v>96</v>
      </c>
      <c r="I940" s="7">
        <f>IF(H940 =0,0,E940/H940)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(((L940/60)/60)/24)+DATE(1970,1,1)</f>
        <v>43263.208333333328</v>
      </c>
      <c r="O940" s="10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LEFT(R940,SEARCH("/",R940)-1)</f>
        <v>publishing</v>
      </c>
      <c r="T940" t="str">
        <f>MID(R940,SEARCH("/",R940)+1,256)</f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(E941/D941*100)</f>
        <v>49.217948717948715</v>
      </c>
      <c r="G941" t="s">
        <v>14</v>
      </c>
      <c r="H941">
        <v>67</v>
      </c>
      <c r="I941" s="7">
        <f>IF(H941 =0,0,E941/H941)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(((L941/60)/60)/24)+DATE(1970,1,1)</f>
        <v>40670.208333333336</v>
      </c>
      <c r="O941" s="10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LEFT(R941,SEARCH("/",R941)-1)</f>
        <v>games</v>
      </c>
      <c r="T941" t="str">
        <f>MID(R941,SEARCH("/",R941)+1,256)</f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(E942/D942*100)</f>
        <v>62.232323232323225</v>
      </c>
      <c r="G942" t="s">
        <v>47</v>
      </c>
      <c r="H942">
        <v>66</v>
      </c>
      <c r="I942" s="7">
        <f>IF(H942 =0,0,E942/H942)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(((L942/60)/60)/24)+DATE(1970,1,1)</f>
        <v>41244.25</v>
      </c>
      <c r="O942" s="10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LEFT(R942,SEARCH("/",R942)-1)</f>
        <v>technology</v>
      </c>
      <c r="T942" t="str">
        <f>MID(R942,SEARCH("/",R942)+1,256)</f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(E943/D943*100)</f>
        <v>13.05813953488372</v>
      </c>
      <c r="G943" t="s">
        <v>14</v>
      </c>
      <c r="H943">
        <v>78</v>
      </c>
      <c r="I943" s="7">
        <f>IF(H943 =0,0,E943/H943)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(((L943/60)/60)/24)+DATE(1970,1,1)</f>
        <v>40552.25</v>
      </c>
      <c r="O943" s="10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>LEFT(R943,SEARCH("/",R943)-1)</f>
        <v>theater</v>
      </c>
      <c r="T943" t="str">
        <f>MID(R943,SEARCH("/",R943)+1,256)</f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(E944/D944*100)</f>
        <v>64.635416666666671</v>
      </c>
      <c r="G944" t="s">
        <v>14</v>
      </c>
      <c r="H944">
        <v>67</v>
      </c>
      <c r="I944" s="7">
        <f>IF(H944 =0,0,E944/H944)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(((L944/60)/60)/24)+DATE(1970,1,1)</f>
        <v>40568.25</v>
      </c>
      <c r="O944" s="10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>LEFT(R944,SEARCH("/",R944)-1)</f>
        <v>theater</v>
      </c>
      <c r="T944" t="str">
        <f>MID(R944,SEARCH("/",R944)+1,256)</f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(E945/D945*100)</f>
        <v>159.58666666666667</v>
      </c>
      <c r="G945" t="s">
        <v>20</v>
      </c>
      <c r="H945">
        <v>114</v>
      </c>
      <c r="I945" s="7">
        <f>IF(H945 =0,0,E945/H945)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(((L945/60)/60)/24)+DATE(1970,1,1)</f>
        <v>41906.208333333336</v>
      </c>
      <c r="O945" s="10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LEFT(R945,SEARCH("/",R945)-1)</f>
        <v>food</v>
      </c>
      <c r="T945" t="str">
        <f>MID(R945,SEARCH("/",R945)+1,256)</f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(E946/D946*100)</f>
        <v>81.42</v>
      </c>
      <c r="G946" t="s">
        <v>14</v>
      </c>
      <c r="H946">
        <v>263</v>
      </c>
      <c r="I946" s="7">
        <f>IF(H946 =0,0,E946/H946)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(((L946/60)/60)/24)+DATE(1970,1,1)</f>
        <v>42776.25</v>
      </c>
      <c r="O946" s="10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>LEFT(R946,SEARCH("/",R946)-1)</f>
        <v>photography</v>
      </c>
      <c r="T946" t="str">
        <f>MID(R946,SEARCH("/",R946)+1,256)</f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(E947/D947*100)</f>
        <v>32.444767441860463</v>
      </c>
      <c r="G947" t="s">
        <v>14</v>
      </c>
      <c r="H947">
        <v>1691</v>
      </c>
      <c r="I947" s="7">
        <f>IF(H947 =0,0,E947/H947)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(((L947/60)/60)/24)+DATE(1970,1,1)</f>
        <v>41004.208333333336</v>
      </c>
      <c r="O947" s="10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LEFT(R947,SEARCH("/",R947)-1)</f>
        <v>photography</v>
      </c>
      <c r="T947" t="str">
        <f>MID(R947,SEARCH("/",R947)+1,256)</f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(E948/D948*100)</f>
        <v>9.9141184124918666</v>
      </c>
      <c r="G948" t="s">
        <v>14</v>
      </c>
      <c r="H948">
        <v>181</v>
      </c>
      <c r="I948" s="7">
        <f>IF(H948 =0,0,E948/H948)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(((L948/60)/60)/24)+DATE(1970,1,1)</f>
        <v>40710.208333333336</v>
      </c>
      <c r="O948" s="10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LEFT(R948,SEARCH("/",R948)-1)</f>
        <v>theater</v>
      </c>
      <c r="T948" t="str">
        <f>MID(R948,SEARCH("/",R948)+1,256)</f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(E949/D949*100)</f>
        <v>26.694444444444443</v>
      </c>
      <c r="G949" t="s">
        <v>14</v>
      </c>
      <c r="H949">
        <v>13</v>
      </c>
      <c r="I949" s="7">
        <f>IF(H949 =0,0,E949/H949)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(((L949/60)/60)/24)+DATE(1970,1,1)</f>
        <v>41908.208333333336</v>
      </c>
      <c r="O949" s="10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LEFT(R949,SEARCH("/",R949)-1)</f>
        <v>theater</v>
      </c>
      <c r="T949" t="str">
        <f>MID(R949,SEARCH("/",R949)+1,256)</f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(E950/D950*100)</f>
        <v>62.957446808510639</v>
      </c>
      <c r="G950" t="s">
        <v>74</v>
      </c>
      <c r="H950">
        <v>160</v>
      </c>
      <c r="I950" s="7">
        <f>IF(H950 =0,0,E950/H950)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(((L950/60)/60)/24)+DATE(1970,1,1)</f>
        <v>41985.25</v>
      </c>
      <c r="O950" s="10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LEFT(R950,SEARCH("/",R950)-1)</f>
        <v>film &amp; video</v>
      </c>
      <c r="T950" t="str">
        <f>MID(R950,SEARCH("/",R950)+1,256)</f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(E951/D951*100)</f>
        <v>161.35593220338984</v>
      </c>
      <c r="G951" t="s">
        <v>20</v>
      </c>
      <c r="H951">
        <v>203</v>
      </c>
      <c r="I951" s="7">
        <f>IF(H951 =0,0,E951/H951)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(((L951/60)/60)/24)+DATE(1970,1,1)</f>
        <v>42112.208333333328</v>
      </c>
      <c r="O951" s="10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LEFT(R951,SEARCH("/",R951)-1)</f>
        <v>technology</v>
      </c>
      <c r="T951" t="str">
        <f>MID(R951,SEARCH("/",R951)+1,256)</f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(E952/D952*100)</f>
        <v>5</v>
      </c>
      <c r="G952" t="s">
        <v>14</v>
      </c>
      <c r="H952">
        <v>1</v>
      </c>
      <c r="I952" s="7">
        <f>IF(H952 =0,0,E952/H952)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(((L952/60)/60)/24)+DATE(1970,1,1)</f>
        <v>43571.208333333328</v>
      </c>
      <c r="O952" s="10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LEFT(R952,SEARCH("/",R952)-1)</f>
        <v>theater</v>
      </c>
      <c r="T952" t="str">
        <f>MID(R952,SEARCH("/",R952)+1,256)</f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(E953/D953*100)</f>
        <v>1096.9379310344827</v>
      </c>
      <c r="G953" t="s">
        <v>20</v>
      </c>
      <c r="H953">
        <v>1559</v>
      </c>
      <c r="I953" s="7">
        <f>IF(H953 =0,0,E953/H953)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(((L953/60)/60)/24)+DATE(1970,1,1)</f>
        <v>42730.25</v>
      </c>
      <c r="O953" s="10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LEFT(R953,SEARCH("/",R953)-1)</f>
        <v>music</v>
      </c>
      <c r="T953" t="str">
        <f>MID(R953,SEARCH("/",R953)+1,256)</f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(E954/D954*100)</f>
        <v>70.094158075601371</v>
      </c>
      <c r="G954" t="s">
        <v>74</v>
      </c>
      <c r="H954">
        <v>2266</v>
      </c>
      <c r="I954" s="7">
        <f>IF(H954 =0,0,E954/H954)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(((L954/60)/60)/24)+DATE(1970,1,1)</f>
        <v>42591.208333333328</v>
      </c>
      <c r="O954" s="10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LEFT(R954,SEARCH("/",R954)-1)</f>
        <v>film &amp; video</v>
      </c>
      <c r="T954" t="str">
        <f>MID(R954,SEARCH("/",R954)+1,256)</f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(E955/D955*100)</f>
        <v>60</v>
      </c>
      <c r="G955" t="s">
        <v>14</v>
      </c>
      <c r="H955">
        <v>21</v>
      </c>
      <c r="I955" s="7">
        <f>IF(H955 =0,0,E955/H955)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(((L955/60)/60)/24)+DATE(1970,1,1)</f>
        <v>42358.25</v>
      </c>
      <c r="O955" s="10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>LEFT(R955,SEARCH("/",R955)-1)</f>
        <v>film &amp; video</v>
      </c>
      <c r="T955" t="str">
        <f>MID(R955,SEARCH("/",R955)+1,256)</f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(E956/D956*100)</f>
        <v>367.0985915492958</v>
      </c>
      <c r="G956" t="s">
        <v>20</v>
      </c>
      <c r="H956">
        <v>1548</v>
      </c>
      <c r="I956" s="7">
        <f>IF(H956 =0,0,E956/H956)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(((L956/60)/60)/24)+DATE(1970,1,1)</f>
        <v>41174.208333333336</v>
      </c>
      <c r="O956" s="10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LEFT(R956,SEARCH("/",R956)-1)</f>
        <v>technology</v>
      </c>
      <c r="T956" t="str">
        <f>MID(R956,SEARCH("/",R956)+1,256)</f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(E957/D957*100)</f>
        <v>1109</v>
      </c>
      <c r="G957" t="s">
        <v>20</v>
      </c>
      <c r="H957">
        <v>80</v>
      </c>
      <c r="I957" s="7">
        <f>IF(H957 =0,0,E957/H957)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(((L957/60)/60)/24)+DATE(1970,1,1)</f>
        <v>41238.25</v>
      </c>
      <c r="O957" s="10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LEFT(R957,SEARCH("/",R957)-1)</f>
        <v>theater</v>
      </c>
      <c r="T957" t="str">
        <f>MID(R957,SEARCH("/",R957)+1,256)</f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(E958/D958*100)</f>
        <v>19.028784648187631</v>
      </c>
      <c r="G958" t="s">
        <v>14</v>
      </c>
      <c r="H958">
        <v>830</v>
      </c>
      <c r="I958" s="7">
        <f>IF(H958 =0,0,E958/H958)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(((L958/60)/60)/24)+DATE(1970,1,1)</f>
        <v>42360.25</v>
      </c>
      <c r="O958" s="10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>LEFT(R958,SEARCH("/",R958)-1)</f>
        <v>film &amp; video</v>
      </c>
      <c r="T958" t="str">
        <f>MID(R958,SEARCH("/",R958)+1,256)</f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(E959/D959*100)</f>
        <v>126.87755102040816</v>
      </c>
      <c r="G959" t="s">
        <v>20</v>
      </c>
      <c r="H959">
        <v>131</v>
      </c>
      <c r="I959" s="7">
        <f>IF(H959 =0,0,E959/H959)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(((L959/60)/60)/24)+DATE(1970,1,1)</f>
        <v>40955.25</v>
      </c>
      <c r="O959" s="10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LEFT(R959,SEARCH("/",R959)-1)</f>
        <v>theater</v>
      </c>
      <c r="T959" t="str">
        <f>MID(R959,SEARCH("/",R959)+1,256)</f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(E960/D960*100)</f>
        <v>734.63636363636363</v>
      </c>
      <c r="G960" t="s">
        <v>20</v>
      </c>
      <c r="H960">
        <v>112</v>
      </c>
      <c r="I960" s="7">
        <f>IF(H960 =0,0,E960/H960)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(((L960/60)/60)/24)+DATE(1970,1,1)</f>
        <v>40350.208333333336</v>
      </c>
      <c r="O960" s="10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LEFT(R960,SEARCH("/",R960)-1)</f>
        <v>film &amp; video</v>
      </c>
      <c r="T960" t="str">
        <f>MID(R960,SEARCH("/",R960)+1,256)</f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(E961/D961*100)</f>
        <v>4.5731034482758623</v>
      </c>
      <c r="G961" t="s">
        <v>14</v>
      </c>
      <c r="H961">
        <v>130</v>
      </c>
      <c r="I961" s="7">
        <f>IF(H961 =0,0,E961/H961)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(((L961/60)/60)/24)+DATE(1970,1,1)</f>
        <v>40357.208333333336</v>
      </c>
      <c r="O961" s="10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LEFT(R961,SEARCH("/",R961)-1)</f>
        <v>publishing</v>
      </c>
      <c r="T961" t="str">
        <f>MID(R961,SEARCH("/",R961)+1,256)</f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(E962/D962*100)</f>
        <v>85.054545454545448</v>
      </c>
      <c r="G962" t="s">
        <v>14</v>
      </c>
      <c r="H962">
        <v>55</v>
      </c>
      <c r="I962" s="7">
        <f>IF(H962 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(((L962/60)/60)/24)+DATE(1970,1,1)</f>
        <v>42408.25</v>
      </c>
      <c r="O962" s="10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LEFT(R962,SEARCH("/",R962)-1)</f>
        <v>technology</v>
      </c>
      <c r="T962" t="str">
        <f>MID(R962,SEARCH("/",R962)+1,256)</f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(E963/D963*100)</f>
        <v>119.29824561403508</v>
      </c>
      <c r="G963" t="s">
        <v>20</v>
      </c>
      <c r="H963">
        <v>155</v>
      </c>
      <c r="I963" s="7">
        <f>IF(H963 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(((L963/60)/60)/24)+DATE(1970,1,1)</f>
        <v>40591.25</v>
      </c>
      <c r="O963" s="10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LEFT(R963,SEARCH("/",R963)-1)</f>
        <v>publishing</v>
      </c>
      <c r="T963" t="str">
        <f>MID(R963,SEARCH("/",R963)+1,256)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(E964/D964*100)</f>
        <v>296.02777777777777</v>
      </c>
      <c r="G964" t="s">
        <v>20</v>
      </c>
      <c r="H964">
        <v>266</v>
      </c>
      <c r="I964" s="7">
        <f>IF(H964 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(((L964/60)/60)/24)+DATE(1970,1,1)</f>
        <v>41592.25</v>
      </c>
      <c r="O964" s="10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LEFT(R964,SEARCH("/",R964)-1)</f>
        <v>food</v>
      </c>
      <c r="T964" t="str">
        <f>MID(R964,SEARCH("/",R964)+1,256)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(E965/D965*100)</f>
        <v>84.694915254237287</v>
      </c>
      <c r="G965" t="s">
        <v>14</v>
      </c>
      <c r="H965">
        <v>114</v>
      </c>
      <c r="I965" s="7">
        <f>IF(H965 =0,0,E965/H965)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(((L965/60)/60)/24)+DATE(1970,1,1)</f>
        <v>40607.25</v>
      </c>
      <c r="O965" s="10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>LEFT(R965,SEARCH("/",R965)-1)</f>
        <v>photography</v>
      </c>
      <c r="T965" t="str">
        <f>MID(R965,SEARCH("/",R965)+1,256)</f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(E966/D966*100)</f>
        <v>355.7837837837838</v>
      </c>
      <c r="G966" t="s">
        <v>20</v>
      </c>
      <c r="H966">
        <v>155</v>
      </c>
      <c r="I966" s="7">
        <f>IF(H966 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(((L966/60)/60)/24)+DATE(1970,1,1)</f>
        <v>42135.208333333328</v>
      </c>
      <c r="O966" s="10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LEFT(R966,SEARCH("/",R966)-1)</f>
        <v>theater</v>
      </c>
      <c r="T966" t="str">
        <f>MID(R966,SEARCH("/",R966)+1,256)</f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(E967/D967*100)</f>
        <v>386.40909090909093</v>
      </c>
      <c r="G967" t="s">
        <v>20</v>
      </c>
      <c r="H967">
        <v>207</v>
      </c>
      <c r="I967" s="7">
        <f>IF(H967 =0,0,E967/H967)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(((L967/60)/60)/24)+DATE(1970,1,1)</f>
        <v>40203.25</v>
      </c>
      <c r="O967" s="10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LEFT(R967,SEARCH("/",R967)-1)</f>
        <v>music</v>
      </c>
      <c r="T967" t="str">
        <f>MID(R967,SEARCH("/",R967)+1,256)</f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(E968/D968*100)</f>
        <v>792.23529411764707</v>
      </c>
      <c r="G968" t="s">
        <v>20</v>
      </c>
      <c r="H968">
        <v>245</v>
      </c>
      <c r="I968" s="7">
        <f>IF(H968 =0,0,E968/H968)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(((L968/60)/60)/24)+DATE(1970,1,1)</f>
        <v>42901.208333333328</v>
      </c>
      <c r="O968" s="10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LEFT(R968,SEARCH("/",R968)-1)</f>
        <v>theater</v>
      </c>
      <c r="T968" t="str">
        <f>MID(R968,SEARCH("/",R968)+1,256)</f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(E969/D969*100)</f>
        <v>137.03393665158373</v>
      </c>
      <c r="G969" t="s">
        <v>20</v>
      </c>
      <c r="H969">
        <v>1573</v>
      </c>
      <c r="I969" s="7">
        <f>IF(H969 =0,0,E969/H969)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(((L969/60)/60)/24)+DATE(1970,1,1)</f>
        <v>41005.208333333336</v>
      </c>
      <c r="O969" s="10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LEFT(R969,SEARCH("/",R969)-1)</f>
        <v>music</v>
      </c>
      <c r="T969" t="str">
        <f>MID(R969,SEARCH("/",R969)+1,256)</f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(E970/D970*100)</f>
        <v>338.20833333333337</v>
      </c>
      <c r="G970" t="s">
        <v>20</v>
      </c>
      <c r="H970">
        <v>114</v>
      </c>
      <c r="I970" s="7">
        <f>IF(H970 =0,0,E970/H970)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(((L970/60)/60)/24)+DATE(1970,1,1)</f>
        <v>40544.25</v>
      </c>
      <c r="O970" s="10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LEFT(R970,SEARCH("/",R970)-1)</f>
        <v>food</v>
      </c>
      <c r="T970" t="str">
        <f>MID(R970,SEARCH("/",R970)+1,256)</f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(E971/D971*100)</f>
        <v>108.22784810126582</v>
      </c>
      <c r="G971" t="s">
        <v>20</v>
      </c>
      <c r="H971">
        <v>93</v>
      </c>
      <c r="I971" s="7">
        <f>IF(H971 =0,0,E971/H971)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(((L971/60)/60)/24)+DATE(1970,1,1)</f>
        <v>43821.25</v>
      </c>
      <c r="O971" s="10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LEFT(R971,SEARCH("/",R971)-1)</f>
        <v>theater</v>
      </c>
      <c r="T971" t="str">
        <f>MID(R971,SEARCH("/",R971)+1,256)</f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(E972/D972*100)</f>
        <v>60.757639620653315</v>
      </c>
      <c r="G972" t="s">
        <v>14</v>
      </c>
      <c r="H972">
        <v>594</v>
      </c>
      <c r="I972" s="7">
        <f>IF(H972 =0,0,E972/H972)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(((L972/60)/60)/24)+DATE(1970,1,1)</f>
        <v>40672.208333333336</v>
      </c>
      <c r="O972" s="10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LEFT(R972,SEARCH("/",R972)-1)</f>
        <v>theater</v>
      </c>
      <c r="T972" t="str">
        <f>MID(R972,SEARCH("/",R972)+1,256)</f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(E973/D973*100)</f>
        <v>27.725490196078432</v>
      </c>
      <c r="G973" t="s">
        <v>14</v>
      </c>
      <c r="H973">
        <v>24</v>
      </c>
      <c r="I973" s="7">
        <f>IF(H973 =0,0,E973/H973)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(((L973/60)/60)/24)+DATE(1970,1,1)</f>
        <v>41555.208333333336</v>
      </c>
      <c r="O973" s="10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LEFT(R973,SEARCH("/",R973)-1)</f>
        <v>film &amp; video</v>
      </c>
      <c r="T973" t="str">
        <f>MID(R973,SEARCH("/",R973)+1,256)</f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(E974/D974*100)</f>
        <v>228.3934426229508</v>
      </c>
      <c r="G974" t="s">
        <v>20</v>
      </c>
      <c r="H974">
        <v>1681</v>
      </c>
      <c r="I974" s="7">
        <f>IF(H974 =0,0,E974/H974)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(((L974/60)/60)/24)+DATE(1970,1,1)</f>
        <v>41792.208333333336</v>
      </c>
      <c r="O974" s="10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LEFT(R974,SEARCH("/",R974)-1)</f>
        <v>technology</v>
      </c>
      <c r="T974" t="str">
        <f>MID(R974,SEARCH("/",R974)+1,256)</f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(E975/D975*100)</f>
        <v>21.615194054500414</v>
      </c>
      <c r="G975" t="s">
        <v>14</v>
      </c>
      <c r="H975">
        <v>252</v>
      </c>
      <c r="I975" s="7">
        <f>IF(H975 =0,0,E975/H975)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(((L975/60)/60)/24)+DATE(1970,1,1)</f>
        <v>40522.25</v>
      </c>
      <c r="O975" s="10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>LEFT(R975,SEARCH("/",R975)-1)</f>
        <v>theater</v>
      </c>
      <c r="T975" t="str">
        <f>MID(R975,SEARCH("/",R975)+1,256)</f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(E976/D976*100)</f>
        <v>373.875</v>
      </c>
      <c r="G976" t="s">
        <v>20</v>
      </c>
      <c r="H976">
        <v>32</v>
      </c>
      <c r="I976" s="7">
        <f>IF(H976 =0,0,E976/H976)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(((L976/60)/60)/24)+DATE(1970,1,1)</f>
        <v>41412.208333333336</v>
      </c>
      <c r="O976" s="10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LEFT(R976,SEARCH("/",R976)-1)</f>
        <v>music</v>
      </c>
      <c r="T976" t="str">
        <f>MID(R976,SEARCH("/",R976)+1,256)</f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(E977/D977*100)</f>
        <v>154.92592592592592</v>
      </c>
      <c r="G977" t="s">
        <v>20</v>
      </c>
      <c r="H977">
        <v>135</v>
      </c>
      <c r="I977" s="7">
        <f>IF(H977 =0,0,E977/H977)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(((L977/60)/60)/24)+DATE(1970,1,1)</f>
        <v>42337.25</v>
      </c>
      <c r="O977" s="10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LEFT(R977,SEARCH("/",R977)-1)</f>
        <v>theater</v>
      </c>
      <c r="T977" t="str">
        <f>MID(R977,SEARCH("/",R977)+1,256)</f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(E978/D978*100)</f>
        <v>322.14999999999998</v>
      </c>
      <c r="G978" t="s">
        <v>20</v>
      </c>
      <c r="H978">
        <v>140</v>
      </c>
      <c r="I978" s="7">
        <f>IF(H978 =0,0,E978/H978)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(((L978/60)/60)/24)+DATE(1970,1,1)</f>
        <v>40571.25</v>
      </c>
      <c r="O978" s="10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LEFT(R978,SEARCH("/",R978)-1)</f>
        <v>theater</v>
      </c>
      <c r="T978" t="str">
        <f>MID(R978,SEARCH("/",R978)+1,256)</f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(E979/D979*100)</f>
        <v>73.957142857142856</v>
      </c>
      <c r="G979" t="s">
        <v>14</v>
      </c>
      <c r="H979">
        <v>67</v>
      </c>
      <c r="I979" s="7">
        <f>IF(H979 =0,0,E979/H979)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(((L979/60)/60)/24)+DATE(1970,1,1)</f>
        <v>43138.25</v>
      </c>
      <c r="O979" s="10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>LEFT(R979,SEARCH("/",R979)-1)</f>
        <v>food</v>
      </c>
      <c r="T979" t="str">
        <f>MID(R979,SEARCH("/",R979)+1,256)</f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(E980/D980*100)</f>
        <v>864.1</v>
      </c>
      <c r="G980" t="s">
        <v>20</v>
      </c>
      <c r="H980">
        <v>92</v>
      </c>
      <c r="I980" s="7">
        <f>IF(H980 =0,0,E980/H980)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(((L980/60)/60)/24)+DATE(1970,1,1)</f>
        <v>42686.25</v>
      </c>
      <c r="O980" s="10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LEFT(R980,SEARCH("/",R980)-1)</f>
        <v>games</v>
      </c>
      <c r="T980" t="str">
        <f>MID(R980,SEARCH("/",R980)+1,256)</f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(E981/D981*100)</f>
        <v>143.26245847176079</v>
      </c>
      <c r="G981" t="s">
        <v>20</v>
      </c>
      <c r="H981">
        <v>1015</v>
      </c>
      <c r="I981" s="7">
        <f>IF(H981 =0,0,E981/H981)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(((L981/60)/60)/24)+DATE(1970,1,1)</f>
        <v>42078.208333333328</v>
      </c>
      <c r="O981" s="10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LEFT(R981,SEARCH("/",R981)-1)</f>
        <v>theater</v>
      </c>
      <c r="T981" t="str">
        <f>MID(R981,SEARCH("/",R981)+1,256)</f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(E982/D982*100)</f>
        <v>40.281762295081968</v>
      </c>
      <c r="G982" t="s">
        <v>14</v>
      </c>
      <c r="H982">
        <v>742</v>
      </c>
      <c r="I982" s="7">
        <f>IF(H982 =0,0,E982/H982)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(((L982/60)/60)/24)+DATE(1970,1,1)</f>
        <v>42307.208333333328</v>
      </c>
      <c r="O982" s="10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>LEFT(R982,SEARCH("/",R982)-1)</f>
        <v>publishing</v>
      </c>
      <c r="T982" t="str">
        <f>MID(R982,SEARCH("/",R982)+1,256)</f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(E983/D983*100)</f>
        <v>178.22388059701493</v>
      </c>
      <c r="G983" t="s">
        <v>20</v>
      </c>
      <c r="H983">
        <v>323</v>
      </c>
      <c r="I983" s="7">
        <f>IF(H983 =0,0,E983/H983)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(((L983/60)/60)/24)+DATE(1970,1,1)</f>
        <v>43094.25</v>
      </c>
      <c r="O983" s="10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LEFT(R983,SEARCH("/",R983)-1)</f>
        <v>technology</v>
      </c>
      <c r="T983" t="str">
        <f>MID(R983,SEARCH("/",R983)+1,256)</f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(E984/D984*100)</f>
        <v>84.930555555555557</v>
      </c>
      <c r="G984" t="s">
        <v>14</v>
      </c>
      <c r="H984">
        <v>75</v>
      </c>
      <c r="I984" s="7">
        <f>IF(H984 =0,0,E984/H984)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(((L984/60)/60)/24)+DATE(1970,1,1)</f>
        <v>40743.208333333336</v>
      </c>
      <c r="O984" s="10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LEFT(R984,SEARCH("/",R984)-1)</f>
        <v>film &amp; video</v>
      </c>
      <c r="T984" t="str">
        <f>MID(R984,SEARCH("/",R984)+1,256)</f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(E985/D985*100)</f>
        <v>145.93648334624322</v>
      </c>
      <c r="G985" t="s">
        <v>20</v>
      </c>
      <c r="H985">
        <v>2326</v>
      </c>
      <c r="I985" s="7">
        <f>IF(H985 =0,0,E985/H985)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(((L985/60)/60)/24)+DATE(1970,1,1)</f>
        <v>43681.208333333328</v>
      </c>
      <c r="O985" s="10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LEFT(R985,SEARCH("/",R985)-1)</f>
        <v>film &amp; video</v>
      </c>
      <c r="T985" t="str">
        <f>MID(R985,SEARCH("/",R985)+1,256)</f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(E986/D986*100)</f>
        <v>152.46153846153848</v>
      </c>
      <c r="G986" t="s">
        <v>20</v>
      </c>
      <c r="H986">
        <v>381</v>
      </c>
      <c r="I986" s="7">
        <f>IF(H986 =0,0,E986/H986)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(((L986/60)/60)/24)+DATE(1970,1,1)</f>
        <v>43716.208333333328</v>
      </c>
      <c r="O986" s="10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LEFT(R986,SEARCH("/",R986)-1)</f>
        <v>theater</v>
      </c>
      <c r="T986" t="str">
        <f>MID(R986,SEARCH("/",R986)+1,256)</f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(E987/D987*100)</f>
        <v>67.129542790152414</v>
      </c>
      <c r="G987" t="s">
        <v>14</v>
      </c>
      <c r="H987">
        <v>4405</v>
      </c>
      <c r="I987" s="7">
        <f>IF(H987 =0,0,E987/H987)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(((L987/60)/60)/24)+DATE(1970,1,1)</f>
        <v>41614.25</v>
      </c>
      <c r="O987" s="10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>LEFT(R987,SEARCH("/",R987)-1)</f>
        <v>music</v>
      </c>
      <c r="T987" t="str">
        <f>MID(R987,SEARCH("/",R987)+1,256)</f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(E988/D988*100)</f>
        <v>40.307692307692307</v>
      </c>
      <c r="G988" t="s">
        <v>14</v>
      </c>
      <c r="H988">
        <v>92</v>
      </c>
      <c r="I988" s="7">
        <f>IF(H988 =0,0,E988/H988)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(((L988/60)/60)/24)+DATE(1970,1,1)</f>
        <v>40638.208333333336</v>
      </c>
      <c r="O988" s="10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LEFT(R988,SEARCH("/",R988)-1)</f>
        <v>music</v>
      </c>
      <c r="T988" t="str">
        <f>MID(R988,SEARCH("/",R988)+1,256)</f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(E989/D989*100)</f>
        <v>216.79032258064518</v>
      </c>
      <c r="G989" t="s">
        <v>20</v>
      </c>
      <c r="H989">
        <v>480</v>
      </c>
      <c r="I989" s="7">
        <f>IF(H989 =0,0,E989/H989)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(((L989/60)/60)/24)+DATE(1970,1,1)</f>
        <v>42852.208333333328</v>
      </c>
      <c r="O989" s="10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LEFT(R989,SEARCH("/",R989)-1)</f>
        <v>film &amp; video</v>
      </c>
      <c r="T989" t="str">
        <f>MID(R989,SEARCH("/",R989)+1,256)</f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(E990/D990*100)</f>
        <v>52.117021276595743</v>
      </c>
      <c r="G990" t="s">
        <v>14</v>
      </c>
      <c r="H990">
        <v>64</v>
      </c>
      <c r="I990" s="7">
        <f>IF(H990 =0,0,E990/H990)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(((L990/60)/60)/24)+DATE(1970,1,1)</f>
        <v>42686.25</v>
      </c>
      <c r="O990" s="10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>LEFT(R990,SEARCH("/",R990)-1)</f>
        <v>publishing</v>
      </c>
      <c r="T990" t="str">
        <f>MID(R990,SEARCH("/",R990)+1,256)</f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(E991/D991*100)</f>
        <v>499.58333333333337</v>
      </c>
      <c r="G991" t="s">
        <v>20</v>
      </c>
      <c r="H991">
        <v>226</v>
      </c>
      <c r="I991" s="7">
        <f>IF(H991 =0,0,E991/H991)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(((L991/60)/60)/24)+DATE(1970,1,1)</f>
        <v>43571.208333333328</v>
      </c>
      <c r="O991" s="10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LEFT(R991,SEARCH("/",R991)-1)</f>
        <v>publishing</v>
      </c>
      <c r="T991" t="str">
        <f>MID(R991,SEARCH("/",R991)+1,256)</f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(E992/D992*100)</f>
        <v>87.679487179487182</v>
      </c>
      <c r="G992" t="s">
        <v>14</v>
      </c>
      <c r="H992">
        <v>64</v>
      </c>
      <c r="I992" s="7">
        <f>IF(H992 =0,0,E992/H992)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(((L992/60)/60)/24)+DATE(1970,1,1)</f>
        <v>42432.25</v>
      </c>
      <c r="O992" s="10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LEFT(R992,SEARCH("/",R992)-1)</f>
        <v>film &amp; video</v>
      </c>
      <c r="T992" t="str">
        <f>MID(R992,SEARCH("/",R992)+1,256)</f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(E993/D993*100)</f>
        <v>113.17346938775511</v>
      </c>
      <c r="G993" t="s">
        <v>20</v>
      </c>
      <c r="H993">
        <v>241</v>
      </c>
      <c r="I993" s="7">
        <f>IF(H993 =0,0,E993/H993)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(((L993/60)/60)/24)+DATE(1970,1,1)</f>
        <v>41907.208333333336</v>
      </c>
      <c r="O993" s="10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LEFT(R993,SEARCH("/",R993)-1)</f>
        <v>music</v>
      </c>
      <c r="T993" t="str">
        <f>MID(R993,SEARCH("/",R993)+1,256)</f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(E994/D994*100)</f>
        <v>426.54838709677421</v>
      </c>
      <c r="G994" t="s">
        <v>20</v>
      </c>
      <c r="H994">
        <v>132</v>
      </c>
      <c r="I994" s="7">
        <f>IF(H994 =0,0,E994/H994)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(((L994/60)/60)/24)+DATE(1970,1,1)</f>
        <v>43227.208333333328</v>
      </c>
      <c r="O994" s="10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LEFT(R994,SEARCH("/",R994)-1)</f>
        <v>film &amp; video</v>
      </c>
      <c r="T994" t="str">
        <f>MID(R994,SEARCH("/",R994)+1,256)</f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(E995/D995*100)</f>
        <v>77.632653061224488</v>
      </c>
      <c r="G995" t="s">
        <v>74</v>
      </c>
      <c r="H995">
        <v>75</v>
      </c>
      <c r="I995" s="7">
        <f>IF(H995 =0,0,E995/H995)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(((L995/60)/60)/24)+DATE(1970,1,1)</f>
        <v>42362.25</v>
      </c>
      <c r="O995" s="10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LEFT(R995,SEARCH("/",R995)-1)</f>
        <v>photography</v>
      </c>
      <c r="T995" t="str">
        <f>MID(R995,SEARCH("/",R995)+1,256)</f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(E996/D996*100)</f>
        <v>52.496810772501767</v>
      </c>
      <c r="G996" t="s">
        <v>14</v>
      </c>
      <c r="H996">
        <v>842</v>
      </c>
      <c r="I996" s="7">
        <f>IF(H996 =0,0,E996/H996)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(((L996/60)/60)/24)+DATE(1970,1,1)</f>
        <v>41929.208333333336</v>
      </c>
      <c r="O996" s="10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LEFT(R996,SEARCH("/",R996)-1)</f>
        <v>publishing</v>
      </c>
      <c r="T996" t="str">
        <f>MID(R996,SEARCH("/",R996)+1,256)</f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(E997/D997*100)</f>
        <v>157.46762589928059</v>
      </c>
      <c r="G997" t="s">
        <v>20</v>
      </c>
      <c r="H997">
        <v>2043</v>
      </c>
      <c r="I997" s="7">
        <f>IF(H997 =0,0,E997/H997)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(((L997/60)/60)/24)+DATE(1970,1,1)</f>
        <v>43408.208333333328</v>
      </c>
      <c r="O997" s="10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LEFT(R997,SEARCH("/",R997)-1)</f>
        <v>food</v>
      </c>
      <c r="T997" t="str">
        <f>MID(R997,SEARCH("/",R997)+1,256)</f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(E998/D998*100)</f>
        <v>72.939393939393938</v>
      </c>
      <c r="G998" t="s">
        <v>14</v>
      </c>
      <c r="H998">
        <v>112</v>
      </c>
      <c r="I998" s="7">
        <f>IF(H998 =0,0,E998/H998)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(((L998/60)/60)/24)+DATE(1970,1,1)</f>
        <v>41276.25</v>
      </c>
      <c r="O998" s="10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>LEFT(R998,SEARCH("/",R998)-1)</f>
        <v>theater</v>
      </c>
      <c r="T998" t="str">
        <f>MID(R998,SEARCH("/",R998)+1,256)</f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(E999/D999*100)</f>
        <v>60.565789473684205</v>
      </c>
      <c r="G999" t="s">
        <v>74</v>
      </c>
      <c r="H999">
        <v>139</v>
      </c>
      <c r="I999" s="7">
        <f>IF(H999 =0,0,E999/H999)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(((L999/60)/60)/24)+DATE(1970,1,1)</f>
        <v>41659.25</v>
      </c>
      <c r="O999" s="10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>LEFT(R999,SEARCH("/",R999)-1)</f>
        <v>theater</v>
      </c>
      <c r="T999" t="str">
        <f>MID(R999,SEARCH("/",R999)+1,256)</f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(E1000/D1000*100)</f>
        <v>56.791291291291287</v>
      </c>
      <c r="G1000" t="s">
        <v>14</v>
      </c>
      <c r="H1000">
        <v>374</v>
      </c>
      <c r="I1000" s="7">
        <f>IF(H1000 =0,0,E1000/H1000)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10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LEFT(R1000,SEARCH("/",R1000)-1)</f>
        <v>music</v>
      </c>
      <c r="T1000" t="str">
        <f>MID(R1000,SEARCH("/",R1000)+1,256)</f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(E1001/D1001*100)</f>
        <v>56.542754275427541</v>
      </c>
      <c r="G1001" t="s">
        <v>74</v>
      </c>
      <c r="H1001">
        <v>1122</v>
      </c>
      <c r="I1001" s="7">
        <f>IF(H1001 =0,0,E1001/H1001)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10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LEFT(R1001,SEARCH("/",R1001)-1)</f>
        <v>food</v>
      </c>
      <c r="T1001" t="str">
        <f>MID(R1001,SEARCH("/",R1001)+1,256)</f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2060"/>
      </colorScale>
    </cfRule>
  </conditionalFormatting>
  <conditionalFormatting sqref="G1:G1048576">
    <cfRule type="colorScale" priority="9">
      <colorScale>
        <cfvo type="min"/>
        <cfvo type="max"/>
        <color rgb="FFFF7128"/>
        <color rgb="FFFFEF9C"/>
      </colorScale>
    </cfRule>
  </conditionalFormatting>
  <conditionalFormatting sqref="G2:G1001">
    <cfRule type="containsText" dxfId="7" priority="5" operator="containsText" text="live">
      <formula>NOT(ISERROR(SEARCH("live",G2)))</formula>
    </cfRule>
    <cfRule type="containsText" dxfId="6" priority="6" operator="containsText" text="successful">
      <formula>NOT(ISERROR(SEARCH("successful",G2)))</formula>
    </cfRule>
    <cfRule type="containsText" dxfId="5" priority="7" operator="containsText" text="canceled">
      <formula>NOT(ISERROR(SEARCH("canceled",G2)))</formula>
    </cfRule>
    <cfRule type="containsText" dxfId="4" priority="8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859-A962-A043-A318-E8B98D89441C}">
  <dimension ref="A2:F15"/>
  <sheetViews>
    <sheetView workbookViewId="0">
      <selection activeCell="F14" sqref="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8" t="s">
        <v>6</v>
      </c>
      <c r="B2" t="s">
        <v>2033</v>
      </c>
    </row>
    <row r="4" spans="1:6" x14ac:dyDescent="0.2">
      <c r="A4" s="8" t="s">
        <v>2034</v>
      </c>
      <c r="B4" s="8" t="s">
        <v>2046</v>
      </c>
    </row>
    <row r="5" spans="1:6" x14ac:dyDescent="0.2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9" t="s">
        <v>2036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9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2">
      <c r="A8" s="9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9" t="s">
        <v>2039</v>
      </c>
      <c r="E9">
        <v>4</v>
      </c>
      <c r="F9">
        <v>4</v>
      </c>
    </row>
    <row r="10" spans="1:6" x14ac:dyDescent="0.2">
      <c r="A10" s="9" t="s">
        <v>2040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9" t="s">
        <v>2041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9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9" t="s">
        <v>2043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9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9" t="s">
        <v>2045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0113-1CF5-3040-881D-B6FAAEAB3940}">
  <dimension ref="A1:F30"/>
  <sheetViews>
    <sheetView workbookViewId="0">
      <selection activeCell="F7" sqref="F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2033</v>
      </c>
    </row>
    <row r="2" spans="1:6" x14ac:dyDescent="0.2">
      <c r="A2" s="8" t="s">
        <v>2031</v>
      </c>
      <c r="B2" t="s">
        <v>2033</v>
      </c>
    </row>
    <row r="4" spans="1:6" x14ac:dyDescent="0.2">
      <c r="A4" s="8" t="s">
        <v>2034</v>
      </c>
      <c r="B4" s="8" t="s">
        <v>2046</v>
      </c>
    </row>
    <row r="5" spans="1:6" x14ac:dyDescent="0.2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9" t="s">
        <v>2047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">
      <c r="A7" s="9" t="s">
        <v>2092</v>
      </c>
      <c r="B7" s="14"/>
      <c r="C7" s="14"/>
      <c r="D7" s="14"/>
      <c r="E7" s="14">
        <v>4</v>
      </c>
      <c r="F7" s="14">
        <v>4</v>
      </c>
    </row>
    <row r="8" spans="1:6" x14ac:dyDescent="0.2">
      <c r="A8" s="9" t="s">
        <v>2048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">
      <c r="A9" s="9" t="s">
        <v>2049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">
      <c r="A10" s="9" t="s">
        <v>2093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">
      <c r="A11" s="9" t="s">
        <v>2094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">
      <c r="A12" s="9" t="s">
        <v>2095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">
      <c r="A13" s="9" t="s">
        <v>2096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">
      <c r="A14" s="9" t="s">
        <v>2097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">
      <c r="A15" s="9" t="s">
        <v>2098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">
      <c r="A16" s="9" t="s">
        <v>2099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">
      <c r="A17" s="9" t="s">
        <v>2100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">
      <c r="A18" s="9" t="s">
        <v>2101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">
      <c r="A19" s="9" t="s">
        <v>2050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">
      <c r="A20" s="9" t="s">
        <v>2102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">
      <c r="A21" s="9" t="s">
        <v>2103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">
      <c r="A22" s="9" t="s">
        <v>2051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">
      <c r="A23" s="9" t="s">
        <v>2052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">
      <c r="A24" s="9" t="s">
        <v>2053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">
      <c r="A25" s="9" t="s">
        <v>2104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">
      <c r="A26" s="9" t="s">
        <v>2105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">
      <c r="A27" s="9" t="s">
        <v>2106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">
      <c r="A28" s="9" t="s">
        <v>2107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">
      <c r="A29" s="9" t="s">
        <v>2108</v>
      </c>
      <c r="B29" s="14"/>
      <c r="C29" s="14"/>
      <c r="D29" s="14"/>
      <c r="E29" s="14">
        <v>3</v>
      </c>
      <c r="F29" s="14">
        <v>3</v>
      </c>
    </row>
    <row r="30" spans="1:6" x14ac:dyDescent="0.2">
      <c r="A30" s="9" t="s">
        <v>2045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3D40-2B7F-624C-8905-9B0647E8260C}">
  <dimension ref="A1:F17"/>
  <sheetViews>
    <sheetView workbookViewId="0">
      <selection activeCell="E37" sqref="E3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2068</v>
      </c>
      <c r="B1" t="s">
        <v>2033</v>
      </c>
    </row>
    <row r="3" spans="1:6" x14ac:dyDescent="0.2">
      <c r="A3" s="8" t="s">
        <v>2034</v>
      </c>
      <c r="B3" s="8" t="s">
        <v>2046</v>
      </c>
    </row>
    <row r="4" spans="1:6" x14ac:dyDescent="0.2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">
      <c r="A5" s="9" t="s">
        <v>2056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">
      <c r="A6" s="9" t="s">
        <v>2057</v>
      </c>
      <c r="B6">
        <v>7</v>
      </c>
      <c r="C6">
        <v>28</v>
      </c>
      <c r="E6">
        <v>44</v>
      </c>
      <c r="F6">
        <v>79</v>
      </c>
    </row>
    <row r="7" spans="1:6" x14ac:dyDescent="0.2">
      <c r="A7" s="9" t="s">
        <v>2058</v>
      </c>
      <c r="B7">
        <v>4</v>
      </c>
      <c r="C7">
        <v>33</v>
      </c>
      <c r="E7">
        <v>49</v>
      </c>
      <c r="F7">
        <v>86</v>
      </c>
    </row>
    <row r="8" spans="1:6" x14ac:dyDescent="0.2">
      <c r="A8" s="9" t="s">
        <v>2059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">
      <c r="A9" s="9" t="s">
        <v>2060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">
      <c r="A10" s="9" t="s">
        <v>2061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">
      <c r="A11" s="9" t="s">
        <v>2062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">
      <c r="A12" s="9" t="s">
        <v>2063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">
      <c r="A13" s="9" t="s">
        <v>2064</v>
      </c>
      <c r="B13">
        <v>5</v>
      </c>
      <c r="C13">
        <v>23</v>
      </c>
      <c r="E13">
        <v>45</v>
      </c>
      <c r="F13">
        <v>73</v>
      </c>
    </row>
    <row r="14" spans="1:6" x14ac:dyDescent="0.2">
      <c r="A14" s="9" t="s">
        <v>2065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">
      <c r="A15" s="9" t="s">
        <v>2066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">
      <c r="A16" s="9" t="s">
        <v>2067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">
      <c r="A17" s="9" t="s">
        <v>2045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3920-82EC-F048-AB3B-ED98EFA64527}">
  <dimension ref="A1:H13"/>
  <sheetViews>
    <sheetView workbookViewId="0">
      <selection activeCell="B2" sqref="B2"/>
    </sheetView>
  </sheetViews>
  <sheetFormatPr baseColWidth="10" defaultColWidth="11" defaultRowHeight="16" x14ac:dyDescent="0.2"/>
  <cols>
    <col min="1" max="1" width="27.1640625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  <col min="18" max="18" width="27" bestFit="1" customWidth="1"/>
    <col min="19" max="19" width="22.5" bestFit="1" customWidth="1"/>
    <col min="20" max="20" width="24.83203125" bestFit="1" customWidth="1"/>
    <col min="21" max="21" width="26" bestFit="1" customWidth="1"/>
    <col min="22" max="26" width="4.6640625" bestFit="1" customWidth="1"/>
    <col min="27" max="27" width="5.6640625" bestFit="1" customWidth="1"/>
    <col min="28" max="28" width="10.83203125" bestFit="1" customWidth="1"/>
    <col min="29" max="29" width="24.83203125" bestFit="1" customWidth="1"/>
    <col min="30" max="30" width="26" bestFit="1" customWidth="1"/>
    <col min="31" max="31" width="24.83203125" bestFit="1" customWidth="1"/>
    <col min="32" max="32" width="26" bestFit="1" customWidth="1"/>
    <col min="33" max="33" width="24.83203125" bestFit="1" customWidth="1"/>
    <col min="34" max="34" width="26" bestFit="1" customWidth="1"/>
    <col min="35" max="35" width="24.83203125" bestFit="1" customWidth="1"/>
    <col min="36" max="36" width="26" bestFit="1" customWidth="1"/>
    <col min="37" max="37" width="29.6640625" bestFit="1" customWidth="1"/>
    <col min="38" max="38" width="30.83203125" bestFit="1" customWidth="1"/>
    <col min="39" max="39" width="8.33203125" bestFit="1" customWidth="1"/>
    <col min="40" max="40" width="4.6640625" bestFit="1" customWidth="1"/>
    <col min="41" max="41" width="9.33203125" bestFit="1" customWidth="1"/>
    <col min="42" max="42" width="8.33203125" bestFit="1" customWidth="1"/>
    <col min="43" max="43" width="10.83203125" bestFit="1" customWidth="1"/>
  </cols>
  <sheetData>
    <row r="1" spans="1:8" x14ac:dyDescent="0.2">
      <c r="A1" t="s">
        <v>2069</v>
      </c>
      <c r="B1" t="s">
        <v>2070</v>
      </c>
      <c r="C1" t="s">
        <v>2071</v>
      </c>
      <c r="D1" t="s">
        <v>2088</v>
      </c>
      <c r="E1" t="s">
        <v>2072</v>
      </c>
      <c r="F1" t="s">
        <v>2073</v>
      </c>
      <c r="G1" t="s">
        <v>2074</v>
      </c>
      <c r="H1" t="s">
        <v>2075</v>
      </c>
    </row>
    <row r="2" spans="1:8" x14ac:dyDescent="0.2">
      <c r="A2" t="s">
        <v>2076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1">
        <f>B2/E2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">
      <c r="A3" t="s">
        <v>2080</v>
      </c>
      <c r="B3">
        <f>COUNTIFS(Crowdfunding!$D:$D, "&gt;=1000",Crowdfunding!$D:$D,"&lt;5000",Crowdfunding!$G:$G,"successful")</f>
        <v>191</v>
      </c>
      <c r="C3">
        <f>COUNTIFS(Crowdfunding!$D:$D, "&gt;=1000",Crowdfunding!$D:$D,"&lt;5000",Crowdfunding!$G:$G,"failed")</f>
        <v>38</v>
      </c>
      <c r="D3">
        <f>COUNTIFS(Crowdfunding!$D:$D, "&gt;=1000",Crowdfunding!$D:$D,"&lt;5000",Crowdfunding!$G:$G,"canceled")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2">
      <c r="A4" t="s">
        <v>2077</v>
      </c>
      <c r="B4">
        <f>COUNTIFS(Crowdfunding!$D:$D, "&gt;=5000",Crowdfunding!$D:$D,"&lt;10000",Crowdfunding!$G:$G,"successful")</f>
        <v>164</v>
      </c>
      <c r="C4">
        <f>COUNTIFS(Crowdfunding!$D:$D, "&gt;=5000",Crowdfunding!$D:$D,"&lt;10000",Crowdfunding!$G:$G,"failed")</f>
        <v>126</v>
      </c>
      <c r="D4">
        <f>COUNTIFS(Crowdfunding!$D:$D, "&gt;=5000",Crowdfunding!$D:$D,"&lt;10000",Crowdfunding!$G:$G,"canceled")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2078</v>
      </c>
      <c r="B5">
        <f>COUNTIFS(Crowdfunding!$D:$D, "&gt;=10000",Crowdfunding!$D:$D,"&lt;15000",Crowdfunding!$G:$G,"successful")</f>
        <v>4</v>
      </c>
      <c r="C5">
        <f>COUNTIFS(Crowdfunding!$D:$D, "&gt;=10000",Crowdfunding!$D:$D,"&lt;15000",Crowdfunding!$G:$G,"failed")</f>
        <v>5</v>
      </c>
      <c r="D5">
        <f>COUNTIFS(Crowdfunding!$D:$D, "&gt;=10000",Crowdfunding!$D:$D,"&lt;15000",Crowdfunding!$G:$G,"canceled")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2082</v>
      </c>
      <c r="B6">
        <f>COUNTIFS(Crowdfunding!$D:$D, "&gt;=15000",Crowdfunding!$D:$D,"&lt;20000",Crowdfunding!$G:$G,"successful")</f>
        <v>10</v>
      </c>
      <c r="C6">
        <f>COUNTIFS(Crowdfunding!$D:$D, "&gt;=15000",Crowdfunding!$D:$D,"&lt;20000",Crowdfunding!$G:$G,"failed")</f>
        <v>0</v>
      </c>
      <c r="D6">
        <f>COUNTIFS(Crowdfunding!$D:$D, "&gt;=15000",Crowdfunding!$D:$D,"&lt;20000",Crowdfunding!$G:$G,"canceled")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2079</v>
      </c>
      <c r="B7">
        <f>COUNTIFS(Crowdfunding!$D:$D, "&gt;=20000",Crowdfunding!$D:$D,"&lt;25000",Crowdfunding!$G:$G,"successful")</f>
        <v>7</v>
      </c>
      <c r="C7">
        <f>COUNTIFS(Crowdfunding!$D:$D, "&gt;=20000",Crowdfunding!$D:$D,"&lt;25000",Crowdfunding!$G:$G,"failed")</f>
        <v>0</v>
      </c>
      <c r="D7">
        <f>COUNTIFS(Crowdfunding!$D:$D, "&gt;=20000",Crowdfunding!$D:$D,"&lt;25000",Crowdfunding!$G:$G,"canceled")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2081</v>
      </c>
      <c r="B8">
        <f>COUNTIFS(Crowdfunding!$D:$D, "&gt;=25000",Crowdfunding!$D:$D,"&lt;30000",Crowdfunding!$G:$G,"successful")</f>
        <v>11</v>
      </c>
      <c r="C8">
        <f>COUNTIFS(Crowdfunding!$D:$D, "&gt;=25000",Crowdfunding!$D:$D,"&lt;30000",Crowdfunding!$G:$G,"failed")</f>
        <v>3</v>
      </c>
      <c r="D8">
        <f>COUNTIFS(Crowdfunding!$D:$D, "&gt;=25000",Crowdfunding!$D:$D,"&lt;30000",Crowdfunding!$G:$G,"canceled")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2083</v>
      </c>
      <c r="B9">
        <f>COUNTIFS(Crowdfunding!$D:$D, "&gt;=30000",Crowdfunding!$D:$D,"&lt;35000",Crowdfunding!$G:$G,"successful")</f>
        <v>7</v>
      </c>
      <c r="C9">
        <f>COUNTIFS(Crowdfunding!$D:$D, "&gt;=30000",Crowdfunding!$D:$D,"&lt;35000",Crowdfunding!$G:$G,"failed")</f>
        <v>0</v>
      </c>
      <c r="D9">
        <f>COUNTIFS(Crowdfunding!$D:$D, "&gt;=30000",Crowdfunding!$D:$D,"&lt;35000",Crowdfunding!$G:$G,"canceled")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2084</v>
      </c>
      <c r="B10">
        <f>COUNTIFS(Crowdfunding!$D:$D, "&gt;=35000",Crowdfunding!$D:$D,"&lt;40000",Crowdfunding!$G:$G,"successful")</f>
        <v>8</v>
      </c>
      <c r="C10">
        <f>COUNTIFS(Crowdfunding!$D:$D, "&gt;=35000",Crowdfunding!$D:$D,"&lt;40000",Crowdfunding!$G:$G,"failed")</f>
        <v>3</v>
      </c>
      <c r="D10">
        <f>COUNTIFS(Crowdfunding!$D:$D, "&gt;=35000",Crowdfunding!$D:$D,"&lt;40000",Crowdfunding!$G:$G,"canceled")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2085</v>
      </c>
      <c r="B11">
        <f>COUNTIFS(Crowdfunding!$D:$D, "&gt;=40000",Crowdfunding!$D:$D,"&lt;45000",Crowdfunding!$G:$G,"successful")</f>
        <v>11</v>
      </c>
      <c r="C11">
        <f>COUNTIFS(Crowdfunding!$D:$D, "&gt;=40000",Crowdfunding!$D:$D,"&lt;45000",Crowdfunding!$G:$G,"failed")</f>
        <v>3</v>
      </c>
      <c r="D11">
        <f>COUNTIFS(Crowdfunding!$D:$D, "&gt;=40000",Crowdfunding!$D:$D,"&lt;45000",Crowdfunding!$G:$G,"canceled")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2086</v>
      </c>
      <c r="B12">
        <f>COUNTIFS(Crowdfunding!$D:$D, "&gt;=45000",Crowdfunding!$D:$D,"&lt;50000",Crowdfunding!$G:$G,"successful")</f>
        <v>8</v>
      </c>
      <c r="C12">
        <f>COUNTIFS(Crowdfunding!$D:$D, "&gt;=45000",Crowdfunding!$D:$D,"&lt;50000",Crowdfunding!$G:$G,"failed")</f>
        <v>3</v>
      </c>
      <c r="D12">
        <f>COUNTIFS(Crowdfunding!$D:$D, "&gt;=45000",Crowdfunding!$D:$D,"&lt;50000",Crowdfunding!$G:$G,"canceled")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2087</v>
      </c>
      <c r="B13">
        <f>COUNTIFS(Crowdfunding!$D:$D, "&gt;=50000",Crowdfunding!$G:$G,"successful")</f>
        <v>114</v>
      </c>
      <c r="C13">
        <f>COUNTIFS(Crowdfunding!$D:$D, "&gt;=50000",Crowdfunding!$G:$G,"failed")</f>
        <v>163</v>
      </c>
      <c r="D13">
        <f>COUNTIFS(Crowdfunding!$D:$D, "&gt;=50000",Crowdfunding!$G:$G,"canceled")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A258-FD9A-DF45-BCCB-4BA3979B89E8}">
  <dimension ref="A1:E566"/>
  <sheetViews>
    <sheetView workbookViewId="0">
      <selection activeCell="J13" sqref="J13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</cols>
  <sheetData>
    <row r="1" spans="1:5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">
      <c r="A2" t="s">
        <v>20</v>
      </c>
      <c r="B2">
        <v>158</v>
      </c>
      <c r="D2" t="s">
        <v>14</v>
      </c>
      <c r="E2">
        <v>0</v>
      </c>
    </row>
    <row r="3" spans="1:5" x14ac:dyDescent="0.2">
      <c r="A3" t="s">
        <v>20</v>
      </c>
      <c r="B3">
        <v>1425</v>
      </c>
      <c r="D3" t="s">
        <v>14</v>
      </c>
      <c r="E3">
        <v>24</v>
      </c>
    </row>
    <row r="4" spans="1:5" x14ac:dyDescent="0.2">
      <c r="A4" t="s">
        <v>20</v>
      </c>
      <c r="B4">
        <v>174</v>
      </c>
      <c r="D4" t="s">
        <v>14</v>
      </c>
      <c r="E4">
        <v>53</v>
      </c>
    </row>
    <row r="5" spans="1:5" x14ac:dyDescent="0.2">
      <c r="A5" t="s">
        <v>20</v>
      </c>
      <c r="B5">
        <v>227</v>
      </c>
      <c r="D5" t="s">
        <v>14</v>
      </c>
      <c r="E5">
        <v>18</v>
      </c>
    </row>
    <row r="6" spans="1:5" x14ac:dyDescent="0.2">
      <c r="A6" t="s">
        <v>20</v>
      </c>
      <c r="B6">
        <v>220</v>
      </c>
      <c r="D6" t="s">
        <v>14</v>
      </c>
      <c r="E6">
        <v>44</v>
      </c>
    </row>
    <row r="7" spans="1:5" x14ac:dyDescent="0.2">
      <c r="A7" t="s">
        <v>20</v>
      </c>
      <c r="B7">
        <v>98</v>
      </c>
      <c r="D7" t="s">
        <v>14</v>
      </c>
      <c r="E7">
        <v>27</v>
      </c>
    </row>
    <row r="8" spans="1:5" x14ac:dyDescent="0.2">
      <c r="A8" t="s">
        <v>20</v>
      </c>
      <c r="B8">
        <v>100</v>
      </c>
      <c r="D8" t="s">
        <v>14</v>
      </c>
      <c r="E8">
        <v>55</v>
      </c>
    </row>
    <row r="9" spans="1:5" x14ac:dyDescent="0.2">
      <c r="A9" t="s">
        <v>20</v>
      </c>
      <c r="B9">
        <v>1249</v>
      </c>
      <c r="D9" t="s">
        <v>14</v>
      </c>
      <c r="E9">
        <v>200</v>
      </c>
    </row>
    <row r="10" spans="1:5" x14ac:dyDescent="0.2">
      <c r="A10" t="s">
        <v>20</v>
      </c>
      <c r="B10">
        <v>1396</v>
      </c>
      <c r="D10" t="s">
        <v>14</v>
      </c>
      <c r="E10">
        <v>452</v>
      </c>
    </row>
    <row r="11" spans="1:5" x14ac:dyDescent="0.2">
      <c r="A11" t="s">
        <v>20</v>
      </c>
      <c r="B11">
        <v>890</v>
      </c>
      <c r="D11" t="s">
        <v>14</v>
      </c>
      <c r="E11">
        <v>674</v>
      </c>
    </row>
    <row r="12" spans="1:5" x14ac:dyDescent="0.2">
      <c r="A12" t="s">
        <v>20</v>
      </c>
      <c r="B12">
        <v>142</v>
      </c>
      <c r="D12" t="s">
        <v>14</v>
      </c>
      <c r="E12">
        <v>558</v>
      </c>
    </row>
    <row r="13" spans="1:5" x14ac:dyDescent="0.2">
      <c r="A13" t="s">
        <v>20</v>
      </c>
      <c r="B13">
        <v>2673</v>
      </c>
      <c r="D13" t="s">
        <v>14</v>
      </c>
      <c r="E13">
        <v>15</v>
      </c>
    </row>
    <row r="14" spans="1:5" x14ac:dyDescent="0.2">
      <c r="A14" t="s">
        <v>20</v>
      </c>
      <c r="B14">
        <v>163</v>
      </c>
      <c r="D14" t="s">
        <v>14</v>
      </c>
      <c r="E14">
        <v>2307</v>
      </c>
    </row>
    <row r="15" spans="1:5" x14ac:dyDescent="0.2">
      <c r="A15" t="s">
        <v>20</v>
      </c>
      <c r="B15">
        <v>2220</v>
      </c>
      <c r="D15" t="s">
        <v>14</v>
      </c>
      <c r="E15">
        <v>88</v>
      </c>
    </row>
    <row r="16" spans="1: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576 D2:D365">
    <cfRule type="colorScale" priority="10">
      <colorScale>
        <cfvo type="min"/>
        <cfvo type="max"/>
        <color rgb="FFFF7128"/>
        <color rgb="FFFFEF9C"/>
      </colorScale>
    </cfRule>
  </conditionalFormatting>
  <conditionalFormatting sqref="D1">
    <cfRule type="colorScale" priority="1">
      <colorScale>
        <cfvo type="min"/>
        <cfvo type="max"/>
        <color rgb="FFFF7128"/>
        <color rgb="FFFFEF9C"/>
      </colorScale>
    </cfRule>
  </conditionalFormatting>
  <conditionalFormatting sqref="D2:D365 A2:A566">
    <cfRule type="containsText" dxfId="3" priority="2" operator="containsText" text="live">
      <formula>NOT(ISERROR(SEARCH("live",A2)))</formula>
    </cfRule>
    <cfRule type="containsText" dxfId="2" priority="3" operator="containsText" text="successful">
      <formula>NOT(ISERROR(SEARCH("successful",A2)))</formula>
    </cfRule>
    <cfRule type="containsText" dxfId="1" priority="4" operator="containsText" text="canceled">
      <formula>NOT(ISERROR(SEARCH("canceled",A2)))</formula>
    </cfRule>
    <cfRule type="containsText" dxfId="0" priority="5" operator="containsText" text="failed">
      <formula>NOT(ISERROR(SEARCH("failed",A2)))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4670-87AC-D942-806B-24FA8DB70939}">
  <dimension ref="A1:C7"/>
  <sheetViews>
    <sheetView tabSelected="1" workbookViewId="0">
      <selection activeCell="C10" sqref="C10"/>
    </sheetView>
  </sheetViews>
  <sheetFormatPr baseColWidth="10" defaultRowHeight="16" x14ac:dyDescent="0.2"/>
  <cols>
    <col min="1" max="1" width="33.5" bestFit="1" customWidth="1"/>
    <col min="2" max="2" width="20.5" style="9" customWidth="1"/>
    <col min="3" max="3" width="23.6640625" style="9" customWidth="1"/>
  </cols>
  <sheetData>
    <row r="1" spans="1:3" x14ac:dyDescent="0.2">
      <c r="A1" t="s">
        <v>2091</v>
      </c>
      <c r="B1" s="12" t="s">
        <v>2089</v>
      </c>
      <c r="C1" s="13" t="s">
        <v>2090</v>
      </c>
    </row>
    <row r="2" spans="1:3" x14ac:dyDescent="0.2">
      <c r="A2" t="s">
        <v>2109</v>
      </c>
      <c r="B2" s="9">
        <f>MIN(Outcome!B2:B566)</f>
        <v>16</v>
      </c>
      <c r="C2" s="9">
        <f>MIN(Outcome!E2:E365)</f>
        <v>0</v>
      </c>
    </row>
    <row r="3" spans="1:3" x14ac:dyDescent="0.2">
      <c r="A3" t="s">
        <v>2110</v>
      </c>
      <c r="B3" s="9">
        <f>MAX(Outcome!B2:B566)</f>
        <v>7295</v>
      </c>
      <c r="C3" s="9">
        <f>MAX(Outcome!E2:E365)</f>
        <v>6080</v>
      </c>
    </row>
    <row r="4" spans="1:3" x14ac:dyDescent="0.2">
      <c r="A4" t="s">
        <v>2111</v>
      </c>
      <c r="B4" s="9">
        <f>AVERAGE(Outcome!B2:B566)</f>
        <v>851.14690265486729</v>
      </c>
      <c r="C4" s="9">
        <f>AVERAGE(Outcome!E2:E365)</f>
        <v>585.61538461538464</v>
      </c>
    </row>
    <row r="5" spans="1:3" x14ac:dyDescent="0.2">
      <c r="A5" t="s">
        <v>2112</v>
      </c>
      <c r="B5" s="9">
        <f>MEDIAN(Outcome!B2:B566)</f>
        <v>201</v>
      </c>
      <c r="C5" s="9">
        <f>MEDIAN(Outcome!E2:E365)</f>
        <v>114.5</v>
      </c>
    </row>
    <row r="6" spans="1:3" x14ac:dyDescent="0.2">
      <c r="A6" t="s">
        <v>2113</v>
      </c>
      <c r="B6" s="9">
        <f>_xlfn.VAR.P(Outcome!B2:B566)</f>
        <v>1603373.7324019109</v>
      </c>
      <c r="C6" s="9">
        <f>_xlfn.VAR.P(Outcome!E2:E365)</f>
        <v>921574.68174133555</v>
      </c>
    </row>
    <row r="7" spans="1:3" x14ac:dyDescent="0.2">
      <c r="A7" t="s">
        <v>2114</v>
      </c>
      <c r="B7" s="9">
        <f>_xlfn.STDEV.P(Outcome!B2:B566)</f>
        <v>1266.2439466397898</v>
      </c>
      <c r="C7" s="9">
        <f>_xlfn.STDEV.P(Outcome!E2:E365)</f>
        <v>959.98681331637863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Stacked</vt:lpstr>
      <vt:lpstr>Sub-Category Stacked</vt:lpstr>
      <vt:lpstr>Monthly outcome</vt:lpstr>
      <vt:lpstr>Goals</vt:lpstr>
      <vt:lpstr>Outcome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Velvet Robinson</cp:lastModifiedBy>
  <dcterms:created xsi:type="dcterms:W3CDTF">2021-09-29T18:52:28Z</dcterms:created>
  <dcterms:modified xsi:type="dcterms:W3CDTF">2023-08-04T06:01:33Z</dcterms:modified>
</cp:coreProperties>
</file>