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7420" windowHeight="484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<sst xmlns="http://schemas.openxmlformats.org/spreadsheetml/2006/main" count="188" uniqueCount="58">
  <si>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</si>
  <si>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</si>
  <si>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</si>
  <si>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</si>
  <si>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</si>
  <si>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Group 7</t>
  </si>
  <si>
    <t>Legend:</t>
  </si>
  <si>
    <t>On track</t>
  </si>
  <si>
    <t>Low risk</t>
  </si>
  <si>
    <t>Med risk</t>
  </si>
  <si>
    <t>High risk</t>
  </si>
  <si>
    <t>Unassigned</t>
  </si>
  <si>
    <t>Project lead</t>
  </si>
  <si>
    <t>Crystal</t>
  </si>
  <si>
    <t>Delia</t>
  </si>
  <si>
    <t>Nora</t>
  </si>
  <si>
    <t>Vera</t>
  </si>
  <si>
    <t>Project Start Date:</t>
  </si>
  <si>
    <t>14/09/2021</t>
  </si>
  <si>
    <t>Scrolling Increment:</t>
  </si>
  <si>
    <t>Milestone description</t>
  </si>
  <si>
    <t>Category</t>
  </si>
  <si>
    <t>Assigned to</t>
  </si>
  <si>
    <t>Progress</t>
  </si>
  <si>
    <t>Start</t>
  </si>
  <si>
    <t>Days</t>
  </si>
  <si>
    <t>Interation 01</t>
  </si>
  <si>
    <t>Interation planning</t>
  </si>
  <si>
    <t>Goal</t>
  </si>
  <si>
    <t>stakerholder register</t>
  </si>
  <si>
    <t>High Risk</t>
  </si>
  <si>
    <t>All numbers</t>
  </si>
  <si>
    <t>persona</t>
  </si>
  <si>
    <t>Low Risk</t>
  </si>
  <si>
    <t>user testing</t>
  </si>
  <si>
    <t>Milestone</t>
  </si>
  <si>
    <t>review</t>
  </si>
  <si>
    <t>Med Risk</t>
  </si>
  <si>
    <t>Interation 02</t>
  </si>
  <si>
    <t>Gantt chart</t>
  </si>
  <si>
    <t>GitHub boards</t>
  </si>
  <si>
    <t>On Track</t>
  </si>
  <si>
    <t>Test new changes</t>
  </si>
  <si>
    <t>Interation 03</t>
  </si>
  <si>
    <t>Risk register</t>
  </si>
  <si>
    <t>Meeting</t>
  </si>
  <si>
    <t>Website intergration &amp; pubilc</t>
  </si>
  <si>
    <t>To add more data, Insert new rows ABOVE this one</t>
  </si>
  <si>
    <t>TITLE 1</t>
  </si>
  <si>
    <t>Task 1</t>
  </si>
  <si>
    <t>Name</t>
  </si>
  <si>
    <t>Task 2</t>
  </si>
  <si>
    <t>Task 3</t>
  </si>
  <si>
    <t>Task 4</t>
  </si>
  <si>
    <t>Task 5</t>
  </si>
  <si>
    <t>TITLE 2</t>
  </si>
  <si>
    <t>TITLE 3</t>
  </si>
  <si>
    <t>TITLE 4</t>
  </si>
</sst>
</file>

<file path=xl/styles.xml><?xml version="1.0" encoding="utf-8"?>
<styleSheet xmlns="http://schemas.openxmlformats.org/spreadsheetml/2006/main">
  <numFmts count="4">
    <numFmt numFmtId="42" formatCode="_ &quot;￥&quot;* #,##0_ ;_ &quot;￥&quot;* \-#,##0_ ;_ &quot;￥&quot;* &quot;-&quot;_ ;_ @_ "/>
    <numFmt numFmtId="176" formatCode="_(* #,##0.00_);_(* \(#,##0.00\);_(* &quot;-&quot;??_);_(@_)"/>
    <numFmt numFmtId="177" formatCode="d"/>
    <numFmt numFmtId="44" formatCode="_ &quot;￥&quot;* #,##0.00_ ;_ &quot;￥&quot;* \-#,##0.00_ ;_ &quot;￥&quot;* &quot;-&quot;??_ ;_ @_ "/>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rgb="FFFF0000"/>
      <name val="宋体"/>
      <charset val="0"/>
      <scheme val="minor"/>
    </font>
    <font>
      <sz val="11"/>
      <color rgb="FF3F3F76"/>
      <name val="宋体"/>
      <charset val="0"/>
      <scheme val="minor"/>
    </font>
    <font>
      <sz val="11"/>
      <color theme="1"/>
      <name val="宋体"/>
      <charset val="0"/>
      <scheme val="minor"/>
    </font>
    <font>
      <sz val="14"/>
      <color theme="1"/>
      <name val="宋体"/>
      <charset val="134"/>
      <scheme val="minor"/>
    </font>
    <font>
      <b/>
      <sz val="11"/>
      <color theme="3"/>
      <name val="宋体"/>
      <charset val="134"/>
      <scheme val="minor"/>
    </font>
    <font>
      <b/>
      <sz val="11"/>
      <color theme="1"/>
      <name val="宋体"/>
      <charset val="0"/>
      <scheme val="minor"/>
    </font>
    <font>
      <u/>
      <sz val="11"/>
      <color indexed="12"/>
      <name val="Arial"/>
      <charset val="134"/>
    </font>
    <font>
      <sz val="11"/>
      <color theme="0"/>
      <name val="宋体"/>
      <charset val="0"/>
      <scheme val="minor"/>
    </font>
    <font>
      <sz val="11"/>
      <color rgb="FF006100"/>
      <name val="宋体"/>
      <charset val="0"/>
      <scheme val="minor"/>
    </font>
    <font>
      <sz val="11"/>
      <color rgb="FF9C0006"/>
      <name val="宋体"/>
      <charset val="0"/>
      <scheme val="minor"/>
    </font>
    <font>
      <b/>
      <sz val="11"/>
      <color rgb="FF3F3F3F"/>
      <name val="宋体"/>
      <charset val="0"/>
      <scheme val="minor"/>
    </font>
    <font>
      <b/>
      <sz val="22"/>
      <color theme="1" tint="0.349986266670736"/>
      <name val="宋体"/>
      <charset val="134"/>
      <scheme val="major"/>
    </font>
    <font>
      <u/>
      <sz val="11"/>
      <color rgb="FF800080"/>
      <name val="宋体"/>
      <charset val="0"/>
      <scheme val="minor"/>
    </font>
    <font>
      <i/>
      <sz val="11"/>
      <color rgb="FF7F7F7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599993896298105"/>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1">
    <xf numFmtId="0" fontId="0" fillId="0" borderId="0"/>
    <xf numFmtId="42" fontId="0" fillId="0" borderId="0" applyFont="0" applyFill="0" applyBorder="0" applyAlignment="0" applyProtection="0">
      <alignment vertical="center"/>
    </xf>
    <xf numFmtId="0" fontId="32" fillId="17" borderId="0" applyNumberFormat="0" applyBorder="0" applyAlignment="0" applyProtection="0">
      <alignment vertical="center"/>
    </xf>
    <xf numFmtId="0" fontId="31" fillId="14" borderId="21"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2" fillId="15" borderId="0" applyNumberFormat="0" applyBorder="0" applyAlignment="0" applyProtection="0">
      <alignment vertical="center"/>
    </xf>
    <xf numFmtId="0" fontId="39" fillId="21" borderId="0" applyNumberFormat="0" applyBorder="0" applyAlignment="0" applyProtection="0">
      <alignment vertical="center"/>
    </xf>
    <xf numFmtId="176" fontId="0" fillId="0" borderId="8" applyFont="0" applyFill="0" applyAlignment="0" applyProtection="0"/>
    <xf numFmtId="0" fontId="37" fillId="25" borderId="0" applyNumberFormat="0" applyBorder="0" applyAlignment="0" applyProtection="0">
      <alignment vertical="center"/>
    </xf>
    <xf numFmtId="0" fontId="36"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42" fillId="0" borderId="0" applyNumberFormat="0" applyFill="0" applyBorder="0" applyAlignment="0" applyProtection="0">
      <alignment vertical="center"/>
    </xf>
    <xf numFmtId="0" fontId="0" fillId="19" borderId="23" applyNumberFormat="0" applyFont="0" applyAlignment="0" applyProtection="0">
      <alignment vertical="center"/>
    </xf>
    <xf numFmtId="0" fontId="1" fillId="0" borderId="0"/>
    <xf numFmtId="0" fontId="37" fillId="29" borderId="0" applyNumberFormat="0" applyBorder="0" applyAlignment="0" applyProtection="0">
      <alignment vertical="center"/>
    </xf>
    <xf numFmtId="0" fontId="34"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41" fillId="0" borderId="0" applyNumberFormat="0" applyFill="0" applyBorder="0" applyAlignment="0" applyProtection="0"/>
    <xf numFmtId="0" fontId="43" fillId="0" borderId="0" applyNumberFormat="0" applyFill="0" applyBorder="0" applyAlignment="0" applyProtection="0">
      <alignment vertical="center"/>
    </xf>
    <xf numFmtId="0" fontId="33" fillId="0" borderId="0" applyNumberFormat="0" applyFill="0" applyAlignment="0" applyProtection="0"/>
    <xf numFmtId="0" fontId="33" fillId="0" borderId="0" applyNumberFormat="0" applyFill="0" applyProtection="0">
      <alignment vertical="top"/>
    </xf>
    <xf numFmtId="0" fontId="37" fillId="33" borderId="0" applyNumberFormat="0" applyBorder="0" applyAlignment="0" applyProtection="0">
      <alignment vertical="center"/>
    </xf>
    <xf numFmtId="0" fontId="0" fillId="0" borderId="0" applyNumberFormat="0" applyFill="0" applyProtection="0">
      <alignment horizontal="right" vertical="center" indent="1"/>
    </xf>
    <xf numFmtId="0" fontId="37" fillId="32" borderId="0" applyNumberFormat="0" applyBorder="0" applyAlignment="0" applyProtection="0">
      <alignment vertical="center"/>
    </xf>
    <xf numFmtId="0" fontId="40" fillId="24" borderId="24" applyNumberFormat="0" applyAlignment="0" applyProtection="0">
      <alignment vertical="center"/>
    </xf>
    <xf numFmtId="0" fontId="44" fillId="24" borderId="21" applyNumberFormat="0" applyAlignment="0" applyProtection="0">
      <alignment vertical="center"/>
    </xf>
    <xf numFmtId="0" fontId="45" fillId="34" borderId="25" applyNumberFormat="0" applyAlignment="0" applyProtection="0">
      <alignment vertical="center"/>
    </xf>
    <xf numFmtId="0" fontId="32" fillId="35" borderId="0" applyNumberFormat="0" applyBorder="0" applyAlignment="0" applyProtection="0">
      <alignment vertical="center"/>
    </xf>
    <xf numFmtId="0" fontId="37" fillId="6" borderId="0" applyNumberFormat="0" applyBorder="0" applyAlignment="0" applyProtection="0">
      <alignment vertical="center"/>
    </xf>
    <xf numFmtId="0" fontId="46" fillId="0" borderId="26" applyNumberFormat="0" applyFill="0" applyAlignment="0" applyProtection="0">
      <alignment vertical="center"/>
    </xf>
    <xf numFmtId="0" fontId="35" fillId="0" borderId="22" applyNumberFormat="0" applyFill="0" applyAlignment="0" applyProtection="0">
      <alignment vertical="center"/>
    </xf>
    <xf numFmtId="0" fontId="38" fillId="20" borderId="0" applyNumberFormat="0" applyBorder="0" applyAlignment="0" applyProtection="0">
      <alignment vertical="center"/>
    </xf>
    <xf numFmtId="0" fontId="47" fillId="36" borderId="0" applyNumberFormat="0" applyBorder="0" applyAlignment="0" applyProtection="0">
      <alignment vertical="center"/>
    </xf>
    <xf numFmtId="0" fontId="32" fillId="37" borderId="0" applyNumberFormat="0" applyBorder="0" applyAlignment="0" applyProtection="0">
      <alignment vertical="center"/>
    </xf>
    <xf numFmtId="0" fontId="37" fillId="28" borderId="0" applyNumberFormat="0" applyBorder="0" applyAlignment="0" applyProtection="0">
      <alignment vertical="center"/>
    </xf>
    <xf numFmtId="0" fontId="32" fillId="40" borderId="0" applyNumberFormat="0" applyBorder="0" applyAlignment="0" applyProtection="0">
      <alignment vertical="center"/>
    </xf>
    <xf numFmtId="0" fontId="32" fillId="31" borderId="0" applyNumberFormat="0" applyBorder="0" applyAlignment="0" applyProtection="0">
      <alignment vertical="center"/>
    </xf>
    <xf numFmtId="0" fontId="32" fillId="23" borderId="0" applyNumberFormat="0" applyBorder="0" applyAlignment="0" applyProtection="0">
      <alignment vertical="center"/>
    </xf>
    <xf numFmtId="0" fontId="32" fillId="16" borderId="0" applyNumberFormat="0" applyBorder="0" applyAlignment="0" applyProtection="0">
      <alignment vertical="center"/>
    </xf>
    <xf numFmtId="0" fontId="1" fillId="3" borderId="0" applyNumberFormat="0" applyBorder="0" applyAlignment="0" applyProtection="0"/>
    <xf numFmtId="0" fontId="37" fillId="22" borderId="0" applyNumberFormat="0" applyBorder="0" applyAlignment="0" applyProtection="0">
      <alignment vertical="center"/>
    </xf>
    <xf numFmtId="0" fontId="32" fillId="30" borderId="0" applyNumberFormat="0" applyBorder="0" applyAlignment="0" applyProtection="0">
      <alignment vertical="center"/>
    </xf>
    <xf numFmtId="0" fontId="32" fillId="39" borderId="0" applyNumberFormat="0" applyBorder="0" applyAlignment="0" applyProtection="0">
      <alignment vertical="center"/>
    </xf>
    <xf numFmtId="0" fontId="37" fillId="27" borderId="0" applyNumberFormat="0" applyBorder="0" applyAlignment="0" applyProtection="0">
      <alignment vertical="center"/>
    </xf>
    <xf numFmtId="0" fontId="32" fillId="26" borderId="0" applyNumberFormat="0" applyBorder="0" applyAlignment="0" applyProtection="0">
      <alignment vertical="center"/>
    </xf>
    <xf numFmtId="0" fontId="37" fillId="38" borderId="0" applyNumberFormat="0" applyBorder="0" applyAlignment="0" applyProtection="0">
      <alignment vertical="center"/>
    </xf>
    <xf numFmtId="0" fontId="37" fillId="4" borderId="0" applyNumberFormat="0" applyBorder="0" applyAlignment="0" applyProtection="0">
      <alignment vertical="center"/>
    </xf>
    <xf numFmtId="0" fontId="32" fillId="41" borderId="0" applyNumberFormat="0" applyBorder="0" applyAlignment="0" applyProtection="0">
      <alignment vertical="center"/>
    </xf>
    <xf numFmtId="0" fontId="37" fillId="18" borderId="0" applyNumberFormat="0" applyBorder="0" applyAlignment="0" applyProtection="0">
      <alignment vertical="center"/>
    </xf>
    <xf numFmtId="14" fontId="0" fillId="0" borderId="0" applyFont="0" applyFill="0" applyBorder="0">
      <alignment horizontal="center" vertical="center"/>
    </xf>
  </cellStyleXfs>
  <cellXfs count="159">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7" fontId="15" fillId="5" borderId="3" xfId="0" applyNumberFormat="1" applyFont="1" applyFill="1" applyBorder="1" applyAlignment="1">
      <alignment horizontal="center" vertical="center"/>
    </xf>
    <xf numFmtId="177" fontId="15" fillId="5" borderId="4" xfId="0" applyNumberFormat="1" applyFont="1" applyFill="1" applyBorder="1" applyAlignment="1">
      <alignment horizontal="center" vertical="center"/>
    </xf>
    <xf numFmtId="177" fontId="15" fillId="5" borderId="5" xfId="0" applyNumberFormat="1" applyFont="1" applyFill="1" applyBorder="1" applyAlignment="1">
      <alignment horizontal="center" vertical="center"/>
    </xf>
    <xf numFmtId="177" fontId="15" fillId="5" borderId="6" xfId="0" applyNumberFormat="1" applyFont="1" applyFill="1" applyBorder="1" applyAlignment="1">
      <alignment horizontal="center" vertical="center"/>
    </xf>
    <xf numFmtId="177" fontId="15" fillId="5" borderId="0" xfId="0" applyNumberFormat="1" applyFont="1" applyFill="1" applyBorder="1" applyAlignment="1">
      <alignment horizontal="center" vertical="center"/>
    </xf>
    <xf numFmtId="177"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7"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7"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7" fontId="23" fillId="9" borderId="14" xfId="0" applyNumberFormat="1" applyFont="1" applyFill="1" applyBorder="1" applyAlignment="1">
      <alignment horizontal="center" vertical="center"/>
    </xf>
    <xf numFmtId="177" fontId="23" fillId="9" borderId="0" xfId="0" applyNumberFormat="1" applyFont="1" applyFill="1" applyBorder="1" applyAlignment="1">
      <alignment horizontal="center" vertical="center"/>
    </xf>
    <xf numFmtId="177" fontId="23" fillId="9" borderId="15" xfId="0" applyNumberFormat="1" applyFont="1" applyFill="1" applyBorder="1" applyAlignment="1">
      <alignment horizontal="center" vertical="center"/>
    </xf>
    <xf numFmtId="177" fontId="15" fillId="9" borderId="16" xfId="0" applyNumberFormat="1" applyFont="1" applyFill="1" applyBorder="1" applyAlignment="1">
      <alignment horizontal="center" vertical="center"/>
    </xf>
    <xf numFmtId="177"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7" fontId="23" fillId="9" borderId="1" xfId="0" applyNumberFormat="1" applyFont="1" applyFill="1" applyBorder="1" applyAlignment="1">
      <alignment horizontal="center" vertical="center"/>
    </xf>
    <xf numFmtId="177"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9" fontId="10" fillId="0" borderId="0" xfId="11" applyNumberFormat="1" applyFont="1" applyFill="1" applyBorder="1">
      <alignment horizontal="center" vertical="center"/>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1"/>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54720" y="377190"/>
          <a:ext cx="630555"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xdr:nvSpPr>
            <xdr:cNvPr id="16385" name="Scroll Bar 1" hidden="1">
              <a:extLst>
                <a:ext uri="{63B3BB69-23CF-44E3-9099-C40C66FF867C}">
                  <a14:compatExt spid="_x0000_s16385"/>
                </a:ext>
              </a:extLst>
            </xdr:cNvPr>
            <xdr:cNvSpPr/>
          </xdr:nvSpPr>
          <xdr:spPr>
            <a:xfrm>
              <a:off x="7603490" y="2797175"/>
              <a:ext cx="13649325" cy="17780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xdr:nvSpPr>
            <xdr:cNvPr id="13313" name="Scroll Bar 1" hidden="1">
              <a:extLst>
                <a:ext uri="{63B3BB69-23CF-44E3-9099-C40C66FF867C}">
                  <a14:compatExt spid="_x0000_s13313"/>
                </a:ext>
              </a:extLst>
            </xdr:cNvPr>
            <xdr:cNvSpPr/>
          </xdr:nvSpPr>
          <xdr:spPr>
            <a:xfrm>
              <a:off x="7603490" y="2797175"/>
              <a:ext cx="13649325" cy="177800"/>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xdr:nvSpPr>
            <xdr:cNvPr id="17409" name="Scroll Bar 1" hidden="1">
              <a:extLst>
                <a:ext uri="{63B3BB69-23CF-44E3-9099-C40C66FF867C}">
                  <a14:compatExt spid="_x0000_s17409"/>
                </a:ext>
              </a:extLst>
            </xdr:cNvPr>
            <xdr:cNvSpPr/>
          </xdr:nvSpPr>
          <xdr:spPr>
            <a:xfrm>
              <a:off x="7603490" y="2797175"/>
              <a:ext cx="13649325" cy="177800"/>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28" totalsRowShown="0">
  <autoFilter ref="B9:G28">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workbookViewId="0">
      <selection activeCell="C2" sqref="C2:E2"/>
    </sheetView>
  </sheetViews>
  <sheetFormatPr defaultColWidth="9.16363636363636" defaultRowHeight="13"/>
  <cols>
    <col min="1" max="1" width="4.66363636363636" style="148" customWidth="1"/>
    <col min="2" max="2" width="2.66363636363636" style="148" customWidth="1"/>
    <col min="3" max="5" width="40.6636363636364" style="149" customWidth="1"/>
    <col min="6" max="6" width="2.66363636363636" style="149" customWidth="1"/>
    <col min="7" max="16384" width="9.16363636363636" style="149"/>
  </cols>
  <sheetData>
    <row r="1" s="147" customFormat="1" ht="28.5" spans="4:4">
      <c r="D1" s="150"/>
    </row>
    <row r="2" ht="50" customHeight="1" spans="1:13">
      <c r="A2" s="147"/>
      <c r="B2" s="151"/>
      <c r="C2" s="152" t="s">
        <v>0</v>
      </c>
      <c r="D2" s="152"/>
      <c r="E2" s="152"/>
      <c r="F2" s="151"/>
      <c r="G2" s="147"/>
      <c r="H2" s="147"/>
      <c r="I2" s="147"/>
      <c r="J2" s="147"/>
      <c r="K2" s="147"/>
      <c r="L2" s="147"/>
      <c r="M2" s="147"/>
    </row>
    <row r="3" ht="14.5" customHeight="1" spans="1:13">
      <c r="A3" s="147"/>
      <c r="B3" s="153"/>
      <c r="C3" s="154"/>
      <c r="D3" s="155"/>
      <c r="E3" s="153"/>
      <c r="F3" s="153"/>
      <c r="G3" s="147"/>
      <c r="H3" s="147"/>
      <c r="I3" s="147"/>
      <c r="J3" s="147"/>
      <c r="K3" s="147"/>
      <c r="L3" s="147"/>
      <c r="M3" s="147"/>
    </row>
    <row r="4" s="148" customFormat="1" ht="67.25" customHeight="1" spans="1:13">
      <c r="A4" s="147"/>
      <c r="B4" s="153"/>
      <c r="C4" s="156" t="s">
        <v>1</v>
      </c>
      <c r="D4" s="156"/>
      <c r="E4" s="156"/>
      <c r="F4" s="153"/>
      <c r="G4" s="147"/>
      <c r="H4" s="147"/>
      <c r="I4" s="147"/>
      <c r="J4" s="147"/>
      <c r="K4" s="147"/>
      <c r="L4" s="147"/>
      <c r="M4" s="147"/>
    </row>
    <row r="5" s="148" customFormat="1" ht="67.25" customHeight="1" spans="1:13">
      <c r="A5" s="147"/>
      <c r="B5" s="153"/>
      <c r="C5" s="156" t="s">
        <v>2</v>
      </c>
      <c r="D5" s="156"/>
      <c r="E5" s="156"/>
      <c r="F5" s="153"/>
      <c r="G5" s="147"/>
      <c r="H5" s="147"/>
      <c r="I5" s="147"/>
      <c r="J5" s="147"/>
      <c r="K5" s="147"/>
      <c r="L5" s="147"/>
      <c r="M5" s="147"/>
    </row>
    <row r="6" ht="14" spans="1:6">
      <c r="A6" s="149"/>
      <c r="B6" s="157"/>
      <c r="C6" s="157"/>
      <c r="D6" s="158"/>
      <c r="E6" s="157"/>
      <c r="F6" s="157"/>
    </row>
    <row r="7" ht="50" customHeight="1" spans="1:2">
      <c r="A7" s="149"/>
      <c r="B7" s="149"/>
    </row>
    <row r="8" ht="14.5" customHeight="1" spans="1:2">
      <c r="A8" s="149"/>
      <c r="B8" s="149"/>
    </row>
    <row r="9" ht="90" customHeight="1" spans="3:8">
      <c r="C9" s="148"/>
      <c r="D9" s="148"/>
      <c r="E9" s="148"/>
      <c r="F9" s="148"/>
      <c r="G9" s="148"/>
      <c r="H9" s="148"/>
    </row>
    <row r="10" ht="14.5" customHeight="1" spans="1:2">
      <c r="A10" s="149"/>
      <c r="B10" s="149"/>
    </row>
    <row r="11" spans="1:4">
      <c r="A11" s="149"/>
      <c r="B11" s="149"/>
      <c r="D11" s="148"/>
    </row>
    <row r="12" spans="1:4">
      <c r="A12" s="149"/>
      <c r="B12" s="149"/>
      <c r="D12" s="148"/>
    </row>
    <row r="13" spans="1:4">
      <c r="A13" s="149"/>
      <c r="B13" s="149"/>
      <c r="D13" s="148"/>
    </row>
    <row r="14" spans="1:4">
      <c r="A14" s="149"/>
      <c r="B14" s="149"/>
      <c r="D14" s="148"/>
    </row>
    <row r="15" spans="1:4">
      <c r="A15" s="149"/>
      <c r="B15" s="149"/>
      <c r="D15" s="148"/>
    </row>
    <row r="16" spans="1:4">
      <c r="A16" s="149"/>
      <c r="B16" s="149"/>
      <c r="D16" s="148"/>
    </row>
    <row r="17" spans="1:4">
      <c r="A17" s="149"/>
      <c r="B17" s="149"/>
      <c r="D17" s="148"/>
    </row>
    <row r="18" spans="1:4">
      <c r="A18" s="149"/>
      <c r="B18" s="149"/>
      <c r="D18" s="148"/>
    </row>
    <row r="19" spans="1:4">
      <c r="A19" s="149"/>
      <c r="B19" s="149"/>
      <c r="D19" s="148"/>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0"/>
  <sheetViews>
    <sheetView showGridLines="0" tabSelected="1" zoomScale="64" zoomScaleNormal="64" zoomScalePageLayoutView="70" showRuler="0" topLeftCell="B18" workbookViewId="0">
      <selection activeCell="P15" sqref="P15"/>
    </sheetView>
  </sheetViews>
  <sheetFormatPr defaultColWidth="8.83636363636364" defaultRowHeight="30" customHeight="1"/>
  <cols>
    <col min="1" max="1" width="4.66363636363636" style="2" customWidth="1"/>
    <col min="2" max="2" width="30.6636363636364" customWidth="1"/>
    <col min="3" max="3" width="13.3363636363636" customWidth="1"/>
    <col min="4" max="4" width="20.5" customWidth="1"/>
    <col min="5" max="5" width="15.6636363636364" customWidth="1"/>
    <col min="6" max="6" width="10.5" style="3" customWidth="1"/>
    <col min="7" max="7" width="10.5" customWidth="1"/>
    <col min="8" max="8" width="2.66363636363636" customWidth="1"/>
    <col min="9" max="64" width="3.5" customWidth="1"/>
    <col min="65" max="65" width="2.66363636363636" customWidth="1"/>
  </cols>
  <sheetData>
    <row r="1" ht="25.25" customHeight="1"/>
    <row r="2" ht="50" customHeight="1" spans="1:65">
      <c r="A2" s="4"/>
      <c r="B2" s="140" t="s">
        <v>3</v>
      </c>
      <c r="C2" s="140"/>
      <c r="D2" s="140"/>
      <c r="E2" s="140"/>
      <c r="F2" s="140"/>
      <c r="G2" s="140"/>
      <c r="H2" s="140"/>
      <c r="I2" s="144"/>
      <c r="J2" s="144"/>
      <c r="K2" s="144"/>
      <c r="L2" s="144"/>
      <c r="M2" s="144"/>
      <c r="N2" s="144"/>
      <c r="O2" s="145"/>
      <c r="P2" s="145"/>
      <c r="Q2" s="145"/>
      <c r="R2" s="145"/>
      <c r="S2" s="145"/>
      <c r="T2" s="145"/>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146"/>
      <c r="BC2" s="146"/>
      <c r="BD2" s="146"/>
      <c r="BE2" s="146"/>
      <c r="BF2" s="146"/>
      <c r="BG2" s="146"/>
      <c r="BH2" s="146"/>
      <c r="BI2" s="146"/>
      <c r="BJ2" s="146"/>
      <c r="BK2" s="146"/>
      <c r="BL2" s="146"/>
      <c r="BM2" s="146"/>
    </row>
    <row r="3" ht="20"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t="s">
        <v>5</v>
      </c>
      <c r="D4" s="12"/>
      <c r="E4" s="13"/>
      <c r="F4" s="14"/>
      <c r="G4" s="15" t="s">
        <v>6</v>
      </c>
      <c r="H4" s="13"/>
      <c r="I4" s="55" t="s">
        <v>7</v>
      </c>
      <c r="J4" s="55"/>
      <c r="K4" s="55"/>
      <c r="L4" s="55"/>
      <c r="M4" s="34"/>
      <c r="N4" s="56" t="s">
        <v>8</v>
      </c>
      <c r="O4" s="56"/>
      <c r="P4" s="56"/>
      <c r="Q4" s="56"/>
      <c r="R4" s="34"/>
      <c r="S4" s="69" t="s">
        <v>9</v>
      </c>
      <c r="T4" s="69"/>
      <c r="U4" s="69"/>
      <c r="V4" s="69"/>
      <c r="W4" s="34"/>
      <c r="X4" s="70" t="s">
        <v>10</v>
      </c>
      <c r="Y4" s="70"/>
      <c r="Z4" s="70"/>
      <c r="AA4" s="70"/>
      <c r="AB4" s="34"/>
      <c r="AC4" s="73" t="s">
        <v>11</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12</v>
      </c>
      <c r="C5" s="12" t="s">
        <v>13</v>
      </c>
      <c r="D5" s="12" t="s">
        <v>14</v>
      </c>
      <c r="E5" s="13" t="s">
        <v>15</v>
      </c>
      <c r="F5" s="14" t="s">
        <v>16</v>
      </c>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17</v>
      </c>
      <c r="C6" s="19" t="s">
        <v>18</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December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
      </c>
      <c r="BG6" s="76"/>
      <c r="BH6" s="76"/>
      <c r="BI6" s="76"/>
      <c r="BJ6" s="76"/>
      <c r="BK6" s="76"/>
      <c r="BL6" s="76"/>
      <c r="BM6" s="34"/>
    </row>
    <row r="7" customHeight="1" spans="1:65">
      <c r="A7" s="4"/>
      <c r="B7" s="18" t="s">
        <v>19</v>
      </c>
      <c r="C7" s="22">
        <v>1</v>
      </c>
      <c r="D7" s="12"/>
      <c r="E7" s="13"/>
      <c r="F7" s="17"/>
      <c r="G7" s="17"/>
      <c r="H7" s="23"/>
      <c r="I7" s="58">
        <f ca="1">IFERROR(Project_Start+Scrolling_Increment,TODAY())</f>
        <v>44510</v>
      </c>
      <c r="J7" s="59">
        <f ca="1">I7+1</f>
        <v>44511</v>
      </c>
      <c r="K7" s="59">
        <f ca="1" t="shared" ref="K7:AZ7" si="0">J7+1</f>
        <v>44512</v>
      </c>
      <c r="L7" s="59">
        <f ca="1" t="shared" si="0"/>
        <v>44513</v>
      </c>
      <c r="M7" s="59">
        <f ca="1" t="shared" si="0"/>
        <v>44514</v>
      </c>
      <c r="N7" s="59">
        <f ca="1" t="shared" si="0"/>
        <v>44515</v>
      </c>
      <c r="O7" s="60">
        <f ca="1" t="shared" si="0"/>
        <v>44516</v>
      </c>
      <c r="P7" s="59">
        <f ca="1" t="shared" si="0"/>
        <v>44517</v>
      </c>
      <c r="Q7" s="59">
        <f ca="1" t="shared" si="0"/>
        <v>44518</v>
      </c>
      <c r="R7" s="59">
        <f ca="1" t="shared" si="0"/>
        <v>44519</v>
      </c>
      <c r="S7" s="59">
        <f ca="1" t="shared" si="0"/>
        <v>44520</v>
      </c>
      <c r="T7" s="59">
        <f ca="1" t="shared" si="0"/>
        <v>44521</v>
      </c>
      <c r="U7" s="59">
        <f ca="1" t="shared" si="0"/>
        <v>44522</v>
      </c>
      <c r="V7" s="60">
        <f ca="1" t="shared" si="0"/>
        <v>44523</v>
      </c>
      <c r="W7" s="59">
        <f ca="1" t="shared" si="0"/>
        <v>44524</v>
      </c>
      <c r="X7" s="59">
        <f ca="1" t="shared" si="0"/>
        <v>44525</v>
      </c>
      <c r="Y7" s="59">
        <f ca="1" t="shared" si="0"/>
        <v>44526</v>
      </c>
      <c r="Z7" s="59">
        <f ca="1" t="shared" si="0"/>
        <v>44527</v>
      </c>
      <c r="AA7" s="59">
        <f ca="1" t="shared" si="0"/>
        <v>44528</v>
      </c>
      <c r="AB7" s="59">
        <f ca="1" t="shared" si="0"/>
        <v>44529</v>
      </c>
      <c r="AC7" s="60">
        <f ca="1" t="shared" si="0"/>
        <v>44530</v>
      </c>
      <c r="AD7" s="59">
        <f ca="1" t="shared" si="0"/>
        <v>44531</v>
      </c>
      <c r="AE7" s="59">
        <f ca="1" t="shared" si="0"/>
        <v>44532</v>
      </c>
      <c r="AF7" s="59">
        <f ca="1" t="shared" si="0"/>
        <v>44533</v>
      </c>
      <c r="AG7" s="59">
        <f ca="1" t="shared" si="0"/>
        <v>44534</v>
      </c>
      <c r="AH7" s="59">
        <f ca="1" t="shared" si="0"/>
        <v>44535</v>
      </c>
      <c r="AI7" s="59">
        <f ca="1" t="shared" si="0"/>
        <v>44536</v>
      </c>
      <c r="AJ7" s="60">
        <f ca="1" t="shared" si="0"/>
        <v>44537</v>
      </c>
      <c r="AK7" s="59">
        <f ca="1" t="shared" si="0"/>
        <v>44538</v>
      </c>
      <c r="AL7" s="59">
        <f ca="1" t="shared" si="0"/>
        <v>44539</v>
      </c>
      <c r="AM7" s="59">
        <f ca="1" t="shared" si="0"/>
        <v>44540</v>
      </c>
      <c r="AN7" s="59">
        <f ca="1" t="shared" si="0"/>
        <v>44541</v>
      </c>
      <c r="AO7" s="59">
        <f ca="1" t="shared" si="0"/>
        <v>44542</v>
      </c>
      <c r="AP7" s="59">
        <f ca="1" t="shared" si="0"/>
        <v>44543</v>
      </c>
      <c r="AQ7" s="60">
        <f ca="1" t="shared" si="0"/>
        <v>44544</v>
      </c>
      <c r="AR7" s="59">
        <f ca="1" t="shared" si="0"/>
        <v>44545</v>
      </c>
      <c r="AS7" s="59">
        <f ca="1" t="shared" si="0"/>
        <v>44546</v>
      </c>
      <c r="AT7" s="59">
        <f ca="1" t="shared" si="0"/>
        <v>44547</v>
      </c>
      <c r="AU7" s="59">
        <f ca="1" t="shared" si="0"/>
        <v>44548</v>
      </c>
      <c r="AV7" s="59">
        <f ca="1" t="shared" si="0"/>
        <v>44549</v>
      </c>
      <c r="AW7" s="59">
        <f ca="1" t="shared" si="0"/>
        <v>44550</v>
      </c>
      <c r="AX7" s="60">
        <f ca="1" t="shared" si="0"/>
        <v>44551</v>
      </c>
      <c r="AY7" s="59">
        <f ca="1" t="shared" si="0"/>
        <v>44552</v>
      </c>
      <c r="AZ7" s="59">
        <f ca="1" t="shared" si="0"/>
        <v>44553</v>
      </c>
      <c r="BA7" s="59">
        <f ca="1" t="shared" ref="BA7:BG7" si="1">AZ7+1</f>
        <v>44554</v>
      </c>
      <c r="BB7" s="59">
        <f ca="1" t="shared" si="1"/>
        <v>44555</v>
      </c>
      <c r="BC7" s="59">
        <f ca="1" t="shared" si="1"/>
        <v>44556</v>
      </c>
      <c r="BD7" s="59">
        <f ca="1" t="shared" si="1"/>
        <v>44557</v>
      </c>
      <c r="BE7" s="60">
        <f ca="1" t="shared" si="1"/>
        <v>44558</v>
      </c>
      <c r="BF7" s="59">
        <f ca="1" t="shared" si="1"/>
        <v>44559</v>
      </c>
      <c r="BG7" s="59">
        <f ca="1" t="shared" si="1"/>
        <v>44560</v>
      </c>
      <c r="BH7" s="59">
        <f ca="1" t="shared" ref="BH7:BL7" si="2">BG7+1</f>
        <v>44561</v>
      </c>
      <c r="BI7" s="59">
        <f ca="1" t="shared" si="2"/>
        <v>44562</v>
      </c>
      <c r="BJ7" s="59">
        <f ca="1" t="shared" si="2"/>
        <v>44563</v>
      </c>
      <c r="BK7" s="59">
        <f ca="1" t="shared" si="2"/>
        <v>44564</v>
      </c>
      <c r="BL7" s="60">
        <f ca="1" t="shared" si="2"/>
        <v>44565</v>
      </c>
      <c r="BM7" s="34"/>
    </row>
    <row r="8" ht="20"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25" customHeight="1" spans="1:65">
      <c r="A9" s="4"/>
      <c r="B9" s="141" t="s">
        <v>20</v>
      </c>
      <c r="C9" s="142" t="s">
        <v>21</v>
      </c>
      <c r="D9" s="142" t="s">
        <v>22</v>
      </c>
      <c r="E9" s="142" t="s">
        <v>23</v>
      </c>
      <c r="F9" s="142" t="s">
        <v>24</v>
      </c>
      <c r="G9" s="142" t="s">
        <v>25</v>
      </c>
      <c r="H9" s="27"/>
      <c r="I9" s="64" t="str">
        <f ca="1" t="shared" ref="I9:BL9" si="3">LEFT(TEXT(I7,"ddd"),1)</f>
        <v>W</v>
      </c>
      <c r="J9" s="64" t="str">
        <f ca="1" t="shared" si="3"/>
        <v>T</v>
      </c>
      <c r="K9" s="64" t="str">
        <f ca="1" t="shared" si="3"/>
        <v>F</v>
      </c>
      <c r="L9" s="64" t="str">
        <f ca="1" t="shared" si="3"/>
        <v>S</v>
      </c>
      <c r="M9" s="64" t="str">
        <f ca="1" t="shared" si="3"/>
        <v>S</v>
      </c>
      <c r="N9" s="64" t="str">
        <f ca="1" t="shared" si="3"/>
        <v>M</v>
      </c>
      <c r="O9" s="64" t="str">
        <f ca="1" t="shared" si="3"/>
        <v>T</v>
      </c>
      <c r="P9" s="64" t="str">
        <f ca="1" t="shared" si="3"/>
        <v>W</v>
      </c>
      <c r="Q9" s="64" t="str">
        <f ca="1" t="shared" si="3"/>
        <v>T</v>
      </c>
      <c r="R9" s="64" t="str">
        <f ca="1" t="shared" si="3"/>
        <v>F</v>
      </c>
      <c r="S9" s="64" t="str">
        <f ca="1" t="shared" si="3"/>
        <v>S</v>
      </c>
      <c r="T9" s="64" t="str">
        <f ca="1" t="shared" si="3"/>
        <v>S</v>
      </c>
      <c r="U9" s="64" t="str">
        <f ca="1" t="shared" si="3"/>
        <v>M</v>
      </c>
      <c r="V9" s="64" t="str">
        <f ca="1" t="shared" si="3"/>
        <v>T</v>
      </c>
      <c r="W9" s="64" t="str">
        <f ca="1" t="shared" si="3"/>
        <v>W</v>
      </c>
      <c r="X9" s="64" t="str">
        <f ca="1" t="shared" si="3"/>
        <v>T</v>
      </c>
      <c r="Y9" s="64" t="str">
        <f ca="1" t="shared" si="3"/>
        <v>F</v>
      </c>
      <c r="Z9" s="64" t="str">
        <f ca="1" t="shared" si="3"/>
        <v>S</v>
      </c>
      <c r="AA9" s="64" t="str">
        <f ca="1" t="shared" si="3"/>
        <v>S</v>
      </c>
      <c r="AB9" s="64" t="str">
        <f ca="1" t="shared" si="3"/>
        <v>M</v>
      </c>
      <c r="AC9" s="64" t="str">
        <f ca="1" t="shared" si="3"/>
        <v>T</v>
      </c>
      <c r="AD9" s="64" t="str">
        <f ca="1" t="shared" si="3"/>
        <v>W</v>
      </c>
      <c r="AE9" s="64" t="str">
        <f ca="1" t="shared" si="3"/>
        <v>T</v>
      </c>
      <c r="AF9" s="64" t="str">
        <f ca="1" t="shared" si="3"/>
        <v>F</v>
      </c>
      <c r="AG9" s="64" t="str">
        <f ca="1" t="shared" si="3"/>
        <v>S</v>
      </c>
      <c r="AH9" s="64" t="str">
        <f ca="1" t="shared" si="3"/>
        <v>S</v>
      </c>
      <c r="AI9" s="64" t="str">
        <f ca="1" t="shared" si="3"/>
        <v>M</v>
      </c>
      <c r="AJ9" s="64" t="str">
        <f ca="1" t="shared" si="3"/>
        <v>T</v>
      </c>
      <c r="AK9" s="64" t="str">
        <f ca="1" t="shared" si="3"/>
        <v>W</v>
      </c>
      <c r="AL9" s="64" t="str">
        <f ca="1" t="shared" si="3"/>
        <v>T</v>
      </c>
      <c r="AM9" s="64" t="str">
        <f ca="1" t="shared" si="3"/>
        <v>F</v>
      </c>
      <c r="AN9" s="64" t="str">
        <f ca="1" t="shared" si="3"/>
        <v>S</v>
      </c>
      <c r="AO9" s="64" t="str">
        <f ca="1" t="shared" si="3"/>
        <v>S</v>
      </c>
      <c r="AP9" s="64" t="str">
        <f ca="1" t="shared" si="3"/>
        <v>M</v>
      </c>
      <c r="AQ9" s="64" t="str">
        <f ca="1" t="shared" si="3"/>
        <v>T</v>
      </c>
      <c r="AR9" s="64" t="str">
        <f ca="1" t="shared" si="3"/>
        <v>W</v>
      </c>
      <c r="AS9" s="64" t="str">
        <f ca="1" t="shared" si="3"/>
        <v>T</v>
      </c>
      <c r="AT9" s="64" t="str">
        <f ca="1" t="shared" si="3"/>
        <v>F</v>
      </c>
      <c r="AU9" s="64" t="str">
        <f ca="1" t="shared" si="3"/>
        <v>S</v>
      </c>
      <c r="AV9" s="64" t="str">
        <f ca="1" t="shared" si="3"/>
        <v>S</v>
      </c>
      <c r="AW9" s="64" t="str">
        <f ca="1" t="shared" si="3"/>
        <v>M</v>
      </c>
      <c r="AX9" s="64" t="str">
        <f ca="1" t="shared" si="3"/>
        <v>T</v>
      </c>
      <c r="AY9" s="64" t="str">
        <f ca="1" t="shared" si="3"/>
        <v>W</v>
      </c>
      <c r="AZ9" s="64" t="str">
        <f ca="1" t="shared" si="3"/>
        <v>T</v>
      </c>
      <c r="BA9" s="64" t="str">
        <f ca="1" t="shared" si="3"/>
        <v>F</v>
      </c>
      <c r="BB9" s="64" t="str">
        <f ca="1" t="shared" si="3"/>
        <v>S</v>
      </c>
      <c r="BC9" s="64" t="str">
        <f ca="1" t="shared" si="3"/>
        <v>S</v>
      </c>
      <c r="BD9" s="64" t="str">
        <f ca="1" t="shared" si="3"/>
        <v>M</v>
      </c>
      <c r="BE9" s="64" t="str">
        <f ca="1" t="shared" si="3"/>
        <v>T</v>
      </c>
      <c r="BF9" s="64" t="str">
        <f ca="1" t="shared" si="3"/>
        <v>W</v>
      </c>
      <c r="BG9" s="64" t="str">
        <f ca="1" t="shared" si="3"/>
        <v>T</v>
      </c>
      <c r="BH9" s="64" t="str">
        <f ca="1" t="shared" si="3"/>
        <v>F</v>
      </c>
      <c r="BI9" s="64" t="str">
        <f ca="1" t="shared" si="3"/>
        <v>S</v>
      </c>
      <c r="BJ9" s="64" t="str">
        <f ca="1" t="shared" si="3"/>
        <v>S</v>
      </c>
      <c r="BK9" s="64" t="str">
        <f ca="1" t="shared" si="3"/>
        <v>M</v>
      </c>
      <c r="BL9" s="64" t="str">
        <f ca="1" t="shared" si="3"/>
        <v>T</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25" customHeight="1" spans="1:68">
      <c r="A11" s="4"/>
      <c r="B11" s="35" t="s">
        <v>26</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25" customHeight="1" spans="1:65">
      <c r="A12" s="4"/>
      <c r="B12" s="41" t="s">
        <v>27</v>
      </c>
      <c r="C12" s="36" t="s">
        <v>28</v>
      </c>
      <c r="D12" s="36" t="s">
        <v>14</v>
      </c>
      <c r="E12" s="37">
        <v>0.45</v>
      </c>
      <c r="F12" s="38">
        <f ca="1">TODAY()-31</f>
        <v>44479</v>
      </c>
      <c r="G12" s="39">
        <v>1</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25" customHeight="1" spans="1:65">
      <c r="A13" s="4"/>
      <c r="B13" s="41" t="s">
        <v>29</v>
      </c>
      <c r="C13" s="36" t="s">
        <v>30</v>
      </c>
      <c r="D13" s="36" t="s">
        <v>31</v>
      </c>
      <c r="E13" s="37">
        <v>1</v>
      </c>
      <c r="F13" s="38">
        <f ca="1">TODAY()-30</f>
        <v>44480</v>
      </c>
      <c r="G13" s="39">
        <v>3</v>
      </c>
      <c r="H13" s="40"/>
      <c r="I13" s="66" t="str">
        <f ca="1" t="shared" ref="I13:X28" si="8">IF(AND($C13="Goal",I$7&gt;=$F13,I$7&lt;=$F13+$G13-1),2,IF(AND($C13="Milestone",I$7&gt;=$F13,I$7&lt;=$F13+$G13-1),1,""))</f>
        <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25" customHeight="1" spans="1:65">
      <c r="A14" s="2"/>
      <c r="B14" s="41" t="s">
        <v>32</v>
      </c>
      <c r="C14" s="36" t="s">
        <v>33</v>
      </c>
      <c r="D14" s="36" t="s">
        <v>15</v>
      </c>
      <c r="E14" s="37">
        <v>0.5</v>
      </c>
      <c r="F14" s="38">
        <f ca="1">F12+6</f>
        <v>44485</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25" customHeight="1" spans="1:65">
      <c r="A15" s="2"/>
      <c r="B15" s="41" t="s">
        <v>34</v>
      </c>
      <c r="C15" s="36" t="s">
        <v>35</v>
      </c>
      <c r="D15" s="36" t="s">
        <v>13</v>
      </c>
      <c r="E15" s="37">
        <v>0.6</v>
      </c>
      <c r="F15" s="38">
        <f ca="1">F12+20</f>
        <v>44499</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t="str">
        <f ca="1" t="shared" si="4"/>
        <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25" customHeight="1" spans="1:65">
      <c r="A16" s="2"/>
      <c r="B16" s="41" t="s">
        <v>36</v>
      </c>
      <c r="C16" s="36" t="s">
        <v>37</v>
      </c>
      <c r="D16" s="36" t="s">
        <v>16</v>
      </c>
      <c r="E16" s="143">
        <v>0.4</v>
      </c>
      <c r="F16" s="38">
        <f ca="1">F12+6</f>
        <v>44485</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25" customHeight="1" spans="1:65">
      <c r="A17" s="4"/>
      <c r="B17" s="35" t="s">
        <v>38</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25" customHeight="1" spans="1:65">
      <c r="A18" s="4"/>
      <c r="B18" s="41" t="s">
        <v>39</v>
      </c>
      <c r="C18" s="36" t="s">
        <v>30</v>
      </c>
      <c r="D18" s="36" t="s">
        <v>31</v>
      </c>
      <c r="E18" s="37">
        <v>0.6</v>
      </c>
      <c r="F18" s="38">
        <f ca="1">F12+31</f>
        <v>44510</v>
      </c>
      <c r="G18" s="39">
        <v>6</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25" customHeight="1" spans="1:65">
      <c r="A19" s="2"/>
      <c r="B19" s="41" t="s">
        <v>40</v>
      </c>
      <c r="C19" s="36" t="s">
        <v>41</v>
      </c>
      <c r="D19" s="36" t="s">
        <v>31</v>
      </c>
      <c r="E19" s="37">
        <v>0.5</v>
      </c>
      <c r="F19" s="38">
        <f ca="1">F18-2</f>
        <v>44508</v>
      </c>
      <c r="G19" s="39">
        <v>5</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25" customHeight="1" spans="1:65">
      <c r="A20" s="2"/>
      <c r="B20" s="41" t="s">
        <v>42</v>
      </c>
      <c r="C20" s="36" t="s">
        <v>33</v>
      </c>
      <c r="D20" s="36" t="s">
        <v>31</v>
      </c>
      <c r="E20" s="37">
        <v>0.33</v>
      </c>
      <c r="F20" s="38">
        <f ca="1">F19+5</f>
        <v>44513</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25" customHeight="1" spans="1:65">
      <c r="A21" s="2"/>
      <c r="B21" s="41" t="s">
        <v>36</v>
      </c>
      <c r="C21" s="36" t="s">
        <v>35</v>
      </c>
      <c r="D21" s="36" t="s">
        <v>31</v>
      </c>
      <c r="E21" s="143">
        <v>0.3</v>
      </c>
      <c r="F21" s="38">
        <f ca="1">F20+2</f>
        <v>44515</v>
      </c>
      <c r="G21" s="39">
        <v>1</v>
      </c>
      <c r="H21" s="40"/>
      <c r="I21" s="66" t="str">
        <f ca="1" t="shared" si="8"/>
        <v/>
      </c>
      <c r="J21" s="66" t="str">
        <f ca="1" t="shared" si="4"/>
        <v/>
      </c>
      <c r="K21" s="66" t="str">
        <f ca="1" t="shared" si="4"/>
        <v/>
      </c>
      <c r="L21" s="66" t="str">
        <f ca="1" t="shared" si="4"/>
        <v/>
      </c>
      <c r="M21" s="66" t="str">
        <f ca="1" t="shared" si="4"/>
        <v/>
      </c>
      <c r="N21" s="66">
        <f ca="1" t="shared" si="4"/>
        <v>1</v>
      </c>
      <c r="O21" s="66" t="str">
        <f ca="1" t="shared" si="4"/>
        <v/>
      </c>
      <c r="P21" s="66" t="str">
        <f ca="1" t="shared" si="4"/>
        <v/>
      </c>
      <c r="Q21" s="66" t="str">
        <f ca="1" t="shared" si="4"/>
        <v/>
      </c>
      <c r="R21" s="66" t="str">
        <f ca="1" t="shared" si="4"/>
        <v/>
      </c>
      <c r="S21" s="66" t="str">
        <f ca="1" t="shared" si="4"/>
        <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25" customHeight="1" spans="1:65">
      <c r="A22" s="2"/>
      <c r="B22" s="35" t="s">
        <v>43</v>
      </c>
      <c r="C22" s="36"/>
      <c r="D22" s="36"/>
      <c r="E22" s="37"/>
      <c r="F22" s="38"/>
      <c r="G22" s="39"/>
      <c r="H22" s="40"/>
      <c r="I22" s="66" t="str">
        <f ca="1" t="shared" ref="I22:I27" si="9">IF(AND($C22="Goal",I$7&gt;=$F22,I$7&lt;=$F22+$G22-1),2,IF(AND($C22="Milestone",I$7&gt;=$F22,I$7&lt;=$F22+$G22-1),1,""))</f>
        <v/>
      </c>
      <c r="J22" s="66" t="str">
        <f ca="1" t="shared" ref="J22:J27" si="10">IF(AND($C22="Goal",J$7&gt;=$F22,J$7&lt;=$F22+$G22-1),2,IF(AND($C22="Milestone",J$7&gt;=$F22,J$7&lt;=$F22+$G22-1),1,""))</f>
        <v/>
      </c>
      <c r="K22" s="66" t="str">
        <f ca="1" t="shared" ref="K22:K27" si="11">IF(AND($C22="Goal",K$7&gt;=$F22,K$7&lt;=$F22+$G22-1),2,IF(AND($C22="Milestone",K$7&gt;=$F22,K$7&lt;=$F22+$G22-1),1,""))</f>
        <v/>
      </c>
      <c r="L22" s="66" t="str">
        <f ca="1" t="shared" ref="L22:L27" si="12">IF(AND($C22="Goal",L$7&gt;=$F22,L$7&lt;=$F22+$G22-1),2,IF(AND($C22="Milestone",L$7&gt;=$F22,L$7&lt;=$F22+$G22-1),1,""))</f>
        <v/>
      </c>
      <c r="M22" s="66" t="str">
        <f ca="1" t="shared" ref="M22:M27" si="13">IF(AND($C22="Goal",M$7&gt;=$F22,M$7&lt;=$F22+$G22-1),2,IF(AND($C22="Milestone",M$7&gt;=$F22,M$7&lt;=$F22+$G22-1),1,""))</f>
        <v/>
      </c>
      <c r="N22" s="66" t="str">
        <f ca="1" t="shared" ref="N22:N27" si="14">IF(AND($C22="Goal",N$7&gt;=$F22,N$7&lt;=$F22+$G22-1),2,IF(AND($C22="Milestone",N$7&gt;=$F22,N$7&lt;=$F22+$G22-1),1,""))</f>
        <v/>
      </c>
      <c r="O22" s="66" t="str">
        <f ca="1" t="shared" ref="O22:O27" si="15">IF(AND($C22="Goal",O$7&gt;=$F22,O$7&lt;=$F22+$G22-1),2,IF(AND($C22="Milestone",O$7&gt;=$F22,O$7&lt;=$F22+$G22-1),1,""))</f>
        <v/>
      </c>
      <c r="P22" s="66" t="str">
        <f ca="1" t="shared" ref="P22:P27" si="16">IF(AND($C22="Goal",P$7&gt;=$F22,P$7&lt;=$F22+$G22-1),2,IF(AND($C22="Milestone",P$7&gt;=$F22,P$7&lt;=$F22+$G22-1),1,""))</f>
        <v/>
      </c>
      <c r="Q22" s="66" t="str">
        <f ca="1" t="shared" ref="Q22:Q27" si="17">IF(AND($C22="Goal",Q$7&gt;=$F22,Q$7&lt;=$F22+$G22-1),2,IF(AND($C22="Milestone",Q$7&gt;=$F22,Q$7&lt;=$F22+$G22-1),1,""))</f>
        <v/>
      </c>
      <c r="R22" s="66" t="str">
        <f ca="1" t="shared" ref="R22:R27" si="18">IF(AND($C22="Goal",R$7&gt;=$F22,R$7&lt;=$F22+$G22-1),2,IF(AND($C22="Milestone",R$7&gt;=$F22,R$7&lt;=$F22+$G22-1),1,""))</f>
        <v/>
      </c>
      <c r="S22" s="66" t="str">
        <f ca="1" t="shared" ref="S22:S27" si="19">IF(AND($C22="Goal",S$7&gt;=$F22,S$7&lt;=$F22+$G22-1),2,IF(AND($C22="Milestone",S$7&gt;=$F22,S$7&lt;=$F22+$G22-1),1,""))</f>
        <v/>
      </c>
      <c r="T22" s="66" t="str">
        <f ca="1" t="shared" ref="T22:T27" si="20">IF(AND($C22="Goal",T$7&gt;=$F22,T$7&lt;=$F22+$G22-1),2,IF(AND($C22="Milestone",T$7&gt;=$F22,T$7&lt;=$F22+$G22-1),1,""))</f>
        <v/>
      </c>
      <c r="U22" s="66" t="str">
        <f ca="1" t="shared" ref="U22:U27" si="21">IF(AND($C22="Goal",U$7&gt;=$F22,U$7&lt;=$F22+$G22-1),2,IF(AND($C22="Milestone",U$7&gt;=$F22,U$7&lt;=$F22+$G22-1),1,""))</f>
        <v/>
      </c>
      <c r="V22" s="66" t="str">
        <f ca="1" t="shared" ref="V22:V27" si="22">IF(AND($C22="Goal",V$7&gt;=$F22,V$7&lt;=$F22+$G22-1),2,IF(AND($C22="Milestone",V$7&gt;=$F22,V$7&lt;=$F22+$G22-1),1,""))</f>
        <v/>
      </c>
      <c r="W22" s="66" t="str">
        <f ca="1" t="shared" ref="W22:W27" si="23">IF(AND($C22="Goal",W$7&gt;=$F22,W$7&lt;=$F22+$G22-1),2,IF(AND($C22="Milestone",W$7&gt;=$F22,W$7&lt;=$F22+$G22-1),1,""))</f>
        <v/>
      </c>
      <c r="X22" s="66" t="str">
        <f ca="1" t="shared" ref="X22:X27" si="24">IF(AND($C22="Goal",X$7&gt;=$F22,X$7&lt;=$F22+$G22-1),2,IF(AND($C22="Milestone",X$7&gt;=$F22,X$7&lt;=$F22+$G22-1),1,""))</f>
        <v/>
      </c>
      <c r="Y22" s="66" t="str">
        <f ca="1" t="shared" ref="Y22:Y27" si="25">IF(AND($C22="Goal",Y$7&gt;=$F22,Y$7&lt;=$F22+$G22-1),2,IF(AND($C22="Milestone",Y$7&gt;=$F22,Y$7&lt;=$F22+$G22-1),1,""))</f>
        <v/>
      </c>
      <c r="Z22" s="66" t="str">
        <f ca="1" t="shared" ref="Z22:Z27" si="26">IF(AND($C22="Goal",Z$7&gt;=$F22,Z$7&lt;=$F22+$G22-1),2,IF(AND($C22="Milestone",Z$7&gt;=$F22,Z$7&lt;=$F22+$G22-1),1,""))</f>
        <v/>
      </c>
      <c r="AA22" s="66" t="str">
        <f ca="1" t="shared" ref="AA22:AA27" si="27">IF(AND($C22="Goal",AA$7&gt;=$F22,AA$7&lt;=$F22+$G22-1),2,IF(AND($C22="Milestone",AA$7&gt;=$F22,AA$7&lt;=$F22+$G22-1),1,""))</f>
        <v/>
      </c>
      <c r="AB22" s="66" t="str">
        <f ca="1" t="shared" ref="AB22:AB27" si="28">IF(AND($C22="Goal",AB$7&gt;=$F22,AB$7&lt;=$F22+$G22-1),2,IF(AND($C22="Milestone",AB$7&gt;=$F22,AB$7&lt;=$F22+$G22-1),1,""))</f>
        <v/>
      </c>
      <c r="AC22" s="66" t="str">
        <f ca="1" t="shared" ref="AC22:AC27" si="29">IF(AND($C22="Goal",AC$7&gt;=$F22,AC$7&lt;=$F22+$G22-1),2,IF(AND($C22="Milestone",AC$7&gt;=$F22,AC$7&lt;=$F22+$G22-1),1,""))</f>
        <v/>
      </c>
      <c r="AD22" s="66" t="str">
        <f ca="1" t="shared" ref="AD22:AD27" si="30">IF(AND($C22="Goal",AD$7&gt;=$F22,AD$7&lt;=$F22+$G22-1),2,IF(AND($C22="Milestone",AD$7&gt;=$F22,AD$7&lt;=$F22+$G22-1),1,""))</f>
        <v/>
      </c>
      <c r="AE22" s="66" t="str">
        <f ca="1" t="shared" ref="AE22:AE27" si="31">IF(AND($C22="Goal",AE$7&gt;=$F22,AE$7&lt;=$F22+$G22-1),2,IF(AND($C22="Milestone",AE$7&gt;=$F22,AE$7&lt;=$F22+$G22-1),1,""))</f>
        <v/>
      </c>
      <c r="AF22" s="66" t="str">
        <f ca="1" t="shared" ref="AF22:AF27" si="32">IF(AND($C22="Goal",AF$7&gt;=$F22,AF$7&lt;=$F22+$G22-1),2,IF(AND($C22="Milestone",AF$7&gt;=$F22,AF$7&lt;=$F22+$G22-1),1,""))</f>
        <v/>
      </c>
      <c r="AG22" s="66" t="str">
        <f ca="1" t="shared" ref="AG22:AG27" si="33">IF(AND($C22="Goal",AG$7&gt;=$F22,AG$7&lt;=$F22+$G22-1),2,IF(AND($C22="Milestone",AG$7&gt;=$F22,AG$7&lt;=$F22+$G22-1),1,""))</f>
        <v/>
      </c>
      <c r="AH22" s="66" t="str">
        <f ca="1" t="shared" ref="AH22:AH27" si="34">IF(AND($C22="Goal",AH$7&gt;=$F22,AH$7&lt;=$F22+$G22-1),2,IF(AND($C22="Milestone",AH$7&gt;=$F22,AH$7&lt;=$F22+$G22-1),1,""))</f>
        <v/>
      </c>
      <c r="AI22" s="66" t="str">
        <f ca="1" t="shared" ref="AI22:AI27" si="35">IF(AND($C22="Goal",AI$7&gt;=$F22,AI$7&lt;=$F22+$G22-1),2,IF(AND($C22="Milestone",AI$7&gt;=$F22,AI$7&lt;=$F22+$G22-1),1,""))</f>
        <v/>
      </c>
      <c r="AJ22" s="66" t="str">
        <f ca="1" t="shared" ref="AJ22:AJ27" si="36">IF(AND($C22="Goal",AJ$7&gt;=$F22,AJ$7&lt;=$F22+$G22-1),2,IF(AND($C22="Milestone",AJ$7&gt;=$F22,AJ$7&lt;=$F22+$G22-1),1,""))</f>
        <v/>
      </c>
      <c r="AK22" s="66" t="str">
        <f ca="1" t="shared" ref="AK22:AK27" si="37">IF(AND($C22="Goal",AK$7&gt;=$F22,AK$7&lt;=$F22+$G22-1),2,IF(AND($C22="Milestone",AK$7&gt;=$F22,AK$7&lt;=$F22+$G22-1),1,""))</f>
        <v/>
      </c>
      <c r="AL22" s="66" t="str">
        <f ca="1" t="shared" ref="AL22:AL27" si="38">IF(AND($C22="Goal",AL$7&gt;=$F22,AL$7&lt;=$F22+$G22-1),2,IF(AND($C22="Milestone",AL$7&gt;=$F22,AL$7&lt;=$F22+$G22-1),1,""))</f>
        <v/>
      </c>
      <c r="AM22" s="66" t="str">
        <f ca="1" t="shared" ref="AM22:AM27" si="39">IF(AND($C22="Goal",AM$7&gt;=$F22,AM$7&lt;=$F22+$G22-1),2,IF(AND($C22="Milestone",AM$7&gt;=$F22,AM$7&lt;=$F22+$G22-1),1,""))</f>
        <v/>
      </c>
      <c r="AN22" s="66" t="str">
        <f ca="1" t="shared" ref="AN22:AN27" si="40">IF(AND($C22="Goal",AN$7&gt;=$F22,AN$7&lt;=$F22+$G22-1),2,IF(AND($C22="Milestone",AN$7&gt;=$F22,AN$7&lt;=$F22+$G22-1),1,""))</f>
        <v/>
      </c>
      <c r="AO22" s="66" t="str">
        <f ca="1" t="shared" ref="AO22:AO27" si="41">IF(AND($C22="Goal",AO$7&gt;=$F22,AO$7&lt;=$F22+$G22-1),2,IF(AND($C22="Milestone",AO$7&gt;=$F22,AO$7&lt;=$F22+$G22-1),1,""))</f>
        <v/>
      </c>
      <c r="AP22" s="66" t="str">
        <f ca="1" t="shared" ref="AP22:AP27" si="42">IF(AND($C22="Goal",AP$7&gt;=$F22,AP$7&lt;=$F22+$G22-1),2,IF(AND($C22="Milestone",AP$7&gt;=$F22,AP$7&lt;=$F22+$G22-1),1,""))</f>
        <v/>
      </c>
      <c r="AQ22" s="66" t="str">
        <f ca="1" t="shared" ref="AQ22:AQ27" si="43">IF(AND($C22="Goal",AQ$7&gt;=$F22,AQ$7&lt;=$F22+$G22-1),2,IF(AND($C22="Milestone",AQ$7&gt;=$F22,AQ$7&lt;=$F22+$G22-1),1,""))</f>
        <v/>
      </c>
      <c r="AR22" s="66" t="str">
        <f ca="1" t="shared" ref="AR22:AR27" si="44">IF(AND($C22="Goal",AR$7&gt;=$F22,AR$7&lt;=$F22+$G22-1),2,IF(AND($C22="Milestone",AR$7&gt;=$F22,AR$7&lt;=$F22+$G22-1),1,""))</f>
        <v/>
      </c>
      <c r="AS22" s="66" t="str">
        <f ca="1" t="shared" ref="AS22:AS27" si="45">IF(AND($C22="Goal",AS$7&gt;=$F22,AS$7&lt;=$F22+$G22-1),2,IF(AND($C22="Milestone",AS$7&gt;=$F22,AS$7&lt;=$F22+$G22-1),1,""))</f>
        <v/>
      </c>
      <c r="AT22" s="66" t="str">
        <f ca="1" t="shared" ref="AT22:AT27" si="46">IF(AND($C22="Goal",AT$7&gt;=$F22,AT$7&lt;=$F22+$G22-1),2,IF(AND($C22="Milestone",AT$7&gt;=$F22,AT$7&lt;=$F22+$G22-1),1,""))</f>
        <v/>
      </c>
      <c r="AU22" s="66" t="str">
        <f ca="1" t="shared" ref="AU22:AU27" si="47">IF(AND($C22="Goal",AU$7&gt;=$F22,AU$7&lt;=$F22+$G22-1),2,IF(AND($C22="Milestone",AU$7&gt;=$F22,AU$7&lt;=$F22+$G22-1),1,""))</f>
        <v/>
      </c>
      <c r="AV22" s="66" t="str">
        <f ca="1" t="shared" ref="AV22:AV27" si="48">IF(AND($C22="Goal",AV$7&gt;=$F22,AV$7&lt;=$F22+$G22-1),2,IF(AND($C22="Milestone",AV$7&gt;=$F22,AV$7&lt;=$F22+$G22-1),1,""))</f>
        <v/>
      </c>
      <c r="AW22" s="66" t="str">
        <f ca="1" t="shared" ref="AW22:AW27" si="49">IF(AND($C22="Goal",AW$7&gt;=$F22,AW$7&lt;=$F22+$G22-1),2,IF(AND($C22="Milestone",AW$7&gt;=$F22,AW$7&lt;=$F22+$G22-1),1,""))</f>
        <v/>
      </c>
      <c r="AX22" s="66" t="str">
        <f ca="1" t="shared" ref="AX22:AX27" si="50">IF(AND($C22="Goal",AX$7&gt;=$F22,AX$7&lt;=$F22+$G22-1),2,IF(AND($C22="Milestone",AX$7&gt;=$F22,AX$7&lt;=$F22+$G22-1),1,""))</f>
        <v/>
      </c>
      <c r="AY22" s="66" t="str">
        <f ca="1" t="shared" ref="AY22:AY27" si="51">IF(AND($C22="Goal",AY$7&gt;=$F22,AY$7&lt;=$F22+$G22-1),2,IF(AND($C22="Milestone",AY$7&gt;=$F22,AY$7&lt;=$F22+$G22-1),1,""))</f>
        <v/>
      </c>
      <c r="AZ22" s="66" t="str">
        <f ca="1" t="shared" ref="AZ22:AZ27" si="52">IF(AND($C22="Goal",AZ$7&gt;=$F22,AZ$7&lt;=$F22+$G22-1),2,IF(AND($C22="Milestone",AZ$7&gt;=$F22,AZ$7&lt;=$F22+$G22-1),1,""))</f>
        <v/>
      </c>
      <c r="BA22" s="66" t="str">
        <f ca="1" t="shared" ref="BA22:BA27" si="53">IF(AND($C22="Goal",BA$7&gt;=$F22,BA$7&lt;=$F22+$G22-1),2,IF(AND($C22="Milestone",BA$7&gt;=$F22,BA$7&lt;=$F22+$G22-1),1,""))</f>
        <v/>
      </c>
      <c r="BB22" s="66" t="str">
        <f ca="1" t="shared" ref="BB22:BB27" si="54">IF(AND($C22="Goal",BB$7&gt;=$F22,BB$7&lt;=$F22+$G22-1),2,IF(AND($C22="Milestone",BB$7&gt;=$F22,BB$7&lt;=$F22+$G22-1),1,""))</f>
        <v/>
      </c>
      <c r="BC22" s="66" t="str">
        <f ca="1" t="shared" ref="BC22:BC27" si="55">IF(AND($C22="Goal",BC$7&gt;=$F22,BC$7&lt;=$F22+$G22-1),2,IF(AND($C22="Milestone",BC$7&gt;=$F22,BC$7&lt;=$F22+$G22-1),1,""))</f>
        <v/>
      </c>
      <c r="BD22" s="66" t="str">
        <f ca="1" t="shared" ref="BD22:BD27" si="56">IF(AND($C22="Goal",BD$7&gt;=$F22,BD$7&lt;=$F22+$G22-1),2,IF(AND($C22="Milestone",BD$7&gt;=$F22,BD$7&lt;=$F22+$G22-1),1,""))</f>
        <v/>
      </c>
      <c r="BE22" s="66" t="str">
        <f ca="1" t="shared" ref="BE22:BE27" si="57">IF(AND($C22="Goal",BE$7&gt;=$F22,BE$7&lt;=$F22+$G22-1),2,IF(AND($C22="Milestone",BE$7&gt;=$F22,BE$7&lt;=$F22+$G22-1),1,""))</f>
        <v/>
      </c>
      <c r="BF22" s="66" t="str">
        <f ca="1" t="shared" ref="BF22:BF27" si="58">IF(AND($C22="Goal",BF$7&gt;=$F22,BF$7&lt;=$F22+$G22-1),2,IF(AND($C22="Milestone",BF$7&gt;=$F22,BF$7&lt;=$F22+$G22-1),1,""))</f>
        <v/>
      </c>
      <c r="BG22" s="66" t="str">
        <f ca="1" t="shared" ref="BG22:BG27" si="59">IF(AND($C22="Goal",BG$7&gt;=$F22,BG$7&lt;=$F22+$G22-1),2,IF(AND($C22="Milestone",BG$7&gt;=$F22,BG$7&lt;=$F22+$G22-1),1,""))</f>
        <v/>
      </c>
      <c r="BH22" s="66" t="str">
        <f ca="1" t="shared" ref="BH22:BH27" si="60">IF(AND($C22="Goal",BH$7&gt;=$F22,BH$7&lt;=$F22+$G22-1),2,IF(AND($C22="Milestone",BH$7&gt;=$F22,BH$7&lt;=$F22+$G22-1),1,""))</f>
        <v/>
      </c>
      <c r="BI22" s="66" t="str">
        <f ca="1" t="shared" ref="BI22:BI27" si="61">IF(AND($C22="Goal",BI$7&gt;=$F22,BI$7&lt;=$F22+$G22-1),2,IF(AND($C22="Milestone",BI$7&gt;=$F22,BI$7&lt;=$F22+$G22-1),1,""))</f>
        <v/>
      </c>
      <c r="BJ22" s="66" t="str">
        <f ca="1" t="shared" ref="BJ22:BJ27" si="62">IF(AND($C22="Goal",BJ$7&gt;=$F22,BJ$7&lt;=$F22+$G22-1),2,IF(AND($C22="Milestone",BJ$7&gt;=$F22,BJ$7&lt;=$F22+$G22-1),1,""))</f>
        <v/>
      </c>
      <c r="BK22" s="66" t="str">
        <f ca="1" t="shared" ref="BK22:BK27" si="63">IF(AND($C22="Goal",BK$7&gt;=$F22,BK$7&lt;=$F22+$G22-1),2,IF(AND($C22="Milestone",BK$7&gt;=$F22,BK$7&lt;=$F22+$G22-1),1,""))</f>
        <v/>
      </c>
      <c r="BL22" s="66" t="str">
        <f ca="1" t="shared" ref="BL22:BL27" si="64">IF(AND($C22="Goal",BL$7&gt;=$F22,BL$7&lt;=$F22+$G22-1),2,IF(AND($C22="Milestone",BL$7&gt;=$F22,BL$7&lt;=$F22+$G22-1),1,""))</f>
        <v/>
      </c>
      <c r="BM22" s="78"/>
    </row>
    <row r="23" s="1" customFormat="1" ht="40.25" customHeight="1" spans="1:65">
      <c r="A23" s="2"/>
      <c r="B23" s="41" t="s">
        <v>44</v>
      </c>
      <c r="C23" s="36" t="s">
        <v>41</v>
      </c>
      <c r="D23" s="36" t="s">
        <v>31</v>
      </c>
      <c r="E23" s="143">
        <v>0.4</v>
      </c>
      <c r="F23" s="38">
        <f ca="1">F12+15</f>
        <v>44494</v>
      </c>
      <c r="G23" s="39">
        <v>4</v>
      </c>
      <c r="H23" s="40"/>
      <c r="I23" s="66" t="str">
        <f ca="1" t="shared" si="9"/>
        <v/>
      </c>
      <c r="J23" s="66" t="str">
        <f ca="1" t="shared" si="10"/>
        <v/>
      </c>
      <c r="K23" s="66" t="str">
        <f ca="1" t="shared" si="11"/>
        <v/>
      </c>
      <c r="L23" s="66" t="str">
        <f ca="1" t="shared" si="12"/>
        <v/>
      </c>
      <c r="M23" s="66" t="str">
        <f ca="1" t="shared" si="13"/>
        <v/>
      </c>
      <c r="N23" s="66" t="str">
        <f ca="1" t="shared" si="14"/>
        <v/>
      </c>
      <c r="O23" s="66" t="str">
        <f ca="1" t="shared" si="15"/>
        <v/>
      </c>
      <c r="P23" s="66" t="str">
        <f ca="1" t="shared" si="16"/>
        <v/>
      </c>
      <c r="Q23" s="66" t="str">
        <f ca="1" t="shared" si="17"/>
        <v/>
      </c>
      <c r="R23" s="66" t="str">
        <f ca="1" t="shared" si="18"/>
        <v/>
      </c>
      <c r="S23" s="66" t="str">
        <f ca="1" t="shared" si="19"/>
        <v/>
      </c>
      <c r="T23" s="66" t="str">
        <f ca="1" t="shared" si="20"/>
        <v/>
      </c>
      <c r="U23" s="66" t="str">
        <f ca="1" t="shared" si="21"/>
        <v/>
      </c>
      <c r="V23" s="66" t="str">
        <f ca="1" t="shared" si="22"/>
        <v/>
      </c>
      <c r="W23" s="66" t="str">
        <f ca="1" t="shared" si="23"/>
        <v/>
      </c>
      <c r="X23" s="66" t="str">
        <f ca="1" t="shared" si="24"/>
        <v/>
      </c>
      <c r="Y23" s="66" t="str">
        <f ca="1" t="shared" si="25"/>
        <v/>
      </c>
      <c r="Z23" s="66" t="str">
        <f ca="1" t="shared" si="26"/>
        <v/>
      </c>
      <c r="AA23" s="66" t="str">
        <f ca="1" t="shared" si="27"/>
        <v/>
      </c>
      <c r="AB23" s="66" t="str">
        <f ca="1" t="shared" si="28"/>
        <v/>
      </c>
      <c r="AC23" s="66" t="str">
        <f ca="1" t="shared" si="29"/>
        <v/>
      </c>
      <c r="AD23" s="66" t="str">
        <f ca="1" t="shared" si="30"/>
        <v/>
      </c>
      <c r="AE23" s="66" t="str">
        <f ca="1" t="shared" si="31"/>
        <v/>
      </c>
      <c r="AF23" s="66" t="str">
        <f ca="1" t="shared" si="32"/>
        <v/>
      </c>
      <c r="AG23" s="66" t="str">
        <f ca="1" t="shared" si="33"/>
        <v/>
      </c>
      <c r="AH23" s="66" t="str">
        <f ca="1" t="shared" si="34"/>
        <v/>
      </c>
      <c r="AI23" s="66" t="str">
        <f ca="1" t="shared" si="35"/>
        <v/>
      </c>
      <c r="AJ23" s="66" t="str">
        <f ca="1" t="shared" si="36"/>
        <v/>
      </c>
      <c r="AK23" s="66" t="str">
        <f ca="1" t="shared" si="37"/>
        <v/>
      </c>
      <c r="AL23" s="66" t="str">
        <f ca="1" t="shared" si="38"/>
        <v/>
      </c>
      <c r="AM23" s="66" t="str">
        <f ca="1" t="shared" si="39"/>
        <v/>
      </c>
      <c r="AN23" s="66" t="str">
        <f ca="1" t="shared" si="40"/>
        <v/>
      </c>
      <c r="AO23" s="66" t="str">
        <f ca="1" t="shared" si="41"/>
        <v/>
      </c>
      <c r="AP23" s="66" t="str">
        <f ca="1" t="shared" si="42"/>
        <v/>
      </c>
      <c r="AQ23" s="66" t="str">
        <f ca="1" t="shared" si="43"/>
        <v/>
      </c>
      <c r="AR23" s="66" t="str">
        <f ca="1" t="shared" si="44"/>
        <v/>
      </c>
      <c r="AS23" s="66" t="str">
        <f ca="1" t="shared" si="45"/>
        <v/>
      </c>
      <c r="AT23" s="66" t="str">
        <f ca="1" t="shared" si="46"/>
        <v/>
      </c>
      <c r="AU23" s="66" t="str">
        <f ca="1" t="shared" si="47"/>
        <v/>
      </c>
      <c r="AV23" s="66" t="str">
        <f ca="1" t="shared" si="48"/>
        <v/>
      </c>
      <c r="AW23" s="66" t="str">
        <f ca="1" t="shared" si="49"/>
        <v/>
      </c>
      <c r="AX23" s="66" t="str">
        <f ca="1" t="shared" si="50"/>
        <v/>
      </c>
      <c r="AY23" s="66" t="str">
        <f ca="1" t="shared" si="51"/>
        <v/>
      </c>
      <c r="AZ23" s="66" t="str">
        <f ca="1" t="shared" si="52"/>
        <v/>
      </c>
      <c r="BA23" s="66" t="str">
        <f ca="1" t="shared" si="53"/>
        <v/>
      </c>
      <c r="BB23" s="66" t="str">
        <f ca="1" t="shared" si="54"/>
        <v/>
      </c>
      <c r="BC23" s="66" t="str">
        <f ca="1" t="shared" si="55"/>
        <v/>
      </c>
      <c r="BD23" s="66" t="str">
        <f ca="1" t="shared" si="56"/>
        <v/>
      </c>
      <c r="BE23" s="66" t="str">
        <f ca="1" t="shared" si="57"/>
        <v/>
      </c>
      <c r="BF23" s="66" t="str">
        <f ca="1" t="shared" si="58"/>
        <v/>
      </c>
      <c r="BG23" s="66" t="str">
        <f ca="1" t="shared" si="59"/>
        <v/>
      </c>
      <c r="BH23" s="66" t="str">
        <f ca="1" t="shared" si="60"/>
        <v/>
      </c>
      <c r="BI23" s="66" t="str">
        <f ca="1" t="shared" si="61"/>
        <v/>
      </c>
      <c r="BJ23" s="66" t="str">
        <f ca="1" t="shared" si="62"/>
        <v/>
      </c>
      <c r="BK23" s="66" t="str">
        <f ca="1" t="shared" si="63"/>
        <v/>
      </c>
      <c r="BL23" s="66" t="str">
        <f ca="1" t="shared" si="64"/>
        <v/>
      </c>
      <c r="BM23" s="78"/>
    </row>
    <row r="24" s="1" customFormat="1" ht="40.25" customHeight="1" spans="1:65">
      <c r="A24" s="2"/>
      <c r="B24" s="41" t="s">
        <v>45</v>
      </c>
      <c r="C24" s="36" t="s">
        <v>37</v>
      </c>
      <c r="D24" s="36" t="s">
        <v>31</v>
      </c>
      <c r="E24" s="143">
        <v>0.5</v>
      </c>
      <c r="F24" s="38">
        <f ca="1">F23+3</f>
        <v>44497</v>
      </c>
      <c r="G24" s="39">
        <v>14</v>
      </c>
      <c r="H24" s="40"/>
      <c r="I24" s="66" t="str">
        <f ca="1" t="shared" si="9"/>
        <v/>
      </c>
      <c r="J24" s="66" t="str">
        <f ca="1" t="shared" si="10"/>
        <v/>
      </c>
      <c r="K24" s="66" t="str">
        <f ca="1" t="shared" si="11"/>
        <v/>
      </c>
      <c r="L24" s="66" t="str">
        <f ca="1" t="shared" si="12"/>
        <v/>
      </c>
      <c r="M24" s="66" t="str">
        <f ca="1" t="shared" si="13"/>
        <v/>
      </c>
      <c r="N24" s="66" t="str">
        <f ca="1" t="shared" si="14"/>
        <v/>
      </c>
      <c r="O24" s="66" t="str">
        <f ca="1" t="shared" si="15"/>
        <v/>
      </c>
      <c r="P24" s="66" t="str">
        <f ca="1" t="shared" si="16"/>
        <v/>
      </c>
      <c r="Q24" s="66" t="str">
        <f ca="1" t="shared" si="17"/>
        <v/>
      </c>
      <c r="R24" s="66" t="str">
        <f ca="1" t="shared" si="18"/>
        <v/>
      </c>
      <c r="S24" s="66" t="str">
        <f ca="1" t="shared" si="19"/>
        <v/>
      </c>
      <c r="T24" s="66" t="str">
        <f ca="1" t="shared" si="20"/>
        <v/>
      </c>
      <c r="U24" s="66" t="str">
        <f ca="1" t="shared" si="21"/>
        <v/>
      </c>
      <c r="V24" s="66" t="str">
        <f ca="1" t="shared" si="22"/>
        <v/>
      </c>
      <c r="W24" s="66" t="str">
        <f ca="1" t="shared" si="23"/>
        <v/>
      </c>
      <c r="X24" s="66" t="str">
        <f ca="1" t="shared" si="24"/>
        <v/>
      </c>
      <c r="Y24" s="66" t="str">
        <f ca="1" t="shared" si="25"/>
        <v/>
      </c>
      <c r="Z24" s="66" t="str">
        <f ca="1" t="shared" si="26"/>
        <v/>
      </c>
      <c r="AA24" s="66" t="str">
        <f ca="1" t="shared" si="27"/>
        <v/>
      </c>
      <c r="AB24" s="66" t="str">
        <f ca="1" t="shared" si="28"/>
        <v/>
      </c>
      <c r="AC24" s="66" t="str">
        <f ca="1" t="shared" si="29"/>
        <v/>
      </c>
      <c r="AD24" s="66" t="str">
        <f ca="1" t="shared" si="30"/>
        <v/>
      </c>
      <c r="AE24" s="66" t="str">
        <f ca="1" t="shared" si="31"/>
        <v/>
      </c>
      <c r="AF24" s="66" t="str">
        <f ca="1" t="shared" si="32"/>
        <v/>
      </c>
      <c r="AG24" s="66" t="str">
        <f ca="1" t="shared" si="33"/>
        <v/>
      </c>
      <c r="AH24" s="66" t="str">
        <f ca="1" t="shared" si="34"/>
        <v/>
      </c>
      <c r="AI24" s="66" t="str">
        <f ca="1" t="shared" si="35"/>
        <v/>
      </c>
      <c r="AJ24" s="66" t="str">
        <f ca="1" t="shared" si="36"/>
        <v/>
      </c>
      <c r="AK24" s="66" t="str">
        <f ca="1" t="shared" si="37"/>
        <v/>
      </c>
      <c r="AL24" s="66" t="str">
        <f ca="1" t="shared" si="38"/>
        <v/>
      </c>
      <c r="AM24" s="66" t="str">
        <f ca="1" t="shared" si="39"/>
        <v/>
      </c>
      <c r="AN24" s="66" t="str">
        <f ca="1" t="shared" si="40"/>
        <v/>
      </c>
      <c r="AO24" s="66" t="str">
        <f ca="1" t="shared" si="41"/>
        <v/>
      </c>
      <c r="AP24" s="66" t="str">
        <f ca="1" t="shared" si="42"/>
        <v/>
      </c>
      <c r="AQ24" s="66" t="str">
        <f ca="1" t="shared" si="43"/>
        <v/>
      </c>
      <c r="AR24" s="66" t="str">
        <f ca="1" t="shared" si="44"/>
        <v/>
      </c>
      <c r="AS24" s="66" t="str">
        <f ca="1" t="shared" si="45"/>
        <v/>
      </c>
      <c r="AT24" s="66" t="str">
        <f ca="1" t="shared" si="46"/>
        <v/>
      </c>
      <c r="AU24" s="66" t="str">
        <f ca="1" t="shared" si="47"/>
        <v/>
      </c>
      <c r="AV24" s="66" t="str">
        <f ca="1" t="shared" si="48"/>
        <v/>
      </c>
      <c r="AW24" s="66" t="str">
        <f ca="1" t="shared" si="49"/>
        <v/>
      </c>
      <c r="AX24" s="66" t="str">
        <f ca="1" t="shared" si="50"/>
        <v/>
      </c>
      <c r="AY24" s="66" t="str">
        <f ca="1" t="shared" si="51"/>
        <v/>
      </c>
      <c r="AZ24" s="66" t="str">
        <f ca="1" t="shared" si="52"/>
        <v/>
      </c>
      <c r="BA24" s="66" t="str">
        <f ca="1" t="shared" si="53"/>
        <v/>
      </c>
      <c r="BB24" s="66" t="str">
        <f ca="1" t="shared" si="54"/>
        <v/>
      </c>
      <c r="BC24" s="66" t="str">
        <f ca="1" t="shared" si="55"/>
        <v/>
      </c>
      <c r="BD24" s="66" t="str">
        <f ca="1" t="shared" si="56"/>
        <v/>
      </c>
      <c r="BE24" s="66" t="str">
        <f ca="1" t="shared" si="57"/>
        <v/>
      </c>
      <c r="BF24" s="66" t="str">
        <f ca="1" t="shared" si="58"/>
        <v/>
      </c>
      <c r="BG24" s="66" t="str">
        <f ca="1" t="shared" si="59"/>
        <v/>
      </c>
      <c r="BH24" s="66" t="str">
        <f ca="1" t="shared" si="60"/>
        <v/>
      </c>
      <c r="BI24" s="66" t="str">
        <f ca="1" t="shared" si="61"/>
        <v/>
      </c>
      <c r="BJ24" s="66" t="str">
        <f ca="1" t="shared" si="62"/>
        <v/>
      </c>
      <c r="BK24" s="66" t="str">
        <f ca="1" t="shared" si="63"/>
        <v/>
      </c>
      <c r="BL24" s="66" t="str">
        <f ca="1" t="shared" si="64"/>
        <v/>
      </c>
      <c r="BM24" s="78"/>
    </row>
    <row r="25" s="1" customFormat="1" ht="40.25" customHeight="1" spans="1:65">
      <c r="A25" s="2"/>
      <c r="B25" s="41" t="s">
        <v>46</v>
      </c>
      <c r="C25" s="36" t="s">
        <v>41</v>
      </c>
      <c r="D25" s="36" t="s">
        <v>31</v>
      </c>
      <c r="E25" s="143">
        <v>0.6</v>
      </c>
      <c r="F25" s="38">
        <f ca="1">F24+15</f>
        <v>44512</v>
      </c>
      <c r="G25" s="39">
        <v>6</v>
      </c>
      <c r="H25" s="40"/>
      <c r="I25" s="66" t="str">
        <f ca="1" t="shared" si="9"/>
        <v/>
      </c>
      <c r="J25" s="66" t="str">
        <f ca="1" t="shared" si="10"/>
        <v/>
      </c>
      <c r="K25" s="66" t="str">
        <f ca="1" t="shared" si="11"/>
        <v/>
      </c>
      <c r="L25" s="66" t="str">
        <f ca="1" t="shared" si="12"/>
        <v/>
      </c>
      <c r="M25" s="66" t="str">
        <f ca="1" t="shared" si="13"/>
        <v/>
      </c>
      <c r="N25" s="66" t="str">
        <f ca="1" t="shared" si="14"/>
        <v/>
      </c>
      <c r="O25" s="66" t="str">
        <f ca="1" t="shared" si="15"/>
        <v/>
      </c>
      <c r="P25" s="66" t="str">
        <f ca="1" t="shared" si="16"/>
        <v/>
      </c>
      <c r="Q25" s="66" t="str">
        <f ca="1" t="shared" si="17"/>
        <v/>
      </c>
      <c r="R25" s="66" t="str">
        <f ca="1" t="shared" si="18"/>
        <v/>
      </c>
      <c r="S25" s="66" t="str">
        <f ca="1" t="shared" si="19"/>
        <v/>
      </c>
      <c r="T25" s="66" t="str">
        <f ca="1" t="shared" si="20"/>
        <v/>
      </c>
      <c r="U25" s="66" t="str">
        <f ca="1" t="shared" si="21"/>
        <v/>
      </c>
      <c r="V25" s="66" t="str">
        <f ca="1" t="shared" si="22"/>
        <v/>
      </c>
      <c r="W25" s="66" t="str">
        <f ca="1" t="shared" si="23"/>
        <v/>
      </c>
      <c r="X25" s="66" t="str">
        <f ca="1" t="shared" si="24"/>
        <v/>
      </c>
      <c r="Y25" s="66" t="str">
        <f ca="1" t="shared" si="25"/>
        <v/>
      </c>
      <c r="Z25" s="66" t="str">
        <f ca="1" t="shared" si="26"/>
        <v/>
      </c>
      <c r="AA25" s="66" t="str">
        <f ca="1" t="shared" si="27"/>
        <v/>
      </c>
      <c r="AB25" s="66" t="str">
        <f ca="1" t="shared" si="28"/>
        <v/>
      </c>
      <c r="AC25" s="66" t="str">
        <f ca="1" t="shared" si="29"/>
        <v/>
      </c>
      <c r="AD25" s="66" t="str">
        <f ca="1" t="shared" si="30"/>
        <v/>
      </c>
      <c r="AE25" s="66" t="str">
        <f ca="1" t="shared" si="31"/>
        <v/>
      </c>
      <c r="AF25" s="66" t="str">
        <f ca="1" t="shared" si="32"/>
        <v/>
      </c>
      <c r="AG25" s="66" t="str">
        <f ca="1" t="shared" si="33"/>
        <v/>
      </c>
      <c r="AH25" s="66" t="str">
        <f ca="1" t="shared" si="34"/>
        <v/>
      </c>
      <c r="AI25" s="66" t="str">
        <f ca="1" t="shared" si="35"/>
        <v/>
      </c>
      <c r="AJ25" s="66" t="str">
        <f ca="1" t="shared" si="36"/>
        <v/>
      </c>
      <c r="AK25" s="66" t="str">
        <f ca="1" t="shared" si="37"/>
        <v/>
      </c>
      <c r="AL25" s="66" t="str">
        <f ca="1" t="shared" si="38"/>
        <v/>
      </c>
      <c r="AM25" s="66" t="str">
        <f ca="1" t="shared" si="39"/>
        <v/>
      </c>
      <c r="AN25" s="66" t="str">
        <f ca="1" t="shared" si="40"/>
        <v/>
      </c>
      <c r="AO25" s="66" t="str">
        <f ca="1" t="shared" si="41"/>
        <v/>
      </c>
      <c r="AP25" s="66" t="str">
        <f ca="1" t="shared" si="42"/>
        <v/>
      </c>
      <c r="AQ25" s="66" t="str">
        <f ca="1" t="shared" si="43"/>
        <v/>
      </c>
      <c r="AR25" s="66" t="str">
        <f ca="1" t="shared" si="44"/>
        <v/>
      </c>
      <c r="AS25" s="66" t="str">
        <f ca="1" t="shared" si="45"/>
        <v/>
      </c>
      <c r="AT25" s="66" t="str">
        <f ca="1" t="shared" si="46"/>
        <v/>
      </c>
      <c r="AU25" s="66" t="str">
        <f ca="1" t="shared" si="47"/>
        <v/>
      </c>
      <c r="AV25" s="66" t="str">
        <f ca="1" t="shared" si="48"/>
        <v/>
      </c>
      <c r="AW25" s="66" t="str">
        <f ca="1" t="shared" si="49"/>
        <v/>
      </c>
      <c r="AX25" s="66" t="str">
        <f ca="1" t="shared" si="50"/>
        <v/>
      </c>
      <c r="AY25" s="66" t="str">
        <f ca="1" t="shared" si="51"/>
        <v/>
      </c>
      <c r="AZ25" s="66" t="str">
        <f ca="1" t="shared" si="52"/>
        <v/>
      </c>
      <c r="BA25" s="66" t="str">
        <f ca="1" t="shared" si="53"/>
        <v/>
      </c>
      <c r="BB25" s="66" t="str">
        <f ca="1" t="shared" si="54"/>
        <v/>
      </c>
      <c r="BC25" s="66" t="str">
        <f ca="1" t="shared" si="55"/>
        <v/>
      </c>
      <c r="BD25" s="66" t="str">
        <f ca="1" t="shared" si="56"/>
        <v/>
      </c>
      <c r="BE25" s="66" t="str">
        <f ca="1" t="shared" si="57"/>
        <v/>
      </c>
      <c r="BF25" s="66" t="str">
        <f ca="1" t="shared" si="58"/>
        <v/>
      </c>
      <c r="BG25" s="66" t="str">
        <f ca="1" t="shared" si="59"/>
        <v/>
      </c>
      <c r="BH25" s="66" t="str">
        <f ca="1" t="shared" si="60"/>
        <v/>
      </c>
      <c r="BI25" s="66" t="str">
        <f ca="1" t="shared" si="61"/>
        <v/>
      </c>
      <c r="BJ25" s="66" t="str">
        <f ca="1" t="shared" si="62"/>
        <v/>
      </c>
      <c r="BK25" s="66" t="str">
        <f ca="1" t="shared" si="63"/>
        <v/>
      </c>
      <c r="BL25" s="66" t="str">
        <f ca="1" t="shared" si="64"/>
        <v/>
      </c>
      <c r="BM25" s="78"/>
    </row>
    <row r="26" s="1" customFormat="1" ht="40.25" customHeight="1" spans="1:65">
      <c r="A26" s="2"/>
      <c r="B26" s="41" t="s">
        <v>34</v>
      </c>
      <c r="C26" s="36" t="s">
        <v>28</v>
      </c>
      <c r="D26" s="36" t="s">
        <v>31</v>
      </c>
      <c r="E26" s="143">
        <v>0.3</v>
      </c>
      <c r="F26" s="38">
        <f ca="1">F21+22</f>
        <v>44537</v>
      </c>
      <c r="G26" s="39">
        <v>3</v>
      </c>
      <c r="H26" s="40"/>
      <c r="I26" s="66" t="str">
        <f ca="1" t="shared" si="9"/>
        <v/>
      </c>
      <c r="J26" s="66" t="str">
        <f ca="1" t="shared" si="10"/>
        <v/>
      </c>
      <c r="K26" s="66" t="str">
        <f ca="1" t="shared" si="11"/>
        <v/>
      </c>
      <c r="L26" s="66" t="str">
        <f ca="1" t="shared" si="12"/>
        <v/>
      </c>
      <c r="M26" s="66" t="str">
        <f ca="1" t="shared" si="13"/>
        <v/>
      </c>
      <c r="N26" s="66" t="str">
        <f ca="1" t="shared" si="14"/>
        <v/>
      </c>
      <c r="O26" s="66" t="str">
        <f ca="1" t="shared" si="15"/>
        <v/>
      </c>
      <c r="P26" s="66" t="str">
        <f ca="1" t="shared" si="16"/>
        <v/>
      </c>
      <c r="Q26" s="66" t="str">
        <f ca="1" t="shared" si="17"/>
        <v/>
      </c>
      <c r="R26" s="66" t="str">
        <f ca="1" t="shared" si="18"/>
        <v/>
      </c>
      <c r="S26" s="66" t="str">
        <f ca="1" t="shared" si="19"/>
        <v/>
      </c>
      <c r="T26" s="66" t="str">
        <f ca="1" t="shared" si="20"/>
        <v/>
      </c>
      <c r="U26" s="66" t="str">
        <f ca="1" t="shared" si="21"/>
        <v/>
      </c>
      <c r="V26" s="66" t="str">
        <f ca="1" t="shared" si="22"/>
        <v/>
      </c>
      <c r="W26" s="66" t="str">
        <f ca="1" t="shared" si="23"/>
        <v/>
      </c>
      <c r="X26" s="66" t="str">
        <f ca="1" t="shared" si="24"/>
        <v/>
      </c>
      <c r="Y26" s="66" t="str">
        <f ca="1" t="shared" si="25"/>
        <v/>
      </c>
      <c r="Z26" s="66" t="str">
        <f ca="1" t="shared" si="26"/>
        <v/>
      </c>
      <c r="AA26" s="66" t="str">
        <f ca="1" t="shared" si="27"/>
        <v/>
      </c>
      <c r="AB26" s="66" t="str">
        <f ca="1" t="shared" si="28"/>
        <v/>
      </c>
      <c r="AC26" s="66" t="str">
        <f ca="1" t="shared" si="29"/>
        <v/>
      </c>
      <c r="AD26" s="66" t="str">
        <f ca="1" t="shared" si="30"/>
        <v/>
      </c>
      <c r="AE26" s="66" t="str">
        <f ca="1" t="shared" si="31"/>
        <v/>
      </c>
      <c r="AF26" s="66" t="str">
        <f ca="1" t="shared" si="32"/>
        <v/>
      </c>
      <c r="AG26" s="66" t="str">
        <f ca="1" t="shared" si="33"/>
        <v/>
      </c>
      <c r="AH26" s="66" t="str">
        <f ca="1" t="shared" si="34"/>
        <v/>
      </c>
      <c r="AI26" s="66" t="str">
        <f ca="1" t="shared" si="35"/>
        <v/>
      </c>
      <c r="AJ26" s="66">
        <f ca="1" t="shared" si="36"/>
        <v>2</v>
      </c>
      <c r="AK26" s="66">
        <f ca="1" t="shared" si="37"/>
        <v>2</v>
      </c>
      <c r="AL26" s="66">
        <f ca="1" t="shared" si="38"/>
        <v>2</v>
      </c>
      <c r="AM26" s="66" t="str">
        <f ca="1" t="shared" si="39"/>
        <v/>
      </c>
      <c r="AN26" s="66" t="str">
        <f ca="1" t="shared" si="40"/>
        <v/>
      </c>
      <c r="AO26" s="66" t="str">
        <f ca="1" t="shared" si="41"/>
        <v/>
      </c>
      <c r="AP26" s="66" t="str">
        <f ca="1" t="shared" si="42"/>
        <v/>
      </c>
      <c r="AQ26" s="66" t="str">
        <f ca="1" t="shared" si="43"/>
        <v/>
      </c>
      <c r="AR26" s="66" t="str">
        <f ca="1" t="shared" si="44"/>
        <v/>
      </c>
      <c r="AS26" s="66" t="str">
        <f ca="1" t="shared" si="45"/>
        <v/>
      </c>
      <c r="AT26" s="66" t="str">
        <f ca="1" t="shared" si="46"/>
        <v/>
      </c>
      <c r="AU26" s="66" t="str">
        <f ca="1" t="shared" si="47"/>
        <v/>
      </c>
      <c r="AV26" s="66" t="str">
        <f ca="1" t="shared" si="48"/>
        <v/>
      </c>
      <c r="AW26" s="66" t="str">
        <f ca="1" t="shared" si="49"/>
        <v/>
      </c>
      <c r="AX26" s="66" t="str">
        <f ca="1" t="shared" si="50"/>
        <v/>
      </c>
      <c r="AY26" s="66" t="str">
        <f ca="1" t="shared" si="51"/>
        <v/>
      </c>
      <c r="AZ26" s="66" t="str">
        <f ca="1" t="shared" si="52"/>
        <v/>
      </c>
      <c r="BA26" s="66" t="str">
        <f ca="1" t="shared" si="53"/>
        <v/>
      </c>
      <c r="BB26" s="66" t="str">
        <f ca="1" t="shared" si="54"/>
        <v/>
      </c>
      <c r="BC26" s="66" t="str">
        <f ca="1" t="shared" si="55"/>
        <v/>
      </c>
      <c r="BD26" s="66" t="str">
        <f ca="1" t="shared" si="56"/>
        <v/>
      </c>
      <c r="BE26" s="66" t="str">
        <f ca="1" t="shared" si="57"/>
        <v/>
      </c>
      <c r="BF26" s="66" t="str">
        <f ca="1" t="shared" si="58"/>
        <v/>
      </c>
      <c r="BG26" s="66" t="str">
        <f ca="1" t="shared" si="59"/>
        <v/>
      </c>
      <c r="BH26" s="66" t="str">
        <f ca="1" t="shared" si="60"/>
        <v/>
      </c>
      <c r="BI26" s="66" t="str">
        <f ca="1" t="shared" si="61"/>
        <v/>
      </c>
      <c r="BJ26" s="66" t="str">
        <f ca="1" t="shared" si="62"/>
        <v/>
      </c>
      <c r="BK26" s="66" t="str">
        <f ca="1" t="shared" si="63"/>
        <v/>
      </c>
      <c r="BL26" s="66" t="str">
        <f ca="1" t="shared" si="64"/>
        <v/>
      </c>
      <c r="BM26" s="78"/>
    </row>
    <row r="27" s="1" customFormat="1" ht="40.25" customHeight="1" spans="1:65">
      <c r="A27" s="2"/>
      <c r="B27" s="41" t="s">
        <v>36</v>
      </c>
      <c r="C27" s="36" t="s">
        <v>33</v>
      </c>
      <c r="D27" s="36" t="s">
        <v>31</v>
      </c>
      <c r="E27" s="143">
        <v>0.35</v>
      </c>
      <c r="F27" s="38">
        <f ca="1">F16</f>
        <v>44485</v>
      </c>
      <c r="G27" s="39">
        <v>19</v>
      </c>
      <c r="H27" s="40"/>
      <c r="I27" s="66" t="str">
        <f ca="1" t="shared" si="9"/>
        <v/>
      </c>
      <c r="J27" s="66" t="str">
        <f ca="1" t="shared" si="10"/>
        <v/>
      </c>
      <c r="K27" s="66" t="str">
        <f ca="1" t="shared" si="11"/>
        <v/>
      </c>
      <c r="L27" s="66" t="str">
        <f ca="1" t="shared" si="12"/>
        <v/>
      </c>
      <c r="M27" s="66" t="str">
        <f ca="1" t="shared" si="13"/>
        <v/>
      </c>
      <c r="N27" s="66" t="str">
        <f ca="1" t="shared" si="14"/>
        <v/>
      </c>
      <c r="O27" s="66" t="str">
        <f ca="1" t="shared" si="15"/>
        <v/>
      </c>
      <c r="P27" s="66" t="str">
        <f ca="1" t="shared" si="16"/>
        <v/>
      </c>
      <c r="Q27" s="66" t="str">
        <f ca="1" t="shared" si="17"/>
        <v/>
      </c>
      <c r="R27" s="66" t="str">
        <f ca="1" t="shared" si="18"/>
        <v/>
      </c>
      <c r="S27" s="66" t="str">
        <f ca="1" t="shared" si="19"/>
        <v/>
      </c>
      <c r="T27" s="66" t="str">
        <f ca="1" t="shared" si="20"/>
        <v/>
      </c>
      <c r="U27" s="66" t="str">
        <f ca="1" t="shared" si="21"/>
        <v/>
      </c>
      <c r="V27" s="66" t="str">
        <f ca="1" t="shared" si="22"/>
        <v/>
      </c>
      <c r="W27" s="66" t="str">
        <f ca="1" t="shared" si="23"/>
        <v/>
      </c>
      <c r="X27" s="66" t="str">
        <f ca="1" t="shared" si="24"/>
        <v/>
      </c>
      <c r="Y27" s="66" t="str">
        <f ca="1" t="shared" si="25"/>
        <v/>
      </c>
      <c r="Z27" s="66" t="str">
        <f ca="1" t="shared" si="26"/>
        <v/>
      </c>
      <c r="AA27" s="66" t="str">
        <f ca="1" t="shared" si="27"/>
        <v/>
      </c>
      <c r="AB27" s="66" t="str">
        <f ca="1" t="shared" si="28"/>
        <v/>
      </c>
      <c r="AC27" s="66" t="str">
        <f ca="1" t="shared" si="29"/>
        <v/>
      </c>
      <c r="AD27" s="66" t="str">
        <f ca="1" t="shared" si="30"/>
        <v/>
      </c>
      <c r="AE27" s="66" t="str">
        <f ca="1" t="shared" si="31"/>
        <v/>
      </c>
      <c r="AF27" s="66" t="str">
        <f ca="1" t="shared" si="32"/>
        <v/>
      </c>
      <c r="AG27" s="66" t="str">
        <f ca="1" t="shared" si="33"/>
        <v/>
      </c>
      <c r="AH27" s="66" t="str">
        <f ca="1" t="shared" si="34"/>
        <v/>
      </c>
      <c r="AI27" s="66" t="str">
        <f ca="1" t="shared" si="35"/>
        <v/>
      </c>
      <c r="AJ27" s="66" t="str">
        <f ca="1" t="shared" si="36"/>
        <v/>
      </c>
      <c r="AK27" s="66" t="str">
        <f ca="1" t="shared" si="37"/>
        <v/>
      </c>
      <c r="AL27" s="66" t="str">
        <f ca="1" t="shared" si="38"/>
        <v/>
      </c>
      <c r="AM27" s="66" t="str">
        <f ca="1" t="shared" si="39"/>
        <v/>
      </c>
      <c r="AN27" s="66" t="str">
        <f ca="1" t="shared" si="40"/>
        <v/>
      </c>
      <c r="AO27" s="66" t="str">
        <f ca="1" t="shared" si="41"/>
        <v/>
      </c>
      <c r="AP27" s="66" t="str">
        <f ca="1" t="shared" si="42"/>
        <v/>
      </c>
      <c r="AQ27" s="66" t="str">
        <f ca="1" t="shared" si="43"/>
        <v/>
      </c>
      <c r="AR27" s="66" t="str">
        <f ca="1" t="shared" si="44"/>
        <v/>
      </c>
      <c r="AS27" s="66" t="str">
        <f ca="1" t="shared" si="45"/>
        <v/>
      </c>
      <c r="AT27" s="66" t="str">
        <f ca="1" t="shared" si="46"/>
        <v/>
      </c>
      <c r="AU27" s="66" t="str">
        <f ca="1" t="shared" si="47"/>
        <v/>
      </c>
      <c r="AV27" s="66" t="str">
        <f ca="1" t="shared" si="48"/>
        <v/>
      </c>
      <c r="AW27" s="66" t="str">
        <f ca="1" t="shared" si="49"/>
        <v/>
      </c>
      <c r="AX27" s="66" t="str">
        <f ca="1" t="shared" si="50"/>
        <v/>
      </c>
      <c r="AY27" s="66" t="str">
        <f ca="1" t="shared" si="51"/>
        <v/>
      </c>
      <c r="AZ27" s="66" t="str">
        <f ca="1" t="shared" si="52"/>
        <v/>
      </c>
      <c r="BA27" s="66" t="str">
        <f ca="1" t="shared" si="53"/>
        <v/>
      </c>
      <c r="BB27" s="66" t="str">
        <f ca="1" t="shared" si="54"/>
        <v/>
      </c>
      <c r="BC27" s="66" t="str">
        <f ca="1" t="shared" si="55"/>
        <v/>
      </c>
      <c r="BD27" s="66" t="str">
        <f ca="1" t="shared" si="56"/>
        <v/>
      </c>
      <c r="BE27" s="66" t="str">
        <f ca="1" t="shared" si="57"/>
        <v/>
      </c>
      <c r="BF27" s="66" t="str">
        <f ca="1" t="shared" si="58"/>
        <v/>
      </c>
      <c r="BG27" s="66" t="str">
        <f ca="1" t="shared" si="59"/>
        <v/>
      </c>
      <c r="BH27" s="66" t="str">
        <f ca="1" t="shared" si="60"/>
        <v/>
      </c>
      <c r="BI27" s="66" t="str">
        <f ca="1" t="shared" si="61"/>
        <v/>
      </c>
      <c r="BJ27" s="66" t="str">
        <f ca="1" t="shared" si="62"/>
        <v/>
      </c>
      <c r="BK27" s="66" t="str">
        <f ca="1" t="shared" si="63"/>
        <v/>
      </c>
      <c r="BL27" s="66" t="str">
        <f ca="1" t="shared" si="64"/>
        <v/>
      </c>
      <c r="BM27" s="78"/>
    </row>
    <row r="28" s="1" customFormat="1" ht="40.25" customHeight="1" spans="1:65">
      <c r="A28" s="4"/>
      <c r="B28" s="42" t="s">
        <v>47</v>
      </c>
      <c r="C28" s="43"/>
      <c r="D28" s="43"/>
      <c r="E28" s="13"/>
      <c r="F28" s="44"/>
      <c r="G28" s="45"/>
      <c r="H28" s="40"/>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53"/>
    </row>
    <row r="29" customHeight="1" spans="4:8">
      <c r="D29" s="46"/>
      <c r="G29" s="47"/>
      <c r="H29" s="48"/>
    </row>
    <row r="30" customHeight="1" spans="4:4">
      <c r="D30"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28:BL28">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28">
    <cfRule type="dataBar" priority="5">
      <dataBar>
        <cfvo type="num" val="0"/>
        <cfvo type="num" val="1"/>
        <color theme="6"/>
      </dataBar>
      <extLst>
        <ext xmlns:x14="http://schemas.microsoft.com/office/spreadsheetml/2009/9/main" uri="{B025F937-C7B1-47D3-B67F-A62EFF666E3E}">
          <x14:id>{24a4456d-3341-4158-93ab-c270d71de574}</x14:id>
        </ext>
      </extLst>
    </cfRule>
  </conditionalFormatting>
  <conditionalFormatting sqref="I7:BL28">
    <cfRule type="expression" dxfId="13" priority="1">
      <formula>AND(TODAY()&gt;=I$7,TODAY()&lt;J$7)</formula>
    </cfRule>
  </conditionalFormatting>
  <conditionalFormatting sqref="I10:BL27">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2">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21 C22:C27">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row marks the end of the Gantt milestone data. DO NOT enter anything in this row. &#10;To add more items, insert new rows above this one.&#10;" sqref="A28"/>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f64ac8b5-3865-4592-8f41-0ffe87610f26}">
            <x14:iconSet iconSet="3Stars" custom="1" showValue="0">
              <x14:cfvo type="percent">
                <xm:f>0</xm:f>
              </x14:cfvo>
              <x14:cfvo type="num">
                <xm:f>1</xm:f>
              </x14:cfvo>
              <x14:cfvo type="num">
                <xm:f>2</xm:f>
              </x14:cfvo>
              <x14:cfIcon iconSet="NoIcons" iconId="0"/>
              <x14:cfIcon iconSet="3Flags" iconId="1"/>
              <x14:cfIcon iconSet="3Signs" iconId="0"/>
            </x14:iconSet>
          </x14:cfRule>
          <xm:sqref>I28:BL28</xm:sqref>
        </x14:conditionalFormatting>
        <x14:conditionalFormatting xmlns:xm="http://schemas.microsoft.com/office/excel/2006/main">
          <x14:cfRule type="dataBar" id="{24a4456d-3341-4158-93ab-c270d71de574}">
            <x14:dataBar minLength="0" maxLength="100" gradient="0">
              <x14:cfvo type="num">
                <xm:f>0</xm:f>
              </x14:cfvo>
              <x14:cfvo type="num">
                <xm:f>1</xm:f>
              </x14:cfvo>
              <x14:negativeFillColor rgb="FFFF0000"/>
              <x14:axisColor rgb="FF000000"/>
            </x14:dataBar>
          </x14:cfRule>
          <xm:sqref>E9:E28</xm:sqref>
        </x14:conditionalFormatting>
        <x14:conditionalFormatting xmlns:xm="http://schemas.microsoft.com/office/excel/2006/main">
          <x14:cfRule type="iconSet" priority="6" id="{b9ba67c6-e2f3-41d8-96a1-440673b6ca34}">
            <x14:iconSet iconSet="3Stars" custom="1" showValue="0">
              <x14:cfvo type="percent">
                <xm:f>0</xm:f>
              </x14:cfvo>
              <x14:cfvo type="num">
                <xm:f>1</xm:f>
              </x14:cfvo>
              <x14:cfvo type="num">
                <xm:f>2</xm:f>
              </x14:cfvo>
              <x14:cfIcon iconSet="NoIcons" iconId="0"/>
              <x14:cfIcon iconSet="3Flags" iconId="1"/>
              <x14:cfIcon iconSet="3Signs" iconId="0"/>
            </x14:iconSet>
          </x14:cfRule>
          <xm:sqref>I10:BL27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workbookViewId="0">
      <selection activeCell="A1" sqref="A1"/>
    </sheetView>
  </sheetViews>
  <sheetFormatPr defaultColWidth="8.83636363636364" defaultRowHeight="30" customHeight="1"/>
  <cols>
    <col min="1" max="1" width="4.66363636363636" style="2" customWidth="1"/>
    <col min="2" max="2" width="30.6636363636364" customWidth="1"/>
    <col min="3" max="3" width="13.3363636363636" customWidth="1"/>
    <col min="4" max="4" width="20.5" customWidth="1"/>
    <col min="5" max="5" width="15.6636363636364" customWidth="1"/>
    <col min="6" max="6" width="10.5" style="3" customWidth="1"/>
    <col min="7" max="7" width="10.5" customWidth="1"/>
    <col min="8" max="8" width="2.66363636363636" customWidth="1"/>
    <col min="9" max="64" width="3.5" customWidth="1"/>
    <col min="65" max="65" width="2.66363636363636" customWidth="1"/>
  </cols>
  <sheetData>
    <row r="1" ht="25.25" customHeight="1"/>
    <row r="2" ht="50"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20"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4</v>
      </c>
      <c r="C4" s="88"/>
      <c r="D4" s="89"/>
      <c r="E4" s="90"/>
      <c r="F4" s="91"/>
      <c r="G4" s="92" t="s">
        <v>6</v>
      </c>
      <c r="H4" s="90"/>
      <c r="I4" s="55" t="s">
        <v>7</v>
      </c>
      <c r="J4" s="55"/>
      <c r="K4" s="55"/>
      <c r="L4" s="55"/>
      <c r="M4" s="95"/>
      <c r="N4" s="56" t="s">
        <v>8</v>
      </c>
      <c r="O4" s="56"/>
      <c r="P4" s="56"/>
      <c r="Q4" s="56"/>
      <c r="R4" s="95"/>
      <c r="S4" s="69" t="s">
        <v>9</v>
      </c>
      <c r="T4" s="69"/>
      <c r="U4" s="69"/>
      <c r="V4" s="69"/>
      <c r="W4" s="95"/>
      <c r="X4" s="70" t="s">
        <v>10</v>
      </c>
      <c r="Y4" s="70"/>
      <c r="Z4" s="70"/>
      <c r="AA4" s="70"/>
      <c r="AB4" s="95"/>
      <c r="AC4" s="73" t="s">
        <v>11</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12</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17</v>
      </c>
      <c r="C6" s="100">
        <f ca="1" t="array" ref="C6">IFERROR(IF(MIN(Milestones435[Start])=0,TODAY(),B11(Milestones435[Start])),TODAY())</f>
        <v>44510</v>
      </c>
      <c r="D6" s="101"/>
      <c r="E6" s="95"/>
      <c r="F6" s="102"/>
      <c r="G6" s="95"/>
      <c r="H6" s="90"/>
      <c r="I6" s="123" t="str">
        <f ca="1">TEXT(I7,"mmmm")</f>
        <v>November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December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
      </c>
      <c r="BG6" s="135"/>
      <c r="BH6" s="135"/>
      <c r="BI6" s="135"/>
      <c r="BJ6" s="135"/>
      <c r="BK6" s="135"/>
      <c r="BL6" s="135"/>
      <c r="BM6" s="95"/>
    </row>
    <row r="7" customHeight="1" spans="1:65">
      <c r="A7" s="4"/>
      <c r="B7" s="99" t="s">
        <v>19</v>
      </c>
      <c r="C7" s="103">
        <v>1</v>
      </c>
      <c r="D7" s="94"/>
      <c r="E7" s="90"/>
      <c r="F7" s="98"/>
      <c r="G7" s="98"/>
      <c r="H7" s="98"/>
      <c r="I7" s="124">
        <f ca="1">IFERROR(Project_Start+Scrolling_Increment,TODAY())</f>
        <v>44511</v>
      </c>
      <c r="J7" s="125">
        <f ca="1">I7+1</f>
        <v>44512</v>
      </c>
      <c r="K7" s="125">
        <f ca="1" t="shared" ref="K7:AZ7" si="0">J7+1</f>
        <v>44513</v>
      </c>
      <c r="L7" s="125">
        <f ca="1" t="shared" si="0"/>
        <v>44514</v>
      </c>
      <c r="M7" s="125">
        <f ca="1" t="shared" si="0"/>
        <v>44515</v>
      </c>
      <c r="N7" s="125">
        <f ca="1" t="shared" si="0"/>
        <v>44516</v>
      </c>
      <c r="O7" s="126">
        <f ca="1" t="shared" si="0"/>
        <v>44517</v>
      </c>
      <c r="P7" s="125">
        <f ca="1" t="shared" si="0"/>
        <v>44518</v>
      </c>
      <c r="Q7" s="125">
        <f ca="1" t="shared" si="0"/>
        <v>44519</v>
      </c>
      <c r="R7" s="125">
        <f ca="1" t="shared" si="0"/>
        <v>44520</v>
      </c>
      <c r="S7" s="125">
        <f ca="1" t="shared" si="0"/>
        <v>44521</v>
      </c>
      <c r="T7" s="125">
        <f ca="1" t="shared" si="0"/>
        <v>44522</v>
      </c>
      <c r="U7" s="125">
        <f ca="1" t="shared" si="0"/>
        <v>44523</v>
      </c>
      <c r="V7" s="126">
        <f ca="1" t="shared" si="0"/>
        <v>44524</v>
      </c>
      <c r="W7" s="125">
        <f ca="1" t="shared" si="0"/>
        <v>44525</v>
      </c>
      <c r="X7" s="125">
        <f ca="1" t="shared" si="0"/>
        <v>44526</v>
      </c>
      <c r="Y7" s="125">
        <f ca="1" t="shared" si="0"/>
        <v>44527</v>
      </c>
      <c r="Z7" s="125">
        <f ca="1" t="shared" si="0"/>
        <v>44528</v>
      </c>
      <c r="AA7" s="125">
        <f ca="1" t="shared" si="0"/>
        <v>44529</v>
      </c>
      <c r="AB7" s="125">
        <f ca="1" t="shared" si="0"/>
        <v>44530</v>
      </c>
      <c r="AC7" s="126">
        <f ca="1" t="shared" si="0"/>
        <v>44531</v>
      </c>
      <c r="AD7" s="125">
        <f ca="1" t="shared" si="0"/>
        <v>44532</v>
      </c>
      <c r="AE7" s="125">
        <f ca="1" t="shared" si="0"/>
        <v>44533</v>
      </c>
      <c r="AF7" s="125">
        <f ca="1" t="shared" si="0"/>
        <v>44534</v>
      </c>
      <c r="AG7" s="125">
        <f ca="1" t="shared" si="0"/>
        <v>44535</v>
      </c>
      <c r="AH7" s="125">
        <f ca="1" t="shared" si="0"/>
        <v>44536</v>
      </c>
      <c r="AI7" s="125">
        <f ca="1" t="shared" si="0"/>
        <v>44537</v>
      </c>
      <c r="AJ7" s="126">
        <f ca="1" t="shared" si="0"/>
        <v>44538</v>
      </c>
      <c r="AK7" s="125">
        <f ca="1" t="shared" si="0"/>
        <v>44539</v>
      </c>
      <c r="AL7" s="125">
        <f ca="1" t="shared" si="0"/>
        <v>44540</v>
      </c>
      <c r="AM7" s="125">
        <f ca="1" t="shared" si="0"/>
        <v>44541</v>
      </c>
      <c r="AN7" s="125">
        <f ca="1" t="shared" si="0"/>
        <v>44542</v>
      </c>
      <c r="AO7" s="125">
        <f ca="1" t="shared" si="0"/>
        <v>44543</v>
      </c>
      <c r="AP7" s="125">
        <f ca="1" t="shared" si="0"/>
        <v>44544</v>
      </c>
      <c r="AQ7" s="126">
        <f ca="1" t="shared" si="0"/>
        <v>44545</v>
      </c>
      <c r="AR7" s="125">
        <f ca="1" t="shared" si="0"/>
        <v>44546</v>
      </c>
      <c r="AS7" s="125">
        <f ca="1" t="shared" si="0"/>
        <v>44547</v>
      </c>
      <c r="AT7" s="125">
        <f ca="1" t="shared" si="0"/>
        <v>44548</v>
      </c>
      <c r="AU7" s="125">
        <f ca="1" t="shared" si="0"/>
        <v>44549</v>
      </c>
      <c r="AV7" s="125">
        <f ca="1" t="shared" si="0"/>
        <v>44550</v>
      </c>
      <c r="AW7" s="125">
        <f ca="1" t="shared" si="0"/>
        <v>44551</v>
      </c>
      <c r="AX7" s="126">
        <f ca="1" t="shared" si="0"/>
        <v>44552</v>
      </c>
      <c r="AY7" s="125">
        <f ca="1" t="shared" si="0"/>
        <v>44553</v>
      </c>
      <c r="AZ7" s="125">
        <f ca="1" t="shared" si="0"/>
        <v>44554</v>
      </c>
      <c r="BA7" s="125">
        <f ca="1" t="shared" ref="BA7:BG7" si="1">AZ7+1</f>
        <v>44555</v>
      </c>
      <c r="BB7" s="125">
        <f ca="1" t="shared" si="1"/>
        <v>44556</v>
      </c>
      <c r="BC7" s="125">
        <f ca="1" t="shared" si="1"/>
        <v>44557</v>
      </c>
      <c r="BD7" s="125">
        <f ca="1" t="shared" si="1"/>
        <v>44558</v>
      </c>
      <c r="BE7" s="126">
        <f ca="1" t="shared" si="1"/>
        <v>44559</v>
      </c>
      <c r="BF7" s="125">
        <f ca="1" t="shared" si="1"/>
        <v>44560</v>
      </c>
      <c r="BG7" s="125">
        <f ca="1" t="shared" si="1"/>
        <v>44561</v>
      </c>
      <c r="BH7" s="125">
        <f ca="1" t="shared" ref="BH7:BL7" si="2">BG7+1</f>
        <v>44562</v>
      </c>
      <c r="BI7" s="125">
        <f ca="1" t="shared" si="2"/>
        <v>44563</v>
      </c>
      <c r="BJ7" s="125">
        <f ca="1" t="shared" si="2"/>
        <v>44564</v>
      </c>
      <c r="BK7" s="125">
        <f ca="1" t="shared" si="2"/>
        <v>44565</v>
      </c>
      <c r="BL7" s="136">
        <f ca="1" t="shared" si="2"/>
        <v>44566</v>
      </c>
      <c r="BM7" s="95"/>
    </row>
    <row r="8" ht="20"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25" customHeight="1" spans="1:65">
      <c r="A9" s="4"/>
      <c r="B9" s="105" t="s">
        <v>20</v>
      </c>
      <c r="C9" s="106" t="s">
        <v>21</v>
      </c>
      <c r="D9" s="106" t="s">
        <v>22</v>
      </c>
      <c r="E9" s="106" t="s">
        <v>23</v>
      </c>
      <c r="F9" s="106" t="s">
        <v>24</v>
      </c>
      <c r="G9" s="106" t="s">
        <v>25</v>
      </c>
      <c r="H9" s="107"/>
      <c r="I9" s="129" t="str">
        <f ca="1" t="shared" ref="I9:BL9" si="3">LEFT(TEXT(I7,"ddd"),1)</f>
        <v>T</v>
      </c>
      <c r="J9" s="129" t="str">
        <f ca="1" t="shared" si="3"/>
        <v>F</v>
      </c>
      <c r="K9" s="129" t="str">
        <f ca="1" t="shared" si="3"/>
        <v>S</v>
      </c>
      <c r="L9" s="129" t="str">
        <f ca="1" t="shared" si="3"/>
        <v>S</v>
      </c>
      <c r="M9" s="129" t="str">
        <f ca="1" t="shared" si="3"/>
        <v>M</v>
      </c>
      <c r="N9" s="129" t="str">
        <f ca="1" t="shared" si="3"/>
        <v>T</v>
      </c>
      <c r="O9" s="129" t="str">
        <f ca="1" t="shared" si="3"/>
        <v>W</v>
      </c>
      <c r="P9" s="129" t="str">
        <f ca="1" t="shared" si="3"/>
        <v>T</v>
      </c>
      <c r="Q9" s="129" t="str">
        <f ca="1" t="shared" si="3"/>
        <v>F</v>
      </c>
      <c r="R9" s="129" t="str">
        <f ca="1" t="shared" si="3"/>
        <v>S</v>
      </c>
      <c r="S9" s="129" t="str">
        <f ca="1" t="shared" si="3"/>
        <v>S</v>
      </c>
      <c r="T9" s="129" t="str">
        <f ca="1" t="shared" si="3"/>
        <v>M</v>
      </c>
      <c r="U9" s="129" t="str">
        <f ca="1" t="shared" si="3"/>
        <v>T</v>
      </c>
      <c r="V9" s="129" t="str">
        <f ca="1" t="shared" si="3"/>
        <v>W</v>
      </c>
      <c r="W9" s="129" t="str">
        <f ca="1" t="shared" si="3"/>
        <v>T</v>
      </c>
      <c r="X9" s="129" t="str">
        <f ca="1" t="shared" si="3"/>
        <v>F</v>
      </c>
      <c r="Y9" s="129" t="str">
        <f ca="1" t="shared" si="3"/>
        <v>S</v>
      </c>
      <c r="Z9" s="129" t="str">
        <f ca="1" t="shared" si="3"/>
        <v>S</v>
      </c>
      <c r="AA9" s="129" t="str">
        <f ca="1" t="shared" si="3"/>
        <v>M</v>
      </c>
      <c r="AB9" s="129" t="str">
        <f ca="1" t="shared" si="3"/>
        <v>T</v>
      </c>
      <c r="AC9" s="129" t="str">
        <f ca="1" t="shared" si="3"/>
        <v>W</v>
      </c>
      <c r="AD9" s="129" t="str">
        <f ca="1" t="shared" si="3"/>
        <v>T</v>
      </c>
      <c r="AE9" s="129" t="str">
        <f ca="1" t="shared" si="3"/>
        <v>F</v>
      </c>
      <c r="AF9" s="129" t="str">
        <f ca="1" t="shared" si="3"/>
        <v>S</v>
      </c>
      <c r="AG9" s="129" t="str">
        <f ca="1" t="shared" si="3"/>
        <v>S</v>
      </c>
      <c r="AH9" s="129" t="str">
        <f ca="1" t="shared" si="3"/>
        <v>M</v>
      </c>
      <c r="AI9" s="129" t="str">
        <f ca="1" t="shared" si="3"/>
        <v>T</v>
      </c>
      <c r="AJ9" s="129" t="str">
        <f ca="1" t="shared" si="3"/>
        <v>W</v>
      </c>
      <c r="AK9" s="129" t="str">
        <f ca="1" t="shared" si="3"/>
        <v>T</v>
      </c>
      <c r="AL9" s="129" t="str">
        <f ca="1" t="shared" si="3"/>
        <v>F</v>
      </c>
      <c r="AM9" s="129" t="str">
        <f ca="1" t="shared" si="3"/>
        <v>S</v>
      </c>
      <c r="AN9" s="129" t="str">
        <f ca="1" t="shared" si="3"/>
        <v>S</v>
      </c>
      <c r="AO9" s="129" t="str">
        <f ca="1" t="shared" si="3"/>
        <v>M</v>
      </c>
      <c r="AP9" s="129" t="str">
        <f ca="1" t="shared" si="3"/>
        <v>T</v>
      </c>
      <c r="AQ9" s="129" t="str">
        <f ca="1" t="shared" si="3"/>
        <v>W</v>
      </c>
      <c r="AR9" s="129" t="str">
        <f ca="1" t="shared" si="3"/>
        <v>T</v>
      </c>
      <c r="AS9" s="129" t="str">
        <f ca="1" t="shared" si="3"/>
        <v>F</v>
      </c>
      <c r="AT9" s="129" t="str">
        <f ca="1" t="shared" si="3"/>
        <v>S</v>
      </c>
      <c r="AU9" s="129" t="str">
        <f ca="1" t="shared" si="3"/>
        <v>S</v>
      </c>
      <c r="AV9" s="129" t="str">
        <f ca="1" t="shared" si="3"/>
        <v>M</v>
      </c>
      <c r="AW9" s="129" t="str">
        <f ca="1" t="shared" si="3"/>
        <v>T</v>
      </c>
      <c r="AX9" s="129" t="str">
        <f ca="1" t="shared" si="3"/>
        <v>W</v>
      </c>
      <c r="AY9" s="129" t="str">
        <f ca="1" t="shared" si="3"/>
        <v>T</v>
      </c>
      <c r="AZ9" s="129" t="str">
        <f ca="1" t="shared" si="3"/>
        <v>F</v>
      </c>
      <c r="BA9" s="129" t="str">
        <f ca="1" t="shared" si="3"/>
        <v>S</v>
      </c>
      <c r="BB9" s="129" t="str">
        <f ca="1" t="shared" si="3"/>
        <v>S</v>
      </c>
      <c r="BC9" s="129" t="str">
        <f ca="1" t="shared" si="3"/>
        <v>M</v>
      </c>
      <c r="BD9" s="129" t="str">
        <f ca="1" t="shared" si="3"/>
        <v>T</v>
      </c>
      <c r="BE9" s="129" t="str">
        <f ca="1" t="shared" si="3"/>
        <v>W</v>
      </c>
      <c r="BF9" s="129" t="str">
        <f ca="1" t="shared" si="3"/>
        <v>T</v>
      </c>
      <c r="BG9" s="129" t="str">
        <f ca="1" t="shared" si="3"/>
        <v>F</v>
      </c>
      <c r="BH9" s="129" t="str">
        <f ca="1" t="shared" si="3"/>
        <v>S</v>
      </c>
      <c r="BI9" s="129" t="str">
        <f ca="1" t="shared" si="3"/>
        <v>S</v>
      </c>
      <c r="BJ9" s="129" t="str">
        <f ca="1" t="shared" si="3"/>
        <v>M</v>
      </c>
      <c r="BK9" s="129" t="str">
        <f ca="1" t="shared" si="3"/>
        <v>T</v>
      </c>
      <c r="BL9" s="129" t="str">
        <f ca="1" t="shared" si="3"/>
        <v>W</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25" customHeight="1" spans="1:68">
      <c r="A11" s="4"/>
      <c r="B11" s="108" t="s">
        <v>48</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25" customHeight="1" spans="1:65">
      <c r="A12" s="4"/>
      <c r="B12" s="114" t="s">
        <v>49</v>
      </c>
      <c r="C12" s="109" t="s">
        <v>28</v>
      </c>
      <c r="D12" s="109" t="s">
        <v>50</v>
      </c>
      <c r="E12" s="110">
        <v>0.25</v>
      </c>
      <c r="F12" s="111">
        <f ca="1">TODAY()</f>
        <v>44510</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25" customHeight="1" spans="1:65">
      <c r="A13" s="4"/>
      <c r="B13" s="114" t="s">
        <v>51</v>
      </c>
      <c r="C13" s="109" t="s">
        <v>35</v>
      </c>
      <c r="D13" s="109"/>
      <c r="E13" s="110"/>
      <c r="F13" s="111">
        <f ca="1">TODAY()+5</f>
        <v>44515</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25" customHeight="1" spans="1:65">
      <c r="A14" s="2"/>
      <c r="B14" s="114" t="s">
        <v>52</v>
      </c>
      <c r="C14" s="109" t="s">
        <v>33</v>
      </c>
      <c r="D14" s="109"/>
      <c r="E14" s="110">
        <v>0.5</v>
      </c>
      <c r="F14" s="111">
        <f ca="1">F12-3</f>
        <v>44507</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25" customHeight="1" spans="1:65">
      <c r="A15" s="2"/>
      <c r="B15" s="114" t="s">
        <v>53</v>
      </c>
      <c r="C15" s="109" t="s">
        <v>35</v>
      </c>
      <c r="D15" s="109"/>
      <c r="E15" s="110"/>
      <c r="F15" s="111">
        <f ca="1">F12+20</f>
        <v>44530</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25" customHeight="1" spans="1:65">
      <c r="A16" s="2"/>
      <c r="B16" s="114" t="s">
        <v>54</v>
      </c>
      <c r="C16" s="109" t="s">
        <v>37</v>
      </c>
      <c r="D16" s="109"/>
      <c r="E16" s="110">
        <v>0.1</v>
      </c>
      <c r="F16" s="111">
        <f ca="1">F12+6</f>
        <v>44516</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25" customHeight="1" spans="1:65">
      <c r="A17" s="4"/>
      <c r="B17" s="108" t="s">
        <v>55</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25" customHeight="1" spans="1:65">
      <c r="A18" s="4"/>
      <c r="B18" s="114" t="s">
        <v>49</v>
      </c>
      <c r="C18" s="109" t="s">
        <v>30</v>
      </c>
      <c r="D18" s="109"/>
      <c r="E18" s="110">
        <v>0.6</v>
      </c>
      <c r="F18" s="111">
        <f ca="1">F12+6</f>
        <v>44516</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25" customHeight="1" spans="1:65">
      <c r="A19" s="2"/>
      <c r="B19" s="114" t="s">
        <v>51</v>
      </c>
      <c r="C19" s="109" t="s">
        <v>41</v>
      </c>
      <c r="D19" s="109"/>
      <c r="E19" s="110">
        <v>0.5</v>
      </c>
      <c r="F19" s="111">
        <f ca="1">F18+2</f>
        <v>44518</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25" customHeight="1" spans="1:65">
      <c r="A20" s="2"/>
      <c r="B20" s="114" t="s">
        <v>52</v>
      </c>
      <c r="C20" s="109" t="s">
        <v>33</v>
      </c>
      <c r="D20" s="109"/>
      <c r="E20" s="110">
        <v>0.33</v>
      </c>
      <c r="F20" s="111">
        <f ca="1">F19+5</f>
        <v>44523</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25" customHeight="1" spans="1:65">
      <c r="A21" s="2"/>
      <c r="B21" s="114" t="s">
        <v>53</v>
      </c>
      <c r="C21" s="109" t="s">
        <v>35</v>
      </c>
      <c r="D21" s="109"/>
      <c r="E21" s="110"/>
      <c r="F21" s="111">
        <f ca="1">F20+2</f>
        <v>44525</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25" customHeight="1" spans="1:65">
      <c r="A22" s="2"/>
      <c r="B22" s="114" t="s">
        <v>54</v>
      </c>
      <c r="C22" s="109"/>
      <c r="D22" s="109"/>
      <c r="E22" s="110"/>
      <c r="F22" s="111">
        <f ca="1">F21+1</f>
        <v>44526</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25" customHeight="1" spans="1:65">
      <c r="A23" s="2"/>
      <c r="B23" s="108" t="s">
        <v>56</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25" customHeight="1" spans="1:65">
      <c r="A24" s="2"/>
      <c r="B24" s="114" t="s">
        <v>49</v>
      </c>
      <c r="C24" s="109" t="s">
        <v>41</v>
      </c>
      <c r="D24" s="109"/>
      <c r="E24" s="110"/>
      <c r="F24" s="111">
        <f ca="1">F12+15</f>
        <v>44525</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25" customHeight="1" spans="1:65">
      <c r="A25" s="2"/>
      <c r="B25" s="114" t="s">
        <v>51</v>
      </c>
      <c r="C25" s="109" t="s">
        <v>37</v>
      </c>
      <c r="D25" s="109"/>
      <c r="E25" s="110"/>
      <c r="F25" s="111">
        <f ca="1">F24+3</f>
        <v>44528</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25" customHeight="1" spans="1:65">
      <c r="A26" s="2"/>
      <c r="B26" s="114" t="s">
        <v>52</v>
      </c>
      <c r="C26" s="109" t="s">
        <v>41</v>
      </c>
      <c r="D26" s="109"/>
      <c r="E26" s="110"/>
      <c r="F26" s="111">
        <f ca="1">F25+15</f>
        <v>44543</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25" customHeight="1" spans="1:65">
      <c r="A27" s="2"/>
      <c r="B27" s="114" t="s">
        <v>53</v>
      </c>
      <c r="C27" s="109" t="s">
        <v>28</v>
      </c>
      <c r="D27" s="109"/>
      <c r="E27" s="110"/>
      <c r="F27" s="111">
        <f ca="1">F21+22</f>
        <v>44547</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25" customHeight="1" spans="1:65">
      <c r="A28" s="2"/>
      <c r="B28" s="114" t="s">
        <v>54</v>
      </c>
      <c r="C28" s="109" t="s">
        <v>33</v>
      </c>
      <c r="D28" s="109"/>
      <c r="E28" s="110"/>
      <c r="F28" s="111">
        <f ca="1">F16</f>
        <v>44516</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25" customHeight="1" spans="1:65">
      <c r="A29" s="2"/>
      <c r="B29" s="108" t="s">
        <v>57</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25" customHeight="1" spans="1:65">
      <c r="A30" s="2"/>
      <c r="B30" s="114" t="s">
        <v>49</v>
      </c>
      <c r="C30" s="109"/>
      <c r="D30" s="109"/>
      <c r="E30" s="110"/>
      <c r="F30" s="111">
        <f ca="1">F27+3</f>
        <v>44550</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25" customHeight="1" spans="1:65">
      <c r="A31" s="2"/>
      <c r="B31" s="114" t="s">
        <v>51</v>
      </c>
      <c r="C31" s="109"/>
      <c r="D31" s="109"/>
      <c r="E31" s="110"/>
      <c r="F31" s="111">
        <f ca="1">F30+14</f>
        <v>44564</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25" customHeight="1" spans="1:65">
      <c r="A32" s="2"/>
      <c r="B32" s="114" t="s">
        <v>52</v>
      </c>
      <c r="C32" s="109" t="s">
        <v>35</v>
      </c>
      <c r="D32" s="109"/>
      <c r="E32" s="110"/>
      <c r="F32" s="111">
        <f ca="1">F31+42</f>
        <v>44606</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25" customHeight="1" spans="1:65">
      <c r="A33" s="2"/>
      <c r="B33" s="114" t="s">
        <v>53</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25" customHeight="1" spans="1:65">
      <c r="A34" s="2"/>
      <c r="B34" s="114" t="s">
        <v>54</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2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25" customHeight="1" spans="1:65">
      <c r="A36" s="4"/>
      <c r="B36" s="115" t="s">
        <v>47</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{84947668-26d6-4e4d-92d9-85e234d4a309}</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4ad3511a-fc1c-4e1f-8e69-ddbdfe6d0264}">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84947668-26d6-4e4d-92d9-85e234d4a30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d6496626-03ed-4a4f-934b-7ecae122693a}">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3636363636364" defaultRowHeight="30" customHeight="1"/>
  <cols>
    <col min="1" max="1" width="4.66363636363636" style="2" customWidth="1"/>
    <col min="2" max="2" width="30.6636363636364" customWidth="1"/>
    <col min="3" max="3" width="13.3363636363636" customWidth="1"/>
    <col min="4" max="4" width="20.5" customWidth="1"/>
    <col min="5" max="5" width="15.6636363636364" customWidth="1"/>
    <col min="6" max="6" width="10.5" style="3" customWidth="1"/>
    <col min="7" max="7" width="10.5" customWidth="1"/>
    <col min="8" max="8" width="2.66363636363636" customWidth="1"/>
    <col min="9" max="64" width="3.5" customWidth="1"/>
    <col min="65" max="65" width="2.66363636363636" customWidth="1"/>
  </cols>
  <sheetData>
    <row r="1" ht="25.25" customHeight="1"/>
    <row r="2" ht="50"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20"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6</v>
      </c>
      <c r="H4" s="13"/>
      <c r="I4" s="55" t="s">
        <v>7</v>
      </c>
      <c r="J4" s="55"/>
      <c r="K4" s="55"/>
      <c r="L4" s="55"/>
      <c r="M4" s="34"/>
      <c r="N4" s="56" t="s">
        <v>8</v>
      </c>
      <c r="O4" s="56"/>
      <c r="P4" s="56"/>
      <c r="Q4" s="56"/>
      <c r="R4" s="34"/>
      <c r="S4" s="69" t="s">
        <v>9</v>
      </c>
      <c r="T4" s="69"/>
      <c r="U4" s="69"/>
      <c r="V4" s="69"/>
      <c r="W4" s="34"/>
      <c r="X4" s="70" t="s">
        <v>10</v>
      </c>
      <c r="Y4" s="70"/>
      <c r="Z4" s="70"/>
      <c r="AA4" s="70"/>
      <c r="AB4" s="34"/>
      <c r="AC4" s="73" t="s">
        <v>11</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12</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17</v>
      </c>
      <c r="C6" s="19">
        <f ca="1" t="array" ref="C6">IFERROR(IF(MIN(Milestones43524[Start])=0,TODAY(),B11(Milestones43524[Start])),TODAY())</f>
        <v>44510</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December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19</v>
      </c>
      <c r="C7" s="22">
        <v>5</v>
      </c>
      <c r="D7" s="12"/>
      <c r="E7" s="13"/>
      <c r="F7" s="17"/>
      <c r="G7" s="17"/>
      <c r="H7" s="23"/>
      <c r="I7" s="58">
        <f ca="1">IFERROR(Project_Start+Scrolling_Increment,TODAY())</f>
        <v>44515</v>
      </c>
      <c r="J7" s="59">
        <f ca="1">I7+1</f>
        <v>44516</v>
      </c>
      <c r="K7" s="59">
        <f ca="1" t="shared" ref="K7:AZ7" si="0">J7+1</f>
        <v>44517</v>
      </c>
      <c r="L7" s="59">
        <f ca="1" t="shared" si="0"/>
        <v>44518</v>
      </c>
      <c r="M7" s="59">
        <f ca="1" t="shared" si="0"/>
        <v>44519</v>
      </c>
      <c r="N7" s="59">
        <f ca="1" t="shared" si="0"/>
        <v>44520</v>
      </c>
      <c r="O7" s="60">
        <f ca="1" t="shared" si="0"/>
        <v>44521</v>
      </c>
      <c r="P7" s="59">
        <f ca="1" t="shared" si="0"/>
        <v>44522</v>
      </c>
      <c r="Q7" s="59">
        <f ca="1" t="shared" si="0"/>
        <v>44523</v>
      </c>
      <c r="R7" s="59">
        <f ca="1" t="shared" si="0"/>
        <v>44524</v>
      </c>
      <c r="S7" s="59">
        <f ca="1" t="shared" si="0"/>
        <v>44525</v>
      </c>
      <c r="T7" s="59">
        <f ca="1" t="shared" si="0"/>
        <v>44526</v>
      </c>
      <c r="U7" s="59">
        <f ca="1" t="shared" si="0"/>
        <v>44527</v>
      </c>
      <c r="V7" s="60">
        <f ca="1" t="shared" si="0"/>
        <v>44528</v>
      </c>
      <c r="W7" s="59">
        <f ca="1" t="shared" si="0"/>
        <v>44529</v>
      </c>
      <c r="X7" s="59">
        <f ca="1" t="shared" si="0"/>
        <v>44530</v>
      </c>
      <c r="Y7" s="59">
        <f ca="1" t="shared" si="0"/>
        <v>44531</v>
      </c>
      <c r="Z7" s="59">
        <f ca="1" t="shared" si="0"/>
        <v>44532</v>
      </c>
      <c r="AA7" s="59">
        <f ca="1" t="shared" si="0"/>
        <v>44533</v>
      </c>
      <c r="AB7" s="59">
        <f ca="1" t="shared" si="0"/>
        <v>44534</v>
      </c>
      <c r="AC7" s="60">
        <f ca="1" t="shared" si="0"/>
        <v>44535</v>
      </c>
      <c r="AD7" s="59">
        <f ca="1" t="shared" si="0"/>
        <v>44536</v>
      </c>
      <c r="AE7" s="59">
        <f ca="1" t="shared" si="0"/>
        <v>44537</v>
      </c>
      <c r="AF7" s="59">
        <f ca="1" t="shared" si="0"/>
        <v>44538</v>
      </c>
      <c r="AG7" s="59">
        <f ca="1" t="shared" si="0"/>
        <v>44539</v>
      </c>
      <c r="AH7" s="59">
        <f ca="1" t="shared" si="0"/>
        <v>44540</v>
      </c>
      <c r="AI7" s="59">
        <f ca="1" t="shared" si="0"/>
        <v>44541</v>
      </c>
      <c r="AJ7" s="60">
        <f ca="1" t="shared" si="0"/>
        <v>44542</v>
      </c>
      <c r="AK7" s="59">
        <f ca="1" t="shared" si="0"/>
        <v>44543</v>
      </c>
      <c r="AL7" s="59">
        <f ca="1" t="shared" si="0"/>
        <v>44544</v>
      </c>
      <c r="AM7" s="59">
        <f ca="1" t="shared" si="0"/>
        <v>44545</v>
      </c>
      <c r="AN7" s="59">
        <f ca="1" t="shared" si="0"/>
        <v>44546</v>
      </c>
      <c r="AO7" s="59">
        <f ca="1" t="shared" si="0"/>
        <v>44547</v>
      </c>
      <c r="AP7" s="59">
        <f ca="1" t="shared" si="0"/>
        <v>44548</v>
      </c>
      <c r="AQ7" s="60">
        <f ca="1" t="shared" si="0"/>
        <v>44549</v>
      </c>
      <c r="AR7" s="59">
        <f ca="1" t="shared" si="0"/>
        <v>44550</v>
      </c>
      <c r="AS7" s="59">
        <f ca="1" t="shared" si="0"/>
        <v>44551</v>
      </c>
      <c r="AT7" s="59">
        <f ca="1" t="shared" si="0"/>
        <v>44552</v>
      </c>
      <c r="AU7" s="59">
        <f ca="1" t="shared" si="0"/>
        <v>44553</v>
      </c>
      <c r="AV7" s="59">
        <f ca="1" t="shared" si="0"/>
        <v>44554</v>
      </c>
      <c r="AW7" s="59">
        <f ca="1" t="shared" si="0"/>
        <v>44555</v>
      </c>
      <c r="AX7" s="60">
        <f ca="1" t="shared" si="0"/>
        <v>44556</v>
      </c>
      <c r="AY7" s="59">
        <f ca="1" t="shared" si="0"/>
        <v>44557</v>
      </c>
      <c r="AZ7" s="59">
        <f ca="1" t="shared" si="0"/>
        <v>44558</v>
      </c>
      <c r="BA7" s="59">
        <f ca="1" t="shared" ref="BA7:BG7" si="1">AZ7+1</f>
        <v>44559</v>
      </c>
      <c r="BB7" s="59">
        <f ca="1" t="shared" si="1"/>
        <v>44560</v>
      </c>
      <c r="BC7" s="59">
        <f ca="1" t="shared" si="1"/>
        <v>44561</v>
      </c>
      <c r="BD7" s="59">
        <f ca="1" t="shared" si="1"/>
        <v>44562</v>
      </c>
      <c r="BE7" s="60">
        <f ca="1" t="shared" si="1"/>
        <v>44563</v>
      </c>
      <c r="BF7" s="59">
        <f ca="1" t="shared" si="1"/>
        <v>44564</v>
      </c>
      <c r="BG7" s="59">
        <f ca="1" t="shared" si="1"/>
        <v>44565</v>
      </c>
      <c r="BH7" s="59">
        <f ca="1" t="shared" ref="BH7:BL7" si="2">BG7+1</f>
        <v>44566</v>
      </c>
      <c r="BI7" s="59">
        <f ca="1" t="shared" si="2"/>
        <v>44567</v>
      </c>
      <c r="BJ7" s="59">
        <f ca="1" t="shared" si="2"/>
        <v>44568</v>
      </c>
      <c r="BK7" s="59">
        <f ca="1" t="shared" si="2"/>
        <v>44569</v>
      </c>
      <c r="BL7" s="60">
        <f ca="1" t="shared" si="2"/>
        <v>44570</v>
      </c>
      <c r="BM7" s="34"/>
    </row>
    <row r="8" ht="20"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25" customHeight="1" spans="1:65">
      <c r="A9" s="4"/>
      <c r="B9" s="25" t="s">
        <v>20</v>
      </c>
      <c r="C9" s="26" t="s">
        <v>21</v>
      </c>
      <c r="D9" s="26" t="s">
        <v>22</v>
      </c>
      <c r="E9" s="26" t="s">
        <v>23</v>
      </c>
      <c r="F9" s="26" t="s">
        <v>24</v>
      </c>
      <c r="G9" s="26" t="s">
        <v>25</v>
      </c>
      <c r="H9" s="27"/>
      <c r="I9" s="64" t="str">
        <f ca="1" t="shared" ref="I9:BL9" si="3">LEFT(TEXT(I7,"ddd"),1)</f>
        <v>M</v>
      </c>
      <c r="J9" s="64" t="str">
        <f ca="1" t="shared" si="3"/>
        <v>T</v>
      </c>
      <c r="K9" s="64" t="str">
        <f ca="1" t="shared" si="3"/>
        <v>W</v>
      </c>
      <c r="L9" s="64" t="str">
        <f ca="1" t="shared" si="3"/>
        <v>T</v>
      </c>
      <c r="M9" s="64" t="str">
        <f ca="1" t="shared" si="3"/>
        <v>F</v>
      </c>
      <c r="N9" s="64" t="str">
        <f ca="1" t="shared" si="3"/>
        <v>S</v>
      </c>
      <c r="O9" s="64" t="str">
        <f ca="1" t="shared" si="3"/>
        <v>S</v>
      </c>
      <c r="P9" s="64" t="str">
        <f ca="1" t="shared" si="3"/>
        <v>M</v>
      </c>
      <c r="Q9" s="64" t="str">
        <f ca="1" t="shared" si="3"/>
        <v>T</v>
      </c>
      <c r="R9" s="64" t="str">
        <f ca="1" t="shared" si="3"/>
        <v>W</v>
      </c>
      <c r="S9" s="64" t="str">
        <f ca="1" t="shared" si="3"/>
        <v>T</v>
      </c>
      <c r="T9" s="64" t="str">
        <f ca="1" t="shared" si="3"/>
        <v>F</v>
      </c>
      <c r="U9" s="64" t="str">
        <f ca="1" t="shared" si="3"/>
        <v>S</v>
      </c>
      <c r="V9" s="64" t="str">
        <f ca="1" t="shared" si="3"/>
        <v>S</v>
      </c>
      <c r="W9" s="64" t="str">
        <f ca="1" t="shared" si="3"/>
        <v>M</v>
      </c>
      <c r="X9" s="64" t="str">
        <f ca="1" t="shared" si="3"/>
        <v>T</v>
      </c>
      <c r="Y9" s="64" t="str">
        <f ca="1" t="shared" si="3"/>
        <v>W</v>
      </c>
      <c r="Z9" s="64" t="str">
        <f ca="1" t="shared" si="3"/>
        <v>T</v>
      </c>
      <c r="AA9" s="64" t="str">
        <f ca="1" t="shared" si="3"/>
        <v>F</v>
      </c>
      <c r="AB9" s="64" t="str">
        <f ca="1" t="shared" si="3"/>
        <v>S</v>
      </c>
      <c r="AC9" s="64" t="str">
        <f ca="1" t="shared" si="3"/>
        <v>S</v>
      </c>
      <c r="AD9" s="64" t="str">
        <f ca="1" t="shared" si="3"/>
        <v>M</v>
      </c>
      <c r="AE9" s="64" t="str">
        <f ca="1" t="shared" si="3"/>
        <v>T</v>
      </c>
      <c r="AF9" s="64" t="str">
        <f ca="1" t="shared" si="3"/>
        <v>W</v>
      </c>
      <c r="AG9" s="64" t="str">
        <f ca="1" t="shared" si="3"/>
        <v>T</v>
      </c>
      <c r="AH9" s="64" t="str">
        <f ca="1" t="shared" si="3"/>
        <v>F</v>
      </c>
      <c r="AI9" s="64" t="str">
        <f ca="1" t="shared" si="3"/>
        <v>S</v>
      </c>
      <c r="AJ9" s="64" t="str">
        <f ca="1" t="shared" si="3"/>
        <v>S</v>
      </c>
      <c r="AK9" s="64" t="str">
        <f ca="1" t="shared" si="3"/>
        <v>M</v>
      </c>
      <c r="AL9" s="64" t="str">
        <f ca="1" t="shared" si="3"/>
        <v>T</v>
      </c>
      <c r="AM9" s="64" t="str">
        <f ca="1" t="shared" si="3"/>
        <v>W</v>
      </c>
      <c r="AN9" s="64" t="str">
        <f ca="1" t="shared" si="3"/>
        <v>T</v>
      </c>
      <c r="AO9" s="64" t="str">
        <f ca="1" t="shared" si="3"/>
        <v>F</v>
      </c>
      <c r="AP9" s="64" t="str">
        <f ca="1" t="shared" si="3"/>
        <v>S</v>
      </c>
      <c r="AQ9" s="64" t="str">
        <f ca="1" t="shared" si="3"/>
        <v>S</v>
      </c>
      <c r="AR9" s="64" t="str">
        <f ca="1" t="shared" si="3"/>
        <v>M</v>
      </c>
      <c r="AS9" s="64" t="str">
        <f ca="1" t="shared" si="3"/>
        <v>T</v>
      </c>
      <c r="AT9" s="64" t="str">
        <f ca="1" t="shared" si="3"/>
        <v>W</v>
      </c>
      <c r="AU9" s="64" t="str">
        <f ca="1" t="shared" si="3"/>
        <v>T</v>
      </c>
      <c r="AV9" s="64" t="str">
        <f ca="1" t="shared" si="3"/>
        <v>F</v>
      </c>
      <c r="AW9" s="64" t="str">
        <f ca="1" t="shared" si="3"/>
        <v>S</v>
      </c>
      <c r="AX9" s="64" t="str">
        <f ca="1" t="shared" si="3"/>
        <v>S</v>
      </c>
      <c r="AY9" s="64" t="str">
        <f ca="1" t="shared" si="3"/>
        <v>M</v>
      </c>
      <c r="AZ9" s="64" t="str">
        <f ca="1" t="shared" si="3"/>
        <v>T</v>
      </c>
      <c r="BA9" s="64" t="str">
        <f ca="1" t="shared" si="3"/>
        <v>W</v>
      </c>
      <c r="BB9" s="64" t="str">
        <f ca="1" t="shared" si="3"/>
        <v>T</v>
      </c>
      <c r="BC9" s="64" t="str">
        <f ca="1" t="shared" si="3"/>
        <v>F</v>
      </c>
      <c r="BD9" s="64" t="str">
        <f ca="1" t="shared" si="3"/>
        <v>S</v>
      </c>
      <c r="BE9" s="64" t="str">
        <f ca="1" t="shared" si="3"/>
        <v>S</v>
      </c>
      <c r="BF9" s="64" t="str">
        <f ca="1" t="shared" si="3"/>
        <v>M</v>
      </c>
      <c r="BG9" s="64" t="str">
        <f ca="1" t="shared" si="3"/>
        <v>T</v>
      </c>
      <c r="BH9" s="64" t="str">
        <f ca="1" t="shared" si="3"/>
        <v>W</v>
      </c>
      <c r="BI9" s="64" t="str">
        <f ca="1" t="shared" si="3"/>
        <v>T</v>
      </c>
      <c r="BJ9" s="64" t="str">
        <f ca="1" t="shared" si="3"/>
        <v>F</v>
      </c>
      <c r="BK9" s="64" t="str">
        <f ca="1" t="shared" si="3"/>
        <v>S</v>
      </c>
      <c r="BL9" s="64" t="str">
        <f ca="1" t="shared" si="3"/>
        <v>S</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25" customHeight="1" spans="1:68">
      <c r="A11" s="4"/>
      <c r="B11" s="35" t="s">
        <v>48</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25" customHeight="1" spans="1:65">
      <c r="A12" s="4"/>
      <c r="B12" s="41" t="s">
        <v>49</v>
      </c>
      <c r="C12" s="36" t="s">
        <v>28</v>
      </c>
      <c r="D12" s="36" t="s">
        <v>50</v>
      </c>
      <c r="E12" s="37">
        <v>0.25</v>
      </c>
      <c r="F12" s="38">
        <f ca="1">TODAY()</f>
        <v>44510</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25" customHeight="1" spans="1:65">
      <c r="A13" s="4"/>
      <c r="B13" s="41" t="s">
        <v>51</v>
      </c>
      <c r="C13" s="36" t="s">
        <v>35</v>
      </c>
      <c r="D13" s="36"/>
      <c r="E13" s="37"/>
      <c r="F13" s="38">
        <f ca="1">TODAY()+5</f>
        <v>44515</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25" customHeight="1" spans="1:65">
      <c r="A14" s="2"/>
      <c r="B14" s="41" t="s">
        <v>52</v>
      </c>
      <c r="C14" s="36" t="s">
        <v>33</v>
      </c>
      <c r="D14" s="36"/>
      <c r="E14" s="37">
        <v>0.5</v>
      </c>
      <c r="F14" s="38">
        <f ca="1">F12-3</f>
        <v>44507</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25" customHeight="1" spans="1:65">
      <c r="A15" s="2"/>
      <c r="B15" s="41" t="s">
        <v>53</v>
      </c>
      <c r="C15" s="36" t="s">
        <v>35</v>
      </c>
      <c r="D15" s="36"/>
      <c r="E15" s="37"/>
      <c r="F15" s="38">
        <f ca="1">F12+20</f>
        <v>44530</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25" customHeight="1" spans="1:65">
      <c r="A16" s="2"/>
      <c r="B16" s="41" t="s">
        <v>54</v>
      </c>
      <c r="C16" s="36" t="s">
        <v>37</v>
      </c>
      <c r="D16" s="36"/>
      <c r="E16" s="37">
        <v>0.1</v>
      </c>
      <c r="F16" s="38">
        <f ca="1">F12+6</f>
        <v>44516</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25" customHeight="1" spans="1:65">
      <c r="A17" s="4"/>
      <c r="B17" s="35" t="s">
        <v>55</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25" customHeight="1" spans="1:65">
      <c r="A18" s="4"/>
      <c r="B18" s="41" t="s">
        <v>49</v>
      </c>
      <c r="C18" s="36" t="s">
        <v>30</v>
      </c>
      <c r="D18" s="36"/>
      <c r="E18" s="37">
        <v>0.6</v>
      </c>
      <c r="F18" s="38">
        <f ca="1">F12+6</f>
        <v>44516</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25" customHeight="1" spans="1:65">
      <c r="A19" s="2"/>
      <c r="B19" s="41" t="s">
        <v>51</v>
      </c>
      <c r="C19" s="36" t="s">
        <v>41</v>
      </c>
      <c r="D19" s="36"/>
      <c r="E19" s="37">
        <v>0.5</v>
      </c>
      <c r="F19" s="38">
        <f ca="1">F18+2</f>
        <v>44518</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25" customHeight="1" spans="1:65">
      <c r="A20" s="2"/>
      <c r="B20" s="41" t="s">
        <v>52</v>
      </c>
      <c r="C20" s="36" t="s">
        <v>33</v>
      </c>
      <c r="D20" s="36"/>
      <c r="E20" s="37">
        <v>0.33</v>
      </c>
      <c r="F20" s="38">
        <f ca="1">F19+5</f>
        <v>44523</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25" customHeight="1" spans="1:65">
      <c r="A21" s="2"/>
      <c r="B21" s="41" t="s">
        <v>53</v>
      </c>
      <c r="C21" s="36" t="s">
        <v>35</v>
      </c>
      <c r="D21" s="36"/>
      <c r="E21" s="37"/>
      <c r="F21" s="38">
        <f ca="1">F20+2</f>
        <v>44525</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25" customHeight="1" spans="1:65">
      <c r="A22" s="2"/>
      <c r="B22" s="41" t="s">
        <v>54</v>
      </c>
      <c r="C22" s="36"/>
      <c r="D22" s="36"/>
      <c r="E22" s="37"/>
      <c r="F22" s="38">
        <f ca="1">F21+1</f>
        <v>44526</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25" customHeight="1" spans="1:65">
      <c r="A23" s="2"/>
      <c r="B23" s="35" t="s">
        <v>56</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25" customHeight="1" spans="1:65">
      <c r="A24" s="2"/>
      <c r="B24" s="41" t="s">
        <v>49</v>
      </c>
      <c r="C24" s="36" t="s">
        <v>41</v>
      </c>
      <c r="D24" s="36"/>
      <c r="E24" s="37"/>
      <c r="F24" s="38">
        <f ca="1">F12+15</f>
        <v>44525</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25" customHeight="1" spans="1:65">
      <c r="A25" s="2"/>
      <c r="B25" s="41" t="s">
        <v>51</v>
      </c>
      <c r="C25" s="36" t="s">
        <v>37</v>
      </c>
      <c r="D25" s="36"/>
      <c r="E25" s="37"/>
      <c r="F25" s="38">
        <f ca="1">F24+3</f>
        <v>44528</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25" customHeight="1" spans="1:65">
      <c r="A26" s="2"/>
      <c r="B26" s="41" t="s">
        <v>52</v>
      </c>
      <c r="C26" s="36" t="s">
        <v>41</v>
      </c>
      <c r="D26" s="36"/>
      <c r="E26" s="37"/>
      <c r="F26" s="38">
        <f ca="1">F25+15</f>
        <v>44543</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25" customHeight="1" spans="1:65">
      <c r="A27" s="2"/>
      <c r="B27" s="41" t="s">
        <v>53</v>
      </c>
      <c r="C27" s="36" t="s">
        <v>28</v>
      </c>
      <c r="D27" s="36"/>
      <c r="E27" s="37"/>
      <c r="F27" s="38">
        <f ca="1">F21+22</f>
        <v>44547</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25" customHeight="1" spans="1:65">
      <c r="A28" s="2"/>
      <c r="B28" s="41" t="s">
        <v>54</v>
      </c>
      <c r="C28" s="36" t="s">
        <v>33</v>
      </c>
      <c r="D28" s="36"/>
      <c r="E28" s="37"/>
      <c r="F28" s="38">
        <f ca="1">F16</f>
        <v>44516</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25" customHeight="1" spans="1:65">
      <c r="A29" s="2"/>
      <c r="B29" s="35" t="s">
        <v>57</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25" customHeight="1" spans="1:65">
      <c r="A30" s="2"/>
      <c r="B30" s="41" t="s">
        <v>49</v>
      </c>
      <c r="C30" s="36"/>
      <c r="D30" s="36"/>
      <c r="E30" s="37"/>
      <c r="F30" s="38">
        <f ca="1">F27+3</f>
        <v>44550</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25" customHeight="1" spans="1:65">
      <c r="A31" s="2"/>
      <c r="B31" s="41" t="s">
        <v>51</v>
      </c>
      <c r="C31" s="36"/>
      <c r="D31" s="36"/>
      <c r="E31" s="37"/>
      <c r="F31" s="38">
        <f ca="1">F30+14</f>
        <v>44564</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25" customHeight="1" spans="1:65">
      <c r="A32" s="2"/>
      <c r="B32" s="41" t="s">
        <v>52</v>
      </c>
      <c r="C32" s="36" t="s">
        <v>35</v>
      </c>
      <c r="D32" s="36"/>
      <c r="E32" s="37"/>
      <c r="F32" s="38">
        <f ca="1">F31+42</f>
        <v>44606</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25" customHeight="1" spans="1:65">
      <c r="A33" s="2"/>
      <c r="B33" s="41" t="s">
        <v>53</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25" customHeight="1" spans="1:65">
      <c r="A34" s="2"/>
      <c r="B34" s="41" t="s">
        <v>54</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2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25" customHeight="1" spans="1:65">
      <c r="A36" s="4"/>
      <c r="B36" s="42" t="s">
        <v>47</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{a3713eb5-a21b-4061-bb1e-e90de12f137b}</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4b573d89-8e44-4ac6-bfd3-10fcb7c5e289}">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a3713eb5-a21b-4061-bb1e-e90de12f137b}">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e43d9347-8d83-47fe-ba4b-72c2407760f5}">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39060724-9CA2-4290-8A0C-B53624A594E7}">
  <ds:schemaRefs/>
</ds:datastoreItem>
</file>

<file path=customXml/itemProps2.xml><?xml version="1.0" encoding="utf-8"?>
<ds:datastoreItem xmlns:ds="http://schemas.openxmlformats.org/officeDocument/2006/customXml" ds:itemID="{AA4BA2A8-DB97-40F9-8DB6-154C09C7467C}">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会飞了~布欧</cp:lastModifiedBy>
  <dcterms:created xsi:type="dcterms:W3CDTF">2021-02-17T05:31:00Z</dcterms:created>
  <dcterms:modified xsi:type="dcterms:W3CDTF">2021-11-10T07:34:26Z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0317D58B37AD4CDF8D64D75A717B57CE</vt:lpwstr>
  </property>
  <property fmtid="{D5CDD505-2E9C-101B-9397-08002B2CF9AE}" pid="4" name="KSOProductBuildVer">
    <vt:lpwstr>2052-11.1.0.11045</vt:lpwstr>
  </property>
</Properties>
</file>