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Вероника\уроки\Вуз\5 семестр\Численные методы\ДЗ3\"/>
    </mc:Choice>
  </mc:AlternateContent>
  <xr:revisionPtr revIDLastSave="0" documentId="13_ncr:1_{E1A7864B-6C10-42D5-A034-CA2E80E52D0D}" xr6:coauthVersionLast="47" xr6:coauthVersionMax="47" xr10:uidLastSave="{00000000-0000-0000-0000-000000000000}"/>
  <bookViews>
    <workbookView xWindow="-5055" yWindow="5220" windowWidth="17400" windowHeight="13245" xr2:uid="{EA3220FF-417D-4998-AFFF-171634DD0EA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0" i="1" l="1" a="1"/>
  <c r="F50" i="1" s="1"/>
  <c r="D54" i="1"/>
  <c r="E54" i="1"/>
  <c r="C54" i="1"/>
  <c r="E50" i="1" a="1"/>
  <c r="E50" i="1" s="1"/>
  <c r="D50" i="1" a="1"/>
  <c r="D50" i="1" s="1"/>
  <c r="L37" i="1"/>
  <c r="K36" i="1"/>
  <c r="J35" i="1"/>
  <c r="I34" i="1"/>
  <c r="D35" i="1"/>
  <c r="E36" i="1"/>
  <c r="F37" i="1"/>
  <c r="C34" i="1"/>
  <c r="C7" i="1"/>
  <c r="K27" i="1"/>
  <c r="D24" i="1"/>
  <c r="E25" i="1"/>
  <c r="F26" i="1"/>
  <c r="C23" i="1"/>
  <c r="F51" i="1" l="1"/>
  <c r="F54" i="1" s="1"/>
  <c r="F53" i="1"/>
  <c r="F52" i="1"/>
  <c r="E52" i="1"/>
  <c r="E51" i="1"/>
  <c r="E53" i="1"/>
  <c r="D53" i="1"/>
  <c r="D52" i="1"/>
  <c r="D51" i="1"/>
  <c r="C3" i="1"/>
  <c r="C5" i="1" l="1"/>
  <c r="F8" i="1"/>
  <c r="D6" i="1"/>
  <c r="L6" i="1" s="1"/>
  <c r="I11" i="1" s="1"/>
  <c r="E7" i="1"/>
  <c r="F12" i="1" s="1"/>
  <c r="F25" i="1" s="1"/>
  <c r="E13" i="1"/>
  <c r="C11" i="1"/>
  <c r="E11" i="1"/>
  <c r="E24" i="1" s="1"/>
  <c r="C13" i="1"/>
  <c r="L8" i="1"/>
  <c r="I13" i="1" s="1"/>
  <c r="D13" i="1"/>
  <c r="F10" i="1"/>
  <c r="F23" i="1" s="1"/>
  <c r="E10" i="1"/>
  <c r="E23" i="1" s="1"/>
  <c r="D10" i="1"/>
  <c r="D23" i="1" s="1"/>
  <c r="H23" i="1" s="1"/>
  <c r="L5" i="1"/>
  <c r="I10" i="1" l="1"/>
  <c r="C16" i="1" s="1"/>
  <c r="D26" i="1"/>
  <c r="D37" i="1"/>
  <c r="L7" i="1"/>
  <c r="I12" i="1" s="1"/>
  <c r="C18" i="1" s="1"/>
  <c r="C12" i="1"/>
  <c r="D12" i="1"/>
  <c r="C26" i="1"/>
  <c r="C37" i="1"/>
  <c r="F11" i="1"/>
  <c r="F24" i="1" s="1"/>
  <c r="C35" i="1"/>
  <c r="C24" i="1"/>
  <c r="E26" i="1"/>
  <c r="E37" i="1"/>
  <c r="C19" i="1"/>
  <c r="H26" i="1" l="1"/>
  <c r="C39" i="1" a="1"/>
  <c r="C17" i="1"/>
  <c r="D19" i="1" s="1"/>
  <c r="D36" i="1"/>
  <c r="D25" i="1"/>
  <c r="C36" i="1"/>
  <c r="C25" i="1"/>
  <c r="H24" i="1"/>
  <c r="K25" i="1"/>
  <c r="D17" i="1" l="1"/>
  <c r="D40" i="1"/>
  <c r="E41" i="1"/>
  <c r="D41" i="1"/>
  <c r="F42" i="1"/>
  <c r="E39" i="1"/>
  <c r="F39" i="1"/>
  <c r="F41" i="1"/>
  <c r="C41" i="1"/>
  <c r="F40" i="1"/>
  <c r="D42" i="1"/>
  <c r="E40" i="1"/>
  <c r="D39" i="1"/>
  <c r="C39" i="1"/>
  <c r="E42" i="1"/>
  <c r="C40" i="1"/>
  <c r="C42" i="1"/>
  <c r="D16" i="1"/>
  <c r="D21" i="1" s="1"/>
  <c r="C21" i="1"/>
  <c r="D18" i="1"/>
  <c r="H25" i="1"/>
  <c r="K23" i="1" s="1"/>
  <c r="F29" i="1" s="1"/>
  <c r="C44" i="1" l="1" a="1"/>
  <c r="I39" i="1" a="1"/>
  <c r="E17" i="1"/>
  <c r="E19" i="1"/>
  <c r="E18" i="1"/>
  <c r="E16" i="1"/>
  <c r="E21" i="1" l="1"/>
  <c r="F16" i="1"/>
  <c r="F17" i="1"/>
  <c r="F19" i="1"/>
  <c r="F18" i="1"/>
  <c r="J40" i="1"/>
  <c r="L41" i="1"/>
  <c r="K41" i="1"/>
  <c r="J39" i="1"/>
  <c r="I42" i="1"/>
  <c r="L40" i="1"/>
  <c r="J41" i="1"/>
  <c r="L39" i="1"/>
  <c r="I41" i="1"/>
  <c r="K40" i="1"/>
  <c r="J42" i="1"/>
  <c r="K39" i="1"/>
  <c r="I39" i="1"/>
  <c r="L42" i="1"/>
  <c r="K42" i="1"/>
  <c r="I40" i="1"/>
  <c r="D45" i="1"/>
  <c r="D47" i="1"/>
  <c r="C47" i="1"/>
  <c r="D46" i="1"/>
  <c r="F45" i="1"/>
  <c r="F47" i="1"/>
  <c r="F44" i="1"/>
  <c r="C44" i="1"/>
  <c r="I44" i="1" s="1" a="1"/>
  <c r="F46" i="1"/>
  <c r="E46" i="1"/>
  <c r="E47" i="1"/>
  <c r="C46" i="1"/>
  <c r="C45" i="1"/>
  <c r="E44" i="1"/>
  <c r="E45" i="1"/>
  <c r="D44" i="1"/>
  <c r="L44" i="1" l="1"/>
  <c r="I44" i="1"/>
  <c r="K47" i="1"/>
  <c r="L47" i="1"/>
  <c r="K46" i="1"/>
  <c r="J46" i="1"/>
  <c r="I46" i="1"/>
  <c r="K45" i="1"/>
  <c r="J47" i="1"/>
  <c r="I47" i="1"/>
  <c r="I45" i="1"/>
  <c r="J44" i="1"/>
  <c r="L45" i="1"/>
  <c r="L46" i="1"/>
  <c r="J45" i="1"/>
  <c r="K44" i="1"/>
  <c r="G16" i="1"/>
  <c r="F21" i="1"/>
  <c r="G17" i="1"/>
  <c r="G19" i="1"/>
  <c r="G18" i="1"/>
  <c r="G21" i="1" l="1"/>
  <c r="H16" i="1"/>
  <c r="H17" i="1"/>
  <c r="H21" i="1" s="1"/>
  <c r="H19" i="1"/>
  <c r="H18" i="1"/>
  <c r="I16" i="1" l="1"/>
  <c r="I19" i="1"/>
  <c r="I17" i="1"/>
  <c r="I18" i="1"/>
  <c r="I21" i="1" l="1"/>
</calcChain>
</file>

<file path=xl/sharedStrings.xml><?xml version="1.0" encoding="utf-8"?>
<sst xmlns="http://schemas.openxmlformats.org/spreadsheetml/2006/main" count="37" uniqueCount="36">
  <si>
    <t>N</t>
  </si>
  <si>
    <t>beta</t>
  </si>
  <si>
    <t>A</t>
  </si>
  <si>
    <t>x</t>
  </si>
  <si>
    <t>b</t>
  </si>
  <si>
    <t>F</t>
  </si>
  <si>
    <t>g</t>
  </si>
  <si>
    <t>x_0</t>
  </si>
  <si>
    <t>x_1</t>
  </si>
  <si>
    <t>x_2</t>
  </si>
  <si>
    <t>x_3</t>
  </si>
  <si>
    <t>x_4</t>
  </si>
  <si>
    <t>погр</t>
  </si>
  <si>
    <t>x_5</t>
  </si>
  <si>
    <t>x_6</t>
  </si>
  <si>
    <t>x_7</t>
  </si>
  <si>
    <t>||F||</t>
  </si>
  <si>
    <t>Для ||F||:</t>
  </si>
  <si>
    <t>||g||</t>
  </si>
  <si>
    <t>abs</t>
  </si>
  <si>
    <t>сумм</t>
  </si>
  <si>
    <t>epsilon</t>
  </si>
  <si>
    <t>Теоретическое количество шагов:</t>
  </si>
  <si>
    <t>Метод Зейделя</t>
  </si>
  <si>
    <t>B</t>
  </si>
  <si>
    <t>D</t>
  </si>
  <si>
    <t>Q</t>
  </si>
  <si>
    <t>P</t>
  </si>
  <si>
    <t>(E-Q)^-1</t>
  </si>
  <si>
    <t>E</t>
  </si>
  <si>
    <t>(E-Q)</t>
  </si>
  <si>
    <t>y_0</t>
  </si>
  <si>
    <t>y_1</t>
  </si>
  <si>
    <t>y_2</t>
  </si>
  <si>
    <t>y_3</t>
  </si>
  <si>
    <t>Задание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</si>
</sst>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6" fontId="0" fillId="0" borderId="0" xfId="0" applyNumberFormat="1"/>
    <xf numFmtId="166" fontId="0" fillId="3" borderId="0" xfId="0" applyNumberFormat="1" applyFill="1"/>
    <xf numFmtId="0" fontId="0" fillId="4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18C3-CFFB-45AF-A77D-54BD2687A4BB}">
  <dimension ref="B2:R57"/>
  <sheetViews>
    <sheetView tabSelected="1" topLeftCell="A28" workbookViewId="0">
      <selection activeCell="B59" sqref="B59"/>
    </sheetView>
  </sheetViews>
  <sheetFormatPr defaultRowHeight="15" x14ac:dyDescent="0.25"/>
  <cols>
    <col min="3" max="9" width="9.5703125" bestFit="1" customWidth="1"/>
  </cols>
  <sheetData>
    <row r="2" spans="2:12" x14ac:dyDescent="0.25">
      <c r="B2" s="1" t="s">
        <v>0</v>
      </c>
      <c r="C2">
        <v>8</v>
      </c>
    </row>
    <row r="3" spans="2:12" x14ac:dyDescent="0.25">
      <c r="B3" s="1" t="s">
        <v>1</v>
      </c>
      <c r="C3">
        <f>1-0.02*(49-52)</f>
        <v>1.06</v>
      </c>
    </row>
    <row r="5" spans="2:12" x14ac:dyDescent="0.25">
      <c r="B5" s="1" t="s">
        <v>2</v>
      </c>
      <c r="C5">
        <f>10*$C$3</f>
        <v>10.600000000000001</v>
      </c>
      <c r="D5">
        <v>1</v>
      </c>
      <c r="E5">
        <v>2</v>
      </c>
      <c r="F5">
        <v>3</v>
      </c>
      <c r="H5" s="1" t="s">
        <v>3</v>
      </c>
      <c r="I5">
        <v>1</v>
      </c>
      <c r="K5" s="1" t="s">
        <v>4</v>
      </c>
      <c r="L5">
        <f>SUM(C5:F5)</f>
        <v>16.600000000000001</v>
      </c>
    </row>
    <row r="6" spans="2:12" x14ac:dyDescent="0.25">
      <c r="C6">
        <v>1</v>
      </c>
      <c r="D6">
        <f>10*$C$3</f>
        <v>10.600000000000001</v>
      </c>
      <c r="E6">
        <v>3</v>
      </c>
      <c r="F6">
        <v>2</v>
      </c>
      <c r="I6">
        <v>1</v>
      </c>
      <c r="L6">
        <f t="shared" ref="L6:L8" si="0">SUM(C6:F6)</f>
        <v>16.600000000000001</v>
      </c>
    </row>
    <row r="7" spans="2:12" x14ac:dyDescent="0.25">
      <c r="C7">
        <f>-2</f>
        <v>-2</v>
      </c>
      <c r="D7">
        <v>3</v>
      </c>
      <c r="E7">
        <f>10*$C$3</f>
        <v>10.600000000000001</v>
      </c>
      <c r="F7">
        <v>1</v>
      </c>
      <c r="I7">
        <v>1</v>
      </c>
      <c r="L7">
        <f t="shared" si="0"/>
        <v>12.600000000000001</v>
      </c>
    </row>
    <row r="8" spans="2:12" x14ac:dyDescent="0.25">
      <c r="C8">
        <v>3</v>
      </c>
      <c r="D8">
        <v>2</v>
      </c>
      <c r="E8">
        <v>1</v>
      </c>
      <c r="F8">
        <f>10*$C$3</f>
        <v>10.600000000000001</v>
      </c>
      <c r="I8">
        <v>1</v>
      </c>
      <c r="L8">
        <f t="shared" si="0"/>
        <v>16.600000000000001</v>
      </c>
    </row>
    <row r="10" spans="2:12" x14ac:dyDescent="0.25">
      <c r="B10" s="1" t="s">
        <v>5</v>
      </c>
      <c r="C10">
        <v>0</v>
      </c>
      <c r="D10">
        <f>-D5/C5</f>
        <v>-9.4339622641509427E-2</v>
      </c>
      <c r="E10">
        <f>-E5/C5</f>
        <v>-0.18867924528301885</v>
      </c>
      <c r="F10">
        <f>-F5/C5</f>
        <v>-0.28301886792452824</v>
      </c>
      <c r="H10" s="1" t="s">
        <v>6</v>
      </c>
      <c r="I10">
        <f>L5/C5</f>
        <v>1.5660377358490565</v>
      </c>
      <c r="K10" s="1" t="s">
        <v>7</v>
      </c>
      <c r="L10">
        <v>0</v>
      </c>
    </row>
    <row r="11" spans="2:12" x14ac:dyDescent="0.25">
      <c r="C11">
        <f>-C6/$D$6</f>
        <v>-9.4339622641509427E-2</v>
      </c>
      <c r="D11">
        <v>0</v>
      </c>
      <c r="E11">
        <f>-E6/$D$6</f>
        <v>-0.28301886792452824</v>
      </c>
      <c r="F11">
        <f>-F6/$D$6</f>
        <v>-0.18867924528301885</v>
      </c>
      <c r="I11">
        <f>L6/D6</f>
        <v>1.5660377358490565</v>
      </c>
      <c r="L11">
        <v>0</v>
      </c>
    </row>
    <row r="12" spans="2:12" x14ac:dyDescent="0.25">
      <c r="C12">
        <f>-C7/$E$7</f>
        <v>0.18867924528301885</v>
      </c>
      <c r="D12">
        <f>-D7/$E$7</f>
        <v>-0.28301886792452824</v>
      </c>
      <c r="E12">
        <v>0</v>
      </c>
      <c r="F12">
        <f>-F7/$E$7</f>
        <v>-9.4339622641509427E-2</v>
      </c>
      <c r="I12">
        <f>L7/E7</f>
        <v>1.1886792452830188</v>
      </c>
      <c r="L12">
        <v>0</v>
      </c>
    </row>
    <row r="13" spans="2:12" x14ac:dyDescent="0.25">
      <c r="C13">
        <f>-C8/$F$8</f>
        <v>-0.28301886792452824</v>
      </c>
      <c r="D13">
        <f>-D8/$F$8</f>
        <v>-0.18867924528301885</v>
      </c>
      <c r="E13">
        <f>-E8/$F$8</f>
        <v>-9.4339622641509427E-2</v>
      </c>
      <c r="F13">
        <v>0</v>
      </c>
      <c r="I13">
        <f>L8/F8</f>
        <v>1.5660377358490565</v>
      </c>
      <c r="L13">
        <v>0</v>
      </c>
    </row>
    <row r="15" spans="2:12" x14ac:dyDescent="0.25">
      <c r="C15" s="1" t="s">
        <v>8</v>
      </c>
      <c r="D15" s="1" t="s">
        <v>9</v>
      </c>
      <c r="E15" s="1" t="s">
        <v>10</v>
      </c>
      <c r="F15" s="1" t="s">
        <v>11</v>
      </c>
      <c r="G15" s="1" t="s">
        <v>13</v>
      </c>
      <c r="H15" s="1" t="s">
        <v>14</v>
      </c>
      <c r="I15" s="1" t="s">
        <v>15</v>
      </c>
    </row>
    <row r="16" spans="2:12" x14ac:dyDescent="0.25">
      <c r="C16" s="2">
        <f>C10*$L$10+D10*$L$11+E10*$L$12+F10*$L$13+I10</f>
        <v>1.5660377358490565</v>
      </c>
      <c r="D16" s="2">
        <f>$C10*$C$16+$D10*$C$17+$E10*$C$18+$F10*$C$19+$I10</f>
        <v>0.75080099679601286</v>
      </c>
      <c r="E16" s="2">
        <f t="shared" ref="E16:I19" si="1">$C10*D$16+$D10*D$17+$E10*D$18+$F10*D$19+$I10</f>
        <v>1.1209051767566514</v>
      </c>
      <c r="F16" s="2">
        <f t="shared" si="1"/>
        <v>0.94803865569158585</v>
      </c>
      <c r="G16" s="2">
        <f t="shared" si="1"/>
        <v>1.024390506762348</v>
      </c>
      <c r="H16" s="2">
        <f t="shared" si="1"/>
        <v>0.98926204104802273</v>
      </c>
      <c r="I16" s="2">
        <f t="shared" si="1"/>
        <v>1.0049288712804778</v>
      </c>
    </row>
    <row r="17" spans="2:11" x14ac:dyDescent="0.25">
      <c r="B17" s="5"/>
      <c r="C17" s="2">
        <f>C11*$L$10+D11*$L$11+E11*$L$12+F11*$L$13+I11</f>
        <v>1.5660377358490565</v>
      </c>
      <c r="D17" s="2">
        <f>$C11*$C$16+$D11*$C$17+$E11*$C$18+$F11*$C$19+$I11</f>
        <v>0.78640085439658258</v>
      </c>
      <c r="E17" s="2">
        <f t="shared" si="1"/>
        <v>1.1074712682281347</v>
      </c>
      <c r="F17" s="2">
        <f t="shared" si="1"/>
        <v>0.95437540499748996</v>
      </c>
      <c r="G17" s="2">
        <f t="shared" si="1"/>
        <v>1.0212819127632253</v>
      </c>
      <c r="H17" s="2">
        <f t="shared" si="1"/>
        <v>0.99052533033649071</v>
      </c>
      <c r="I17" s="2">
        <f t="shared" si="1"/>
        <v>1.0042989291824549</v>
      </c>
    </row>
    <row r="18" spans="2:11" x14ac:dyDescent="0.25">
      <c r="B18" s="5"/>
      <c r="C18" s="2">
        <f>C12*$L$10+D12*$L$11+E12*$L$12+F12*$L$13+I12</f>
        <v>1.1886792452830188</v>
      </c>
      <c r="D18" s="2">
        <f>$C12*$C$16+$D12*$C$17+$E12*$C$18+$F12*$C$19+$I12</f>
        <v>0.89320042719829129</v>
      </c>
      <c r="E18" s="2">
        <f t="shared" si="1"/>
        <v>1.0403017255855505</v>
      </c>
      <c r="F18" s="2">
        <f t="shared" si="1"/>
        <v>0.98098975208228745</v>
      </c>
      <c r="G18" s="2">
        <f t="shared" si="1"/>
        <v>1.0086084141514171</v>
      </c>
      <c r="H18" s="2">
        <f t="shared" si="1"/>
        <v>0.99621013213459619</v>
      </c>
      <c r="I18" s="2">
        <f t="shared" si="1"/>
        <v>1.0017621353282538</v>
      </c>
    </row>
    <row r="19" spans="2:11" x14ac:dyDescent="0.25">
      <c r="C19" s="2">
        <f>C13*$L$10+D13*$L$11+E13*$L$12+F13*$L$13+I13</f>
        <v>1.5660377358490565</v>
      </c>
      <c r="D19" s="2">
        <f>$C13*$C$16+$D13*$C$17+$E13*$C$18+$F13*$C$19+$I13</f>
        <v>0.71520113919544337</v>
      </c>
      <c r="E19" s="2">
        <f t="shared" si="1"/>
        <v>1.1209051767566514</v>
      </c>
      <c r="F19" s="2">
        <f t="shared" si="1"/>
        <v>0.94170190638568174</v>
      </c>
      <c r="G19" s="2">
        <f t="shared" si="1"/>
        <v>1.0251078746082996</v>
      </c>
      <c r="H19" s="2">
        <f t="shared" si="1"/>
        <v>0.98826945660708376</v>
      </c>
      <c r="I19" s="2">
        <f t="shared" si="1"/>
        <v>1.0051842532121089</v>
      </c>
    </row>
    <row r="20" spans="2:11" x14ac:dyDescent="0.25">
      <c r="C20" s="2"/>
      <c r="D20" s="2"/>
      <c r="E20" s="2"/>
      <c r="F20" s="2"/>
      <c r="G20" s="2"/>
      <c r="H20" s="2"/>
      <c r="I20" s="2"/>
    </row>
    <row r="21" spans="2:11" x14ac:dyDescent="0.25">
      <c r="B21" s="1" t="s">
        <v>12</v>
      </c>
      <c r="C21" s="2">
        <f t="shared" ref="C21:I21" si="2">MAX(ABS(1-C16), ABS(1-C17), ABS(1-C18), ABS(1-C19))</f>
        <v>0.56603773584905648</v>
      </c>
      <c r="D21" s="2">
        <f t="shared" si="2"/>
        <v>0.28479886080455663</v>
      </c>
      <c r="E21" s="2">
        <f t="shared" si="2"/>
        <v>0.12090517675665136</v>
      </c>
      <c r="F21" s="2">
        <f t="shared" si="2"/>
        <v>5.8298093614318258E-2</v>
      </c>
      <c r="G21" s="2">
        <f t="shared" si="2"/>
        <v>2.5107874608299552E-2</v>
      </c>
      <c r="H21" s="2">
        <f t="shared" si="2"/>
        <v>1.1730543392916237E-2</v>
      </c>
      <c r="I21" s="3">
        <f t="shared" si="2"/>
        <v>5.1842532121089135E-3</v>
      </c>
    </row>
    <row r="23" spans="2:11" x14ac:dyDescent="0.25">
      <c r="B23" s="1" t="s">
        <v>17</v>
      </c>
      <c r="C23">
        <f>ABS(C10)</f>
        <v>0</v>
      </c>
      <c r="D23">
        <f t="shared" ref="D23:F23" si="3">ABS(D10)</f>
        <v>9.4339622641509427E-2</v>
      </c>
      <c r="E23">
        <f t="shared" si="3"/>
        <v>0.18867924528301885</v>
      </c>
      <c r="F23">
        <f t="shared" si="3"/>
        <v>0.28301886792452824</v>
      </c>
      <c r="G23" t="s">
        <v>20</v>
      </c>
      <c r="H23">
        <f>SUM(C23:F23)</f>
        <v>0.56603773584905648</v>
      </c>
      <c r="J23" s="1" t="s">
        <v>16</v>
      </c>
      <c r="K23">
        <f>MAX(H23:H26)</f>
        <v>0.56603773584905648</v>
      </c>
    </row>
    <row r="24" spans="2:11" x14ac:dyDescent="0.25">
      <c r="B24" t="s">
        <v>19</v>
      </c>
      <c r="C24">
        <f t="shared" ref="C24:F24" si="4">ABS(C11)</f>
        <v>9.4339622641509427E-2</v>
      </c>
      <c r="D24">
        <f t="shared" si="4"/>
        <v>0</v>
      </c>
      <c r="E24">
        <f t="shared" si="4"/>
        <v>0.28301886792452824</v>
      </c>
      <c r="F24">
        <f t="shared" si="4"/>
        <v>0.18867924528301885</v>
      </c>
      <c r="H24">
        <f t="shared" ref="H24:H26" si="5">SUM(C24:F24)</f>
        <v>0.56603773584905648</v>
      </c>
    </row>
    <row r="25" spans="2:11" x14ac:dyDescent="0.25">
      <c r="C25">
        <f t="shared" ref="C25:F25" si="6">ABS(C12)</f>
        <v>0.18867924528301885</v>
      </c>
      <c r="D25">
        <f t="shared" si="6"/>
        <v>0.28301886792452824</v>
      </c>
      <c r="E25">
        <f t="shared" si="6"/>
        <v>0</v>
      </c>
      <c r="F25">
        <f t="shared" si="6"/>
        <v>9.4339622641509427E-2</v>
      </c>
      <c r="H25">
        <f t="shared" si="5"/>
        <v>0.56603773584905648</v>
      </c>
      <c r="J25" s="1" t="s">
        <v>18</v>
      </c>
      <c r="K25">
        <f>MAX(L5:L8)</f>
        <v>16.600000000000001</v>
      </c>
    </row>
    <row r="26" spans="2:11" x14ac:dyDescent="0.25">
      <c r="C26">
        <f t="shared" ref="C26:F26" si="7">ABS(C13)</f>
        <v>0.28301886792452824</v>
      </c>
      <c r="D26">
        <f t="shared" si="7"/>
        <v>0.18867924528301885</v>
      </c>
      <c r="E26">
        <f t="shared" si="7"/>
        <v>9.4339622641509427E-2</v>
      </c>
      <c r="F26">
        <f t="shared" si="7"/>
        <v>0</v>
      </c>
      <c r="H26">
        <f t="shared" si="5"/>
        <v>0.56603773584905648</v>
      </c>
    </row>
    <row r="27" spans="2:11" x14ac:dyDescent="0.25">
      <c r="J27" t="s">
        <v>21</v>
      </c>
      <c r="K27">
        <f>0.01</f>
        <v>0.01</v>
      </c>
    </row>
    <row r="29" spans="2:11" x14ac:dyDescent="0.25">
      <c r="B29" t="s">
        <v>22</v>
      </c>
      <c r="F29">
        <f>LN(K27*(1-K23)/K25)/LN(K23)</f>
        <v>14.495606822257361</v>
      </c>
    </row>
    <row r="32" spans="2:11" x14ac:dyDescent="0.25">
      <c r="B32" s="4" t="s">
        <v>23</v>
      </c>
    </row>
    <row r="34" spans="2:18" x14ac:dyDescent="0.25">
      <c r="B34" s="1" t="s">
        <v>24</v>
      </c>
      <c r="C34">
        <f>C10</f>
        <v>0</v>
      </c>
      <c r="D34">
        <v>0</v>
      </c>
      <c r="E34">
        <v>0</v>
      </c>
      <c r="F34">
        <v>0</v>
      </c>
      <c r="H34" s="1" t="s">
        <v>25</v>
      </c>
      <c r="I34">
        <f>C10</f>
        <v>0</v>
      </c>
      <c r="J34">
        <v>0</v>
      </c>
      <c r="K34">
        <v>0</v>
      </c>
      <c r="L34">
        <v>0</v>
      </c>
    </row>
    <row r="35" spans="2:18" x14ac:dyDescent="0.25">
      <c r="C35">
        <f t="shared" ref="C35:D35" si="8">C11</f>
        <v>-9.4339622641509427E-2</v>
      </c>
      <c r="D35">
        <f t="shared" si="8"/>
        <v>0</v>
      </c>
      <c r="E35">
        <v>0</v>
      </c>
      <c r="F35">
        <v>0</v>
      </c>
      <c r="I35">
        <v>0</v>
      </c>
      <c r="J35">
        <f>D11</f>
        <v>0</v>
      </c>
      <c r="K35">
        <v>0</v>
      </c>
      <c r="L35">
        <v>0</v>
      </c>
    </row>
    <row r="36" spans="2:18" x14ac:dyDescent="0.25">
      <c r="C36">
        <f t="shared" ref="C36:E36" si="9">C12</f>
        <v>0.18867924528301885</v>
      </c>
      <c r="D36">
        <f t="shared" si="9"/>
        <v>-0.28301886792452824</v>
      </c>
      <c r="E36">
        <f t="shared" si="9"/>
        <v>0</v>
      </c>
      <c r="F36">
        <v>0</v>
      </c>
      <c r="I36">
        <v>0</v>
      </c>
      <c r="J36">
        <v>0</v>
      </c>
      <c r="K36">
        <f>E12</f>
        <v>0</v>
      </c>
      <c r="L36">
        <v>0</v>
      </c>
    </row>
    <row r="37" spans="2:18" x14ac:dyDescent="0.25">
      <c r="C37">
        <f t="shared" ref="C37:F37" si="10">C13</f>
        <v>-0.28301886792452824</v>
      </c>
      <c r="D37">
        <f t="shared" si="10"/>
        <v>-0.18867924528301885</v>
      </c>
      <c r="E37">
        <f t="shared" si="10"/>
        <v>-9.4339622641509427E-2</v>
      </c>
      <c r="F37">
        <f t="shared" si="10"/>
        <v>0</v>
      </c>
      <c r="I37">
        <v>0</v>
      </c>
      <c r="J37">
        <v>0</v>
      </c>
      <c r="K37">
        <v>0</v>
      </c>
      <c r="L37">
        <f>F13</f>
        <v>0</v>
      </c>
    </row>
    <row r="39" spans="2:18" x14ac:dyDescent="0.25">
      <c r="B39" s="1" t="s">
        <v>26</v>
      </c>
      <c r="C39">
        <f t="array" ref="C39:F42">C34:F37-I34:L37</f>
        <v>0</v>
      </c>
      <c r="D39">
        <v>0</v>
      </c>
      <c r="E39">
        <v>0</v>
      </c>
      <c r="F39">
        <v>0</v>
      </c>
      <c r="H39" s="1" t="s">
        <v>27</v>
      </c>
      <c r="I39">
        <f t="array" ref="I39:L42">C10:F13-C39:F42</f>
        <v>0</v>
      </c>
      <c r="J39">
        <v>-9.4339622641509427E-2</v>
      </c>
      <c r="K39">
        <v>-0.18867924528301885</v>
      </c>
      <c r="L39">
        <v>-0.28301886792452824</v>
      </c>
      <c r="N39" s="1" t="s">
        <v>29</v>
      </c>
      <c r="O39">
        <v>1</v>
      </c>
      <c r="P39">
        <v>0</v>
      </c>
      <c r="Q39">
        <v>0</v>
      </c>
      <c r="R39">
        <v>0</v>
      </c>
    </row>
    <row r="40" spans="2:18" x14ac:dyDescent="0.25">
      <c r="C40">
        <v>-9.4339622641509427E-2</v>
      </c>
      <c r="D40">
        <v>0</v>
      </c>
      <c r="E40">
        <v>0</v>
      </c>
      <c r="F40">
        <v>0</v>
      </c>
      <c r="I40">
        <v>0</v>
      </c>
      <c r="J40">
        <v>0</v>
      </c>
      <c r="K40">
        <v>-0.28301886792452824</v>
      </c>
      <c r="L40">
        <v>-0.18867924528301885</v>
      </c>
      <c r="O40">
        <v>0</v>
      </c>
      <c r="P40">
        <v>1</v>
      </c>
      <c r="Q40">
        <v>0</v>
      </c>
      <c r="R40">
        <v>0</v>
      </c>
    </row>
    <row r="41" spans="2:18" x14ac:dyDescent="0.25">
      <c r="C41">
        <v>0.18867924528301885</v>
      </c>
      <c r="D41">
        <v>-0.28301886792452824</v>
      </c>
      <c r="E41">
        <v>0</v>
      </c>
      <c r="F41">
        <v>0</v>
      </c>
      <c r="I41">
        <v>0</v>
      </c>
      <c r="J41">
        <v>0</v>
      </c>
      <c r="K41">
        <v>0</v>
      </c>
      <c r="L41">
        <v>-9.4339622641509427E-2</v>
      </c>
      <c r="O41">
        <v>0</v>
      </c>
      <c r="P41">
        <v>0</v>
      </c>
      <c r="Q41">
        <v>1</v>
      </c>
      <c r="R41">
        <v>0</v>
      </c>
    </row>
    <row r="42" spans="2:18" x14ac:dyDescent="0.25">
      <c r="C42">
        <v>-0.28301886792452824</v>
      </c>
      <c r="D42">
        <v>-0.18867924528301885</v>
      </c>
      <c r="E42">
        <v>-9.4339622641509427E-2</v>
      </c>
      <c r="F42">
        <v>0</v>
      </c>
      <c r="I42">
        <v>0</v>
      </c>
      <c r="J42">
        <v>0</v>
      </c>
      <c r="K42">
        <v>0</v>
      </c>
      <c r="L42">
        <v>0</v>
      </c>
      <c r="O42">
        <v>0</v>
      </c>
      <c r="P42">
        <v>0</v>
      </c>
      <c r="Q42">
        <v>0</v>
      </c>
      <c r="R42">
        <v>1</v>
      </c>
    </row>
    <row r="44" spans="2:18" x14ac:dyDescent="0.25">
      <c r="B44" s="1" t="s">
        <v>30</v>
      </c>
      <c r="C44">
        <f t="array" ref="C44:F47">O39:R42-C39:F42</f>
        <v>1</v>
      </c>
      <c r="D44">
        <v>0</v>
      </c>
      <c r="E44">
        <v>0</v>
      </c>
      <c r="F44">
        <v>0</v>
      </c>
      <c r="H44" s="1" t="s">
        <v>28</v>
      </c>
      <c r="I44">
        <f t="array" ref="I44:L47">MINVERSE(C44:F47)</f>
        <v>1</v>
      </c>
      <c r="J44">
        <v>0</v>
      </c>
      <c r="K44">
        <v>0</v>
      </c>
      <c r="L44">
        <v>0</v>
      </c>
    </row>
    <row r="45" spans="2:18" x14ac:dyDescent="0.25">
      <c r="C45">
        <v>9.4339622641509427E-2</v>
      </c>
      <c r="D45">
        <v>1</v>
      </c>
      <c r="E45">
        <v>0</v>
      </c>
      <c r="F45">
        <v>0</v>
      </c>
      <c r="I45">
        <v>-9.4339622641509427E-2</v>
      </c>
      <c r="J45">
        <v>1</v>
      </c>
      <c r="K45">
        <v>0</v>
      </c>
      <c r="L45">
        <v>0</v>
      </c>
    </row>
    <row r="46" spans="2:18" x14ac:dyDescent="0.25">
      <c r="C46">
        <v>-0.18867924528301885</v>
      </c>
      <c r="D46">
        <v>0.28301886792452824</v>
      </c>
      <c r="E46">
        <v>1</v>
      </c>
      <c r="F46">
        <v>0</v>
      </c>
      <c r="I46">
        <v>0.21537913848344603</v>
      </c>
      <c r="J46">
        <v>-0.28301886792452824</v>
      </c>
      <c r="K46">
        <v>1</v>
      </c>
      <c r="L46">
        <v>0</v>
      </c>
    </row>
    <row r="47" spans="2:18" x14ac:dyDescent="0.25">
      <c r="C47">
        <v>0.28301886792452824</v>
      </c>
      <c r="D47">
        <v>0.18867924528301885</v>
      </c>
      <c r="E47">
        <v>9.4339622641509427E-2</v>
      </c>
      <c r="F47">
        <v>1</v>
      </c>
      <c r="I47">
        <v>-0.28553772577362513</v>
      </c>
      <c r="J47">
        <v>-0.16197935208259168</v>
      </c>
      <c r="K47">
        <v>-9.4339622641509427E-2</v>
      </c>
      <c r="L47">
        <v>1</v>
      </c>
    </row>
    <row r="49" spans="2:6" x14ac:dyDescent="0.25">
      <c r="C49" s="1" t="s">
        <v>31</v>
      </c>
      <c r="D49" s="1" t="s">
        <v>32</v>
      </c>
      <c r="E49" s="1" t="s">
        <v>33</v>
      </c>
      <c r="F49" s="1" t="s">
        <v>34</v>
      </c>
    </row>
    <row r="50" spans="2:6" x14ac:dyDescent="0.25">
      <c r="C50">
        <v>0</v>
      </c>
      <c r="D50">
        <f t="array" ref="D50:D53">MMULT(MMULT($I$44:$L$47,$I$39:$L$42),C50:C53)+MMULT($I$44:$L$47,$I$10:$I$13)</f>
        <v>1.5660377358490565</v>
      </c>
      <c r="E50">
        <f t="array" ref="E50:E53">MMULT(MMULT($I$44:$L$47,$I$39:$L$42),D50:D53)+MMULT($I$44:$L$47,$I$10:$I$13)</f>
        <v>1.0148101189603207</v>
      </c>
      <c r="F50">
        <f t="array" ref="F50:F53">MMULT(MMULT($I$44:$L$47,$I$39:$L$42),E50:E53)+MMULT($I$44:$L$47,$I$10:$I$13)</f>
        <v>0.99706705560000741</v>
      </c>
    </row>
    <row r="51" spans="2:6" x14ac:dyDescent="0.25">
      <c r="C51">
        <v>0</v>
      </c>
      <c r="D51">
        <v>1.4182983268066927</v>
      </c>
      <c r="E51">
        <v>1.0217728438997769</v>
      </c>
      <c r="F51">
        <v>0.99655749344713351</v>
      </c>
    </row>
    <row r="52" spans="2:6" x14ac:dyDescent="0.25">
      <c r="C52">
        <v>0</v>
      </c>
      <c r="D52">
        <v>1.0827528765356638</v>
      </c>
      <c r="E52">
        <v>1.0199275616201684</v>
      </c>
      <c r="F52">
        <v>1.0013812468262906</v>
      </c>
    </row>
    <row r="53" spans="2:6" x14ac:dyDescent="0.25">
      <c r="C53">
        <v>0</v>
      </c>
      <c r="D53">
        <v>0.75306955304752665</v>
      </c>
      <c r="E53">
        <v>0.98982041449993552</v>
      </c>
      <c r="F53">
        <v>1.0013493018376811</v>
      </c>
    </row>
    <row r="54" spans="2:6" x14ac:dyDescent="0.25">
      <c r="B54" s="1" t="s">
        <v>12</v>
      </c>
      <c r="C54" s="2">
        <f>MAX(ABS(1-C50), ABS(1-C51), ABS(1-C52), ABS(1-C53))</f>
        <v>1</v>
      </c>
      <c r="D54" s="2">
        <f t="shared" ref="D54:F54" si="11">MAX(ABS(1-D50), ABS(1-D51), ABS(1-D52), ABS(1-D53))</f>
        <v>0.56603773584905648</v>
      </c>
      <c r="E54" s="2">
        <f t="shared" si="11"/>
        <v>2.177284389977685E-2</v>
      </c>
      <c r="F54" s="3">
        <f t="shared" si="11"/>
        <v>3.4425065528664867E-3</v>
      </c>
    </row>
    <row r="57" spans="2:6" x14ac:dyDescent="0.25">
      <c r="B57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there</dc:creator>
  <cp:lastModifiedBy>Вероника</cp:lastModifiedBy>
  <dcterms:created xsi:type="dcterms:W3CDTF">2022-10-18T07:59:47Z</dcterms:created>
  <dcterms:modified xsi:type="dcterms:W3CDTF">2022-10-23T15:29:37Z</dcterms:modified>
</cp:coreProperties>
</file>