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PROJECT FINAL\"/>
    </mc:Choice>
  </mc:AlternateContent>
  <xr:revisionPtr revIDLastSave="0" documentId="13_ncr:1_{E6D8E29B-9148-4482-A37E-7CB139E86A1F}" xr6:coauthVersionLast="47" xr6:coauthVersionMax="47" xr10:uidLastSave="{00000000-0000-0000-0000-000000000000}"/>
  <bookViews>
    <workbookView xWindow="-110" yWindow="-110" windowWidth="19420" windowHeight="10300" tabRatio="904" xr2:uid="{F250BA9F-EE85-4E3D-AB9A-C3D5ADBD6EA8}"/>
  </bookViews>
  <sheets>
    <sheet name="Append1" sheetId="10" r:id="rId1"/>
  </sheets>
  <definedNames>
    <definedName name="ExternalData_2" localSheetId="0" hidden="1">Append1!$B$1:$B$179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0" l="1"/>
  <c r="G8" i="10"/>
  <c r="G12" i="10"/>
  <c r="G3" i="10"/>
  <c r="G174" i="10"/>
  <c r="G169" i="10"/>
  <c r="G165" i="10"/>
  <c r="G160" i="10"/>
  <c r="G153" i="10"/>
  <c r="G148" i="10"/>
  <c r="G143" i="10"/>
  <c r="G137" i="10"/>
  <c r="G133" i="10"/>
  <c r="G129" i="10"/>
  <c r="G126" i="10"/>
  <c r="G120" i="10"/>
  <c r="G115" i="10"/>
  <c r="G111" i="10"/>
  <c r="G106" i="10"/>
  <c r="G102" i="10"/>
  <c r="G97" i="10"/>
  <c r="G92" i="10"/>
  <c r="G88" i="10"/>
  <c r="G84" i="10"/>
  <c r="G80" i="10"/>
  <c r="G76" i="10"/>
  <c r="G70" i="10"/>
  <c r="G65" i="10"/>
  <c r="G47" i="10"/>
  <c r="G42" i="10"/>
  <c r="G37" i="10"/>
  <c r="G34" i="10"/>
  <c r="G30" i="10"/>
  <c r="G26" i="10"/>
  <c r="G22" i="10"/>
  <c r="G1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2842D-65A5-4952-8542-5E5BB4FF6A80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9E201DA2-A62B-4140-B30E-E694455544F3}" keepAlive="1" name="Query - colleges_ap_data" description="Connection to the 'colleges_ap_data' query in the workbook." type="5" refreshedVersion="8" background="1" saveData="1">
    <dbPr connection="Provider=Microsoft.Mashup.OleDb.1;Data Source=$Workbook$;Location=colleges_ap_data;Extended Properties=&quot;&quot;" command="SELECT * FROM [colleges_ap_data]"/>
  </connection>
  <connection id="3" xr16:uid="{5032BCFA-7CCD-4ADE-96D3-D6C3C3E0D26A}" keepAlive="1" name="Query - colleges_kerala_data" description="Connection to the 'colleges_kerala_data' query in the workbook." type="5" refreshedVersion="8" background="1" saveData="1">
    <dbPr connection="Provider=Microsoft.Mashup.OleDb.1;Data Source=$Workbook$;Location=colleges_kerala_data;Extended Properties=&quot;&quot;" command="SELECT * FROM [colleges_kerala_data]"/>
  </connection>
  <connection id="4" xr16:uid="{9201C58B-801F-4A92-88F8-EA42E78C3017}" keepAlive="1" name="Query - colleges_maharashtra_data" description="Connection to the 'colleges_maharashtra_data' query in the workbook." type="5" refreshedVersion="8" background="1" saveData="1">
    <dbPr connection="Provider=Microsoft.Mashup.OleDb.1;Data Source=$Workbook$;Location=colleges_maharashtra_data;Extended Properties=&quot;&quot;" command="SELECT * FROM [colleges_maharashtra_data]"/>
  </connection>
  <connection id="5" xr16:uid="{52BBE1D0-8FAC-43E7-9926-ED233B8DCED3}" keepAlive="1" name="Query - colleges_tamilnadu_data" description="Connection to the 'colleges_tamilnadu_data' query in the workbook." type="5" refreshedVersion="8" background="1" saveData="1">
    <dbPr connection="Provider=Microsoft.Mashup.OleDb.1;Data Source=$Workbook$;Location=colleges_tamilnadu_data;Extended Properties=&quot;&quot;" command="SELECT * FROM [colleges_tamilnadu_data]"/>
  </connection>
  <connection id="6" xr16:uid="{43A399E1-B4B4-4DB3-8700-87CD7F10A855}" keepAlive="1" name="Query - colleges_ts_data" description="Connection to the 'colleges_ts_data' query in the workbook." type="5" refreshedVersion="8" background="1" saveData="1">
    <dbPr connection="Provider=Microsoft.Mashup.OleDb.1;Data Source=$Workbook$;Location=colleges_ts_data;Extended Properties=&quot;&quot;" command="SELECT * FROM [colleges_ts_data]"/>
  </connection>
  <connection id="7" xr16:uid="{BF4A4867-2BEE-4608-864C-DE218AE8FF21}" keepAlive="1" name="Query - colleges_up_data" description="Connection to the 'colleges_up_data' query in the workbook." type="5" refreshedVersion="8" background="1" saveData="1">
    <dbPr connection="Provider=Microsoft.Mashup.OleDb.1;Data Source=$Workbook$;Location=colleges_up_data;Extended Properties=&quot;&quot;" command="SELECT * FROM [colleges_up_data]"/>
  </connection>
</connections>
</file>

<file path=xl/sharedStrings.xml><?xml version="1.0" encoding="utf-8"?>
<sst xmlns="http://schemas.openxmlformats.org/spreadsheetml/2006/main" count="714" uniqueCount="315">
  <si>
    <t>college_names</t>
  </si>
  <si>
    <t>Andhra University</t>
  </si>
  <si>
    <t>KL University</t>
  </si>
  <si>
    <t>Sri Venkateswara University (SVU)</t>
  </si>
  <si>
    <t>Aditya Engineering College</t>
  </si>
  <si>
    <t>Presidency University</t>
  </si>
  <si>
    <t>GITAM</t>
  </si>
  <si>
    <t>GPREC</t>
  </si>
  <si>
    <t>CBIT Hyderabad</t>
  </si>
  <si>
    <t>Andhra University College of Engineering, Visakhapatnam</t>
  </si>
  <si>
    <t>GITAM Institute of Management, Visakhapatnam</t>
  </si>
  <si>
    <t>Vignan Online</t>
  </si>
  <si>
    <t>St Ann's College for Women</t>
  </si>
  <si>
    <t>Bapatla Engineering College, Bapatla Education Society</t>
  </si>
  <si>
    <t>VRSEC</t>
  </si>
  <si>
    <t>Gayatri Vidya Parishad College of Engineering</t>
  </si>
  <si>
    <t>Dayananda Sagar College of Architecture</t>
  </si>
  <si>
    <t>Shri Vishnu Engineering College for Women</t>
  </si>
  <si>
    <t>Madanapalle Institute of Technology and Science</t>
  </si>
  <si>
    <t>Sri Vasavi Engineering College</t>
  </si>
  <si>
    <t>IIT Tirupati</t>
  </si>
  <si>
    <t>Raghu Engineering College</t>
  </si>
  <si>
    <t>SPA Vijayawada</t>
  </si>
  <si>
    <t>Indira Priyadarshini Law College</t>
  </si>
  <si>
    <t>Dr. Y.S.R. Horticultural University</t>
  </si>
  <si>
    <t>Vasireddy Venkatadri Institute of Technology</t>
  </si>
  <si>
    <t>Aditya Institute of Technology and Management</t>
  </si>
  <si>
    <t>KPR Institute of Engineering and Technology</t>
  </si>
  <si>
    <t>G Pullaiah College of Engineering and Technology</t>
  </si>
  <si>
    <t>Aizza College of Engineering and Technology</t>
  </si>
  <si>
    <t>Rajeev Gandhi Memorial College of Engineering and Technology</t>
  </si>
  <si>
    <t>IIT Hyderabad</t>
  </si>
  <si>
    <t>University of Hyderabad (UOH)</t>
  </si>
  <si>
    <t>NIT Warangal</t>
  </si>
  <si>
    <t>Osmania University</t>
  </si>
  <si>
    <t>IPE Hyderabad</t>
  </si>
  <si>
    <t>Anurag University</t>
  </si>
  <si>
    <t>SIBM Hyderabad</t>
  </si>
  <si>
    <t>National Institute of Agricultural Extension Management</t>
  </si>
  <si>
    <t>NMIMS Mumbai</t>
  </si>
  <si>
    <t>IIIT Hyderabad</t>
  </si>
  <si>
    <t>Institute of Aeronautical Engineering</t>
  </si>
  <si>
    <t>VNR VJIET</t>
  </si>
  <si>
    <t>IMT Hyderabad</t>
  </si>
  <si>
    <t>Malla Reddy University Powered by Emversity</t>
  </si>
  <si>
    <t>Aurora's Business School, Aurora Group of Institutions</t>
  </si>
  <si>
    <t>IFHE Hyderabad</t>
  </si>
  <si>
    <t>ICBM - School of Business Excellence</t>
  </si>
  <si>
    <t>ICFAI Law School</t>
  </si>
  <si>
    <t>Malla Reddy College of Engineering and Technology</t>
  </si>
  <si>
    <t>CMR College of Engineering and Technology</t>
  </si>
  <si>
    <t>Woxsen School of Business</t>
  </si>
  <si>
    <t>JNTUH</t>
  </si>
  <si>
    <t>Vidya Jyothi Institute of Technology</t>
  </si>
  <si>
    <t>Muffakham Jah College of Engineering and Technology</t>
  </si>
  <si>
    <t>Vardhaman College of Engineering</t>
  </si>
  <si>
    <t>Holy Mary Institute of Technology &amp; Science</t>
  </si>
  <si>
    <t>Osmania Medical College</t>
  </si>
  <si>
    <t>St. Joseph College Hyderabad</t>
  </si>
  <si>
    <t>IIRM - Institute of Insurance and Risk Management</t>
  </si>
  <si>
    <t>IIT Madras</t>
  </si>
  <si>
    <t>Amrita Vishwa Vidyapeetham</t>
  </si>
  <si>
    <t>Vellore Institute of Technology</t>
  </si>
  <si>
    <t>Bharathiar University</t>
  </si>
  <si>
    <t>Hindustan University</t>
  </si>
  <si>
    <t>Easwari Engineering College</t>
  </si>
  <si>
    <t>NIT Trichy</t>
  </si>
  <si>
    <t>Anna University</t>
  </si>
  <si>
    <t>SASTRA University</t>
  </si>
  <si>
    <t>Madras University</t>
  </si>
  <si>
    <t>SRM Institute of Science and Technology, Trichy</t>
  </si>
  <si>
    <t>SRM TRP Engineering College</t>
  </si>
  <si>
    <t>Saveetha University</t>
  </si>
  <si>
    <t>SRM University (SRM IST)</t>
  </si>
  <si>
    <t>Alagappa University</t>
  </si>
  <si>
    <t>Sathyabama University</t>
  </si>
  <si>
    <t>Kalasalingam University</t>
  </si>
  <si>
    <t>Bharath University</t>
  </si>
  <si>
    <t>Sri Ramachandra University / Sri Ramachandra Medical College and Research Institute, Chennai</t>
  </si>
  <si>
    <t>Madurai Kamaraj University (MKU)</t>
  </si>
  <si>
    <t>SNU</t>
  </si>
  <si>
    <t>PSGCT</t>
  </si>
  <si>
    <t>Sri Sivasubramaniya Nadar College of Engineering, Chennai</t>
  </si>
  <si>
    <t>Bharathidasan University</t>
  </si>
  <si>
    <t>VIT Vellore</t>
  </si>
  <si>
    <t>Loyola College</t>
  </si>
  <si>
    <t>Madras Christian College</t>
  </si>
  <si>
    <t>Bannari Amman Institute of Technology</t>
  </si>
  <si>
    <t>Kongu Engineering College</t>
  </si>
  <si>
    <t>Karunya University</t>
  </si>
  <si>
    <t>CEG Guindy</t>
  </si>
  <si>
    <t>IIT Bombay</t>
  </si>
  <si>
    <t>UniPune (SPPU)</t>
  </si>
  <si>
    <t>IISER Pune</t>
  </si>
  <si>
    <t>ICT Mumbai</t>
  </si>
  <si>
    <t>MIT-WPU</t>
  </si>
  <si>
    <t>Lotus Business School</t>
  </si>
  <si>
    <t>Homi Bhabha National Institute, [HBNI] Mumbai</t>
  </si>
  <si>
    <t>VNIT Nagpur</t>
  </si>
  <si>
    <t>SIU Pune</t>
  </si>
  <si>
    <t>TISS Mumbai</t>
  </si>
  <si>
    <t>Dr. D.Y. Patil Vidyapeeth, Pune</t>
  </si>
  <si>
    <t>Mumbai University</t>
  </si>
  <si>
    <t>Datta Meghe Institute of Medical Sciences</t>
  </si>
  <si>
    <t>SIMC Pune</t>
  </si>
  <si>
    <t>JBIMS Mumbai</t>
  </si>
  <si>
    <t>Welingkar Mumbai</t>
  </si>
  <si>
    <t>K J Somaiya Institute of Management</t>
  </si>
  <si>
    <t>SIMSREE-Sydenham</t>
  </si>
  <si>
    <t>SIDTM</t>
  </si>
  <si>
    <t>Pune Institute of Business Management</t>
  </si>
  <si>
    <t>NL Dalmia Institute</t>
  </si>
  <si>
    <t>NITIE Mumbai</t>
  </si>
  <si>
    <t>VIT Pune</t>
  </si>
  <si>
    <t>SIIB Pune</t>
  </si>
  <si>
    <t>Kishinchand Chellaram College</t>
  </si>
  <si>
    <t>Pimpri Chinchwad College of Engineering</t>
  </si>
  <si>
    <t>SCMHRD Pune</t>
  </si>
  <si>
    <t>IIT Kanpur</t>
  </si>
  <si>
    <t>BHU</t>
  </si>
  <si>
    <t>AMU</t>
  </si>
  <si>
    <t>IIT Varanasi (BHU)</t>
  </si>
  <si>
    <t>Amity University Noida</t>
  </si>
  <si>
    <t>KGMU</t>
  </si>
  <si>
    <t>Banasthali Vidyapith</t>
  </si>
  <si>
    <t>MNNIT Allahabad</t>
  </si>
  <si>
    <t>IIIT Allahabad</t>
  </si>
  <si>
    <t>Amity University, Noida</t>
  </si>
  <si>
    <t>IMS Noida</t>
  </si>
  <si>
    <t>Galgotias</t>
  </si>
  <si>
    <t>IMS Engineering College</t>
  </si>
  <si>
    <t>Shri Ram Murti Smarak College of Engineering and Technology</t>
  </si>
  <si>
    <t>ABS Noida</t>
  </si>
  <si>
    <t>HBTU</t>
  </si>
  <si>
    <t>IIIT Delhi</t>
  </si>
  <si>
    <t>Institute of Management Studies, BHU</t>
  </si>
  <si>
    <t>Jaipuria Institute of Management Noida</t>
  </si>
  <si>
    <t>PSIT Kanpur</t>
  </si>
  <si>
    <t>ITS Ghaziabad</t>
  </si>
  <si>
    <t>Sri Ram Murti Smarak International Business School (SRMS)</t>
  </si>
  <si>
    <t>Doon Business School (DBS)</t>
  </si>
  <si>
    <t>GLA University</t>
  </si>
  <si>
    <t>IIM Lucknow</t>
  </si>
  <si>
    <t>Faculty of Engineering, Dayalbagh Educational Institute</t>
  </si>
  <si>
    <t>Jaipuria Institute of Management Lucknow</t>
  </si>
  <si>
    <t>Kerala University</t>
  </si>
  <si>
    <t>MG University (MGU)</t>
  </si>
  <si>
    <t>CUSAT</t>
  </si>
  <si>
    <t>Calicut University</t>
  </si>
  <si>
    <t>NIT Calicut</t>
  </si>
  <si>
    <t>IIM Kozhikode</t>
  </si>
  <si>
    <t>Rajagiri Business School</t>
  </si>
  <si>
    <t>SCMS Cochin School of Business</t>
  </si>
  <si>
    <t>RSET - Rajagiri School of Engineering and Technology</t>
  </si>
  <si>
    <t>IIST Trivandrum</t>
  </si>
  <si>
    <t>St. Aloysius College Mangalore</t>
  </si>
  <si>
    <t>Sree Chitra Thirunal College of Engineering</t>
  </si>
  <si>
    <t>SCMS School of Engineering and Technology</t>
  </si>
  <si>
    <t>Saintgits Institute of Management</t>
  </si>
  <si>
    <t>ST.Berchmans Institute of Management Studies (BIMS Kerela)</t>
  </si>
  <si>
    <t>St. Albert's College</t>
  </si>
  <si>
    <t>College of Engineering Trivandrum</t>
  </si>
  <si>
    <t>St. Berchmans College</t>
  </si>
  <si>
    <t>Newman College</t>
  </si>
  <si>
    <t>FISAT - Federal Institute of Science and Technology</t>
  </si>
  <si>
    <t>MEC Kochi - Government Model Engineering College</t>
  </si>
  <si>
    <t>Amrita Center for Allied Health Science</t>
  </si>
  <si>
    <t>XIME Kochi</t>
  </si>
  <si>
    <t>BMC - Bharata Mata College</t>
  </si>
  <si>
    <t>College of Engineering, Pathanapuram</t>
  </si>
  <si>
    <t>MES College, Marampally</t>
  </si>
  <si>
    <t>NLU Kochi (NUALS)</t>
  </si>
  <si>
    <t>Rating</t>
  </si>
  <si>
    <t>Visakhapatnam</t>
  </si>
  <si>
    <t>PUBLIC 3.6</t>
  </si>
  <si>
    <t>PRIVATE 3.5</t>
  </si>
  <si>
    <t>Guntur</t>
  </si>
  <si>
    <t>PUBLIC 3.5</t>
  </si>
  <si>
    <t>PUBLIC 3.7</t>
  </si>
  <si>
    <t>PUBLIC 3.9</t>
  </si>
  <si>
    <t>PUBLIC 3.8</t>
  </si>
  <si>
    <t>PUBLIC 3.3</t>
  </si>
  <si>
    <t>PUBLIC 4.3</t>
  </si>
  <si>
    <t>PUBLIC 3.2</t>
  </si>
  <si>
    <t>PUBLIC 4</t>
  </si>
  <si>
    <t>PUBLIC 4.4</t>
  </si>
  <si>
    <t>PUBLIC 4.1</t>
  </si>
  <si>
    <t>PUBLIC 3.4</t>
  </si>
  <si>
    <t>PUBLIC 2.6</t>
  </si>
  <si>
    <t>PUBLIC 4.0</t>
  </si>
  <si>
    <t>PRIVATE 3.7</t>
  </si>
  <si>
    <t>PRIVATE 4.4</t>
  </si>
  <si>
    <t>PRIVATE  3.9</t>
  </si>
  <si>
    <t>PRIVATE  4</t>
  </si>
  <si>
    <t>PRIVATE  3.7</t>
  </si>
  <si>
    <t>PRIVATE  4.4</t>
  </si>
  <si>
    <t>PUBLIC  4.1</t>
  </si>
  <si>
    <t>AUTONOMOUS  4.3</t>
  </si>
  <si>
    <t>PRIVATE  3.8</t>
  </si>
  <si>
    <t>PUBLIC  4.5</t>
  </si>
  <si>
    <t>PRIVATE  3.1</t>
  </si>
  <si>
    <t>PRIVATE  4.2</t>
  </si>
  <si>
    <t>PRIVATE  4.7</t>
  </si>
  <si>
    <t>PUBLIC  3.8</t>
  </si>
  <si>
    <t>PRIVATE  3.5</t>
  </si>
  <si>
    <t>PRIVATE  3.6</t>
  </si>
  <si>
    <t>PUBLIC  3.6</t>
  </si>
  <si>
    <t>PRIVATE  4.1</t>
  </si>
  <si>
    <t>PRIVATE  4.6</t>
  </si>
  <si>
    <t>PRIVATE  4.5</t>
  </si>
  <si>
    <t>PRIVATE  4.0</t>
  </si>
  <si>
    <t>PRIVATE  3</t>
  </si>
  <si>
    <t>PUBLIC  3.0</t>
  </si>
  <si>
    <t>PUBLIC  4.3</t>
  </si>
  <si>
    <t>PUBLIC  4.0</t>
  </si>
  <si>
    <t>PUBLIC  3.9</t>
  </si>
  <si>
    <t>PUBLIC  4.2</t>
  </si>
  <si>
    <t>PRIVATE  3.2</t>
  </si>
  <si>
    <t>PRIVATE 3.8</t>
  </si>
  <si>
    <t>PRIVATE 3.9</t>
  </si>
  <si>
    <t>PRIVATE 3.1</t>
  </si>
  <si>
    <t>PRIVATE 3.3</t>
  </si>
  <si>
    <t>PRIVATE 3.0</t>
  </si>
  <si>
    <t>PRIVATE 2.9</t>
  </si>
  <si>
    <t>PRIVATE 3.2</t>
  </si>
  <si>
    <t>PUBLIC  3.3</t>
  </si>
  <si>
    <t>PRIVATE 2.6</t>
  </si>
  <si>
    <t>PRIVATE 4.1</t>
  </si>
  <si>
    <t>PRIVATE 2.4</t>
  </si>
  <si>
    <t>PRIVATE 3.4</t>
  </si>
  <si>
    <t>PUBLIC  3.5</t>
  </si>
  <si>
    <t>PRIVATE  2.7</t>
  </si>
  <si>
    <t xml:space="preserve">PRIVATE </t>
  </si>
  <si>
    <t xml:space="preserve">PUBLIC 4 </t>
  </si>
  <si>
    <t>PRIVATE 4</t>
  </si>
  <si>
    <t xml:space="preserve">PRIVATE 3.9 </t>
  </si>
  <si>
    <t>PRIVATE 4.3</t>
  </si>
  <si>
    <t xml:space="preserve">PRIVATE 3.8 </t>
  </si>
  <si>
    <t xml:space="preserve">PRIVATE 4.3 </t>
  </si>
  <si>
    <t xml:space="preserve">PRIVATE 3.4 </t>
  </si>
  <si>
    <t>PRIVATE 4.0</t>
  </si>
  <si>
    <t>PUBLIC/GOVERNMENT 4.4</t>
  </si>
  <si>
    <t xml:space="preserve">PUBLIC 3.3 </t>
  </si>
  <si>
    <t xml:space="preserve">PUBLIC 3.4 </t>
  </si>
  <si>
    <t xml:space="preserve">PRIVATE 3.7 </t>
  </si>
  <si>
    <t>Tirupati</t>
  </si>
  <si>
    <t>East Godavari</t>
  </si>
  <si>
    <t>Bangalore</t>
  </si>
  <si>
    <t>Kurnool</t>
  </si>
  <si>
    <t>Kadapa</t>
  </si>
  <si>
    <t>Tadepalligudem</t>
  </si>
  <si>
    <t>Vijayawada</t>
  </si>
  <si>
    <t>Bhimavaram</t>
  </si>
  <si>
    <t>Madanapalle</t>
  </si>
  <si>
    <t>Prakasam</t>
  </si>
  <si>
    <t>Srikakulam</t>
  </si>
  <si>
    <t>Eluru</t>
  </si>
  <si>
    <t>Adilabad</t>
  </si>
  <si>
    <t>Nandyala</t>
  </si>
  <si>
    <t>Hyderabad</t>
  </si>
  <si>
    <t>Warangal</t>
  </si>
  <si>
    <t>Mumbai</t>
  </si>
  <si>
    <t>Chennai</t>
  </si>
  <si>
    <t>Coimbatore</t>
  </si>
  <si>
    <t>Vellore</t>
  </si>
  <si>
    <t>Tiruchirappalli</t>
  </si>
  <si>
    <t>Thanjavur</t>
  </si>
  <si>
    <t>Trichy</t>
  </si>
  <si>
    <t>Karaikudi</t>
  </si>
  <si>
    <t>Krishnakoil</t>
  </si>
  <si>
    <t>Madurai</t>
  </si>
  <si>
    <t>Erode</t>
  </si>
  <si>
    <t>Pune</t>
  </si>
  <si>
    <t>Nagpur</t>
  </si>
  <si>
    <t>Thane</t>
  </si>
  <si>
    <t>Kanpur</t>
  </si>
  <si>
    <t>Varanasi</t>
  </si>
  <si>
    <t>Aligarh</t>
  </si>
  <si>
    <t>Noida</t>
  </si>
  <si>
    <t>Lucknow</t>
  </si>
  <si>
    <t>Allahabad</t>
  </si>
  <si>
    <t>Greater Noida</t>
  </si>
  <si>
    <t>Ghaziabad</t>
  </si>
  <si>
    <t>Bareilly</t>
  </si>
  <si>
    <t>Amroha</t>
  </si>
  <si>
    <t>Unnao</t>
  </si>
  <si>
    <t>Mathura</t>
  </si>
  <si>
    <t>Agra</t>
  </si>
  <si>
    <t>Thiruvananthapuram</t>
  </si>
  <si>
    <t>Kottayam</t>
  </si>
  <si>
    <t>Kochi</t>
  </si>
  <si>
    <t>Calicut</t>
  </si>
  <si>
    <t>Kozhikode</t>
  </si>
  <si>
    <t>Cochin</t>
  </si>
  <si>
    <t>Thrissur</t>
  </si>
  <si>
    <t>Ernakulam</t>
  </si>
  <si>
    <t>Thodupuzha</t>
  </si>
  <si>
    <t>Pathanapuram</t>
  </si>
  <si>
    <t>Aluva</t>
  </si>
  <si>
    <t>fees</t>
  </si>
  <si>
    <t>PRIVATE 2.7</t>
  </si>
  <si>
    <t>PRIV ATE 3.7</t>
  </si>
  <si>
    <t>PUBLIC 3.1</t>
  </si>
  <si>
    <t>PRIVATE 4.5</t>
  </si>
  <si>
    <t>PUBLIC 2.8</t>
  </si>
  <si>
    <t>PUBLIC 2.5</t>
  </si>
  <si>
    <t>City</t>
  </si>
  <si>
    <t>College Type</t>
  </si>
  <si>
    <t>State</t>
  </si>
  <si>
    <t>Andhra Pradesh</t>
  </si>
  <si>
    <t>Telangana</t>
  </si>
  <si>
    <t>Tamil Nadu</t>
  </si>
  <si>
    <t>Maharashtra</t>
  </si>
  <si>
    <t>Uttar Pradesh</t>
  </si>
  <si>
    <t>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</si>
</sst>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34F405B-7D99-4301-BD5B-C1E53E13442F}" autoFormatId="16" applyNumberFormats="0" applyBorderFormats="0" applyFontFormats="0" applyPatternFormats="0" applyAlignmentFormats="0" applyWidthHeightFormats="0">
  <queryTableRefresh nextId="9" unboundColumnsRight="5">
    <queryTableFields count="6">
      <queryTableField id="1" name="college_names" tableColumnId="1"/>
      <queryTableField id="8" dataBound="0" tableColumnId="8"/>
      <queryTableField id="5" dataBound="0" tableColumnId="5"/>
      <queryTableField id="7" dataBound="0" tableColumnId="7"/>
      <queryTableField id="6" dataBound="0" tableColumnId="6"/>
      <queryTableField id="4" dataBound="0" tableColumnId="4"/>
    </queryTableFields>
    <queryTableDeletedFields count="2">
      <deletedField name="college_cities"/>
      <deletedField name="college_fe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9BD7FA-B4B2-4CAA-95A3-FE112CC1D46F}" name="Append1" displayName="Append1" ref="B1:G179" tableType="queryTable" totalsRowShown="0">
  <autoFilter ref="B1:G179" xr:uid="{AA9BD7FA-B4B2-4CAA-95A3-FE112CC1D46F}"/>
  <tableColumns count="6">
    <tableColumn id="1" xr3:uid="{E08E168E-A9EB-457C-83CA-6B5D97DC2099}" uniqueName="1" name="college_names" queryTableFieldId="1" dataDxfId="1"/>
    <tableColumn id="8" xr3:uid="{B3C3C477-B2F5-4538-A446-D7B47138BF14}" uniqueName="8" name="City" queryTableFieldId="8"/>
    <tableColumn id="5" xr3:uid="{F4B2E892-46C4-4A23-9412-FA7CEF5E8BF9}" uniqueName="5" name="State" queryTableFieldId="5"/>
    <tableColumn id="7" xr3:uid="{0F91F647-8ACF-4E4C-A4A7-D5929C8DC236}" uniqueName="7" name="Rating" queryTableFieldId="7"/>
    <tableColumn id="6" xr3:uid="{F24A748D-A7F2-4BFA-B5E1-C5CE4B8C59F2}" uniqueName="6" name="College Type" queryTableFieldId="6"/>
    <tableColumn id="4" xr3:uid="{EAE44E8B-77C6-41A7-A91E-AD39282B8B05}" uniqueName="4" name="fees" queryTableFieldId="4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2B6C-5C6E-4D15-B3C1-DC99CEDB6A6D}">
  <dimension ref="A1:G178"/>
  <sheetViews>
    <sheetView tabSelected="1" topLeftCell="C1" zoomScale="80" zoomScaleNormal="80" workbookViewId="0">
      <selection activeCell="I1" sqref="I1"/>
    </sheetView>
  </sheetViews>
  <sheetFormatPr defaultRowHeight="14.5" x14ac:dyDescent="0.35"/>
  <cols>
    <col min="1" max="1" width="78.81640625" hidden="1" customWidth="1"/>
    <col min="2" max="3" width="48.90625" customWidth="1"/>
    <col min="4" max="4" width="28.08984375" customWidth="1"/>
    <col min="5" max="5" width="14.26953125" customWidth="1"/>
    <col min="6" max="6" width="48.6328125" bestFit="1" customWidth="1"/>
    <col min="7" max="7" width="26.1796875" customWidth="1"/>
    <col min="8" max="8" width="15.453125" customWidth="1"/>
  </cols>
  <sheetData>
    <row r="1" spans="2:7" x14ac:dyDescent="0.35">
      <c r="B1" t="s">
        <v>0</v>
      </c>
      <c r="C1" t="s">
        <v>306</v>
      </c>
      <c r="D1" t="s">
        <v>308</v>
      </c>
      <c r="E1" t="s">
        <v>172</v>
      </c>
      <c r="F1" t="s">
        <v>307</v>
      </c>
      <c r="G1" t="s">
        <v>299</v>
      </c>
    </row>
    <row r="2" spans="2:7" x14ac:dyDescent="0.35">
      <c r="B2" t="s">
        <v>1</v>
      </c>
      <c r="C2" t="s">
        <v>173</v>
      </c>
      <c r="D2" t="s">
        <v>309</v>
      </c>
      <c r="E2">
        <v>41</v>
      </c>
      <c r="F2" t="s">
        <v>174</v>
      </c>
      <c r="G2">
        <v>30.73</v>
      </c>
    </row>
    <row r="3" spans="2:7" x14ac:dyDescent="0.35">
      <c r="B3" t="s">
        <v>2</v>
      </c>
      <c r="C3" t="s">
        <v>176</v>
      </c>
      <c r="D3" t="s">
        <v>309</v>
      </c>
      <c r="E3">
        <v>40</v>
      </c>
      <c r="F3" t="s">
        <v>175</v>
      </c>
      <c r="G3">
        <f>IF(ISBLANK(G2),G1,G2)</f>
        <v>30.73</v>
      </c>
    </row>
    <row r="4" spans="2:7" x14ac:dyDescent="0.35">
      <c r="B4" t="s">
        <v>3</v>
      </c>
      <c r="C4" t="s">
        <v>245</v>
      </c>
      <c r="D4" t="s">
        <v>309</v>
      </c>
      <c r="E4">
        <v>33</v>
      </c>
      <c r="F4" t="s">
        <v>177</v>
      </c>
      <c r="G4">
        <f>(16+14.44)/2</f>
        <v>15.219999999999999</v>
      </c>
    </row>
    <row r="5" spans="2:7" x14ac:dyDescent="0.35">
      <c r="B5" t="s">
        <v>4</v>
      </c>
      <c r="C5" t="s">
        <v>246</v>
      </c>
      <c r="D5" t="s">
        <v>309</v>
      </c>
      <c r="E5">
        <v>40</v>
      </c>
      <c r="F5" t="s">
        <v>190</v>
      </c>
      <c r="G5">
        <v>30.73</v>
      </c>
    </row>
    <row r="6" spans="2:7" x14ac:dyDescent="0.35">
      <c r="B6" t="s">
        <v>5</v>
      </c>
      <c r="C6" t="s">
        <v>247</v>
      </c>
      <c r="D6" t="s">
        <v>309</v>
      </c>
      <c r="E6">
        <v>20</v>
      </c>
      <c r="F6" t="s">
        <v>192</v>
      </c>
      <c r="G6">
        <v>30.73</v>
      </c>
    </row>
    <row r="7" spans="2:7" x14ac:dyDescent="0.35">
      <c r="B7" t="s">
        <v>6</v>
      </c>
      <c r="C7" t="s">
        <v>173</v>
      </c>
      <c r="D7" t="s">
        <v>309</v>
      </c>
      <c r="E7">
        <v>15</v>
      </c>
      <c r="F7" t="s">
        <v>218</v>
      </c>
      <c r="G7">
        <v>30.73</v>
      </c>
    </row>
    <row r="8" spans="2:7" x14ac:dyDescent="0.35">
      <c r="B8" t="s">
        <v>7</v>
      </c>
      <c r="C8" t="s">
        <v>248</v>
      </c>
      <c r="D8" t="s">
        <v>309</v>
      </c>
      <c r="E8">
        <v>32</v>
      </c>
      <c r="F8" t="s">
        <v>219</v>
      </c>
      <c r="G8">
        <f>(1.4+15.6)/2</f>
        <v>8.5</v>
      </c>
    </row>
    <row r="9" spans="2:7" x14ac:dyDescent="0.35">
      <c r="B9" t="s">
        <v>8</v>
      </c>
      <c r="C9" t="s">
        <v>249</v>
      </c>
      <c r="D9" t="s">
        <v>309</v>
      </c>
      <c r="E9">
        <v>20</v>
      </c>
      <c r="F9" t="s">
        <v>218</v>
      </c>
      <c r="G9">
        <v>30.73</v>
      </c>
    </row>
    <row r="10" spans="2:7" x14ac:dyDescent="0.35">
      <c r="B10" t="s">
        <v>9</v>
      </c>
      <c r="C10" t="s">
        <v>250</v>
      </c>
      <c r="D10" t="s">
        <v>309</v>
      </c>
      <c r="E10">
        <v>25</v>
      </c>
      <c r="F10" t="s">
        <v>174</v>
      </c>
      <c r="G10">
        <v>30.73</v>
      </c>
    </row>
    <row r="11" spans="2:7" x14ac:dyDescent="0.35">
      <c r="B11" t="s">
        <v>10</v>
      </c>
      <c r="C11" t="s">
        <v>173</v>
      </c>
      <c r="D11" t="s">
        <v>309</v>
      </c>
      <c r="E11">
        <v>17</v>
      </c>
      <c r="F11" t="s">
        <v>220</v>
      </c>
      <c r="G11">
        <v>30.73</v>
      </c>
    </row>
    <row r="12" spans="2:7" x14ac:dyDescent="0.35">
      <c r="B12" t="s">
        <v>11</v>
      </c>
      <c r="C12" t="s">
        <v>176</v>
      </c>
      <c r="D12" t="s">
        <v>309</v>
      </c>
      <c r="E12">
        <v>14</v>
      </c>
      <c r="F12" t="s">
        <v>240</v>
      </c>
      <c r="G12">
        <f>(8+2.71)/2</f>
        <v>5.3550000000000004</v>
      </c>
    </row>
    <row r="13" spans="2:7" x14ac:dyDescent="0.35">
      <c r="B13" t="s">
        <v>12</v>
      </c>
      <c r="C13" t="s">
        <v>173</v>
      </c>
      <c r="D13" t="s">
        <v>309</v>
      </c>
      <c r="E13">
        <v>22</v>
      </c>
      <c r="F13" t="s">
        <v>218</v>
      </c>
      <c r="G13">
        <v>30.73</v>
      </c>
    </row>
    <row r="14" spans="2:7" x14ac:dyDescent="0.35">
      <c r="B14" t="s">
        <v>13</v>
      </c>
      <c r="C14" t="s">
        <v>176</v>
      </c>
      <c r="D14" t="s">
        <v>309</v>
      </c>
      <c r="E14">
        <v>38</v>
      </c>
      <c r="F14" t="s">
        <v>190</v>
      </c>
      <c r="G14">
        <v>30.73</v>
      </c>
    </row>
    <row r="15" spans="2:7" x14ac:dyDescent="0.35">
      <c r="B15" t="s">
        <v>14</v>
      </c>
      <c r="C15" t="s">
        <v>251</v>
      </c>
      <c r="D15" t="s">
        <v>309</v>
      </c>
      <c r="E15">
        <v>44</v>
      </c>
      <c r="F15" t="s">
        <v>219</v>
      </c>
      <c r="G15">
        <v>30.73</v>
      </c>
    </row>
    <row r="16" spans="2:7" x14ac:dyDescent="0.35">
      <c r="B16" t="s">
        <v>15</v>
      </c>
      <c r="C16" t="s">
        <v>173</v>
      </c>
      <c r="D16" t="s">
        <v>309</v>
      </c>
      <c r="E16">
        <v>36</v>
      </c>
      <c r="F16" t="s">
        <v>190</v>
      </c>
      <c r="G16">
        <v>30.73</v>
      </c>
    </row>
    <row r="17" spans="2:7" x14ac:dyDescent="0.35">
      <c r="B17" t="s">
        <v>16</v>
      </c>
      <c r="C17" t="s">
        <v>251</v>
      </c>
      <c r="D17" t="s">
        <v>309</v>
      </c>
      <c r="E17">
        <v>31</v>
      </c>
      <c r="F17" t="s">
        <v>222</v>
      </c>
      <c r="G17">
        <v>30.73</v>
      </c>
    </row>
    <row r="18" spans="2:7" x14ac:dyDescent="0.35">
      <c r="B18" t="s">
        <v>17</v>
      </c>
      <c r="C18" t="s">
        <v>252</v>
      </c>
      <c r="D18" t="s">
        <v>309</v>
      </c>
      <c r="E18">
        <v>26</v>
      </c>
      <c r="F18" t="s">
        <v>201</v>
      </c>
      <c r="G18">
        <f>(54+2.01)/2</f>
        <v>28.004999999999999</v>
      </c>
    </row>
    <row r="19" spans="2:7" x14ac:dyDescent="0.35">
      <c r="B19" t="s">
        <v>18</v>
      </c>
      <c r="C19" t="s">
        <v>253</v>
      </c>
      <c r="D19" t="s">
        <v>309</v>
      </c>
      <c r="E19">
        <v>21</v>
      </c>
      <c r="F19" t="s">
        <v>175</v>
      </c>
      <c r="G19">
        <v>30.73</v>
      </c>
    </row>
    <row r="20" spans="2:7" x14ac:dyDescent="0.35">
      <c r="B20" t="s">
        <v>19</v>
      </c>
      <c r="C20" t="s">
        <v>250</v>
      </c>
      <c r="D20" t="s">
        <v>309</v>
      </c>
      <c r="E20">
        <v>39</v>
      </c>
      <c r="F20" t="s">
        <v>221</v>
      </c>
      <c r="G20">
        <v>30.73</v>
      </c>
    </row>
    <row r="21" spans="2:7" x14ac:dyDescent="0.35">
      <c r="B21" t="s">
        <v>20</v>
      </c>
      <c r="C21" t="s">
        <v>245</v>
      </c>
      <c r="D21" t="s">
        <v>309</v>
      </c>
      <c r="E21">
        <v>14</v>
      </c>
      <c r="F21" t="s">
        <v>197</v>
      </c>
      <c r="G21">
        <v>30.73</v>
      </c>
    </row>
    <row r="22" spans="2:7" x14ac:dyDescent="0.35">
      <c r="B22" t="s">
        <v>21</v>
      </c>
      <c r="C22" t="s">
        <v>173</v>
      </c>
      <c r="D22" t="s">
        <v>309</v>
      </c>
      <c r="E22">
        <v>16</v>
      </c>
      <c r="F22" t="s">
        <v>220</v>
      </c>
      <c r="G22">
        <f>(1+3.13)/2</f>
        <v>2.0649999999999999</v>
      </c>
    </row>
    <row r="23" spans="2:7" x14ac:dyDescent="0.35">
      <c r="B23" t="s">
        <v>22</v>
      </c>
      <c r="C23" t="s">
        <v>251</v>
      </c>
      <c r="D23" t="s">
        <v>309</v>
      </c>
      <c r="E23">
        <v>23</v>
      </c>
      <c r="F23" t="s">
        <v>179</v>
      </c>
      <c r="G23">
        <v>30.73</v>
      </c>
    </row>
    <row r="24" spans="2:7" x14ac:dyDescent="0.35">
      <c r="B24" t="s">
        <v>23</v>
      </c>
      <c r="C24" t="s">
        <v>254</v>
      </c>
      <c r="D24" t="s">
        <v>309</v>
      </c>
      <c r="E24">
        <v>45</v>
      </c>
      <c r="F24" t="s">
        <v>221</v>
      </c>
      <c r="G24">
        <v>30.73</v>
      </c>
    </row>
    <row r="25" spans="2:7" x14ac:dyDescent="0.35">
      <c r="B25" t="s">
        <v>24</v>
      </c>
      <c r="C25" t="s">
        <v>250</v>
      </c>
      <c r="D25" t="s">
        <v>309</v>
      </c>
      <c r="E25">
        <v>20</v>
      </c>
      <c r="F25" t="s">
        <v>188</v>
      </c>
      <c r="G25">
        <v>30.73</v>
      </c>
    </row>
    <row r="26" spans="2:7" x14ac:dyDescent="0.35">
      <c r="B26" t="s">
        <v>25</v>
      </c>
      <c r="C26" t="s">
        <v>176</v>
      </c>
      <c r="D26" t="s">
        <v>309</v>
      </c>
      <c r="E26">
        <v>24</v>
      </c>
      <c r="F26" t="s">
        <v>174</v>
      </c>
      <c r="G26">
        <f>(96+14.5)/2</f>
        <v>55.25</v>
      </c>
    </row>
    <row r="27" spans="2:7" x14ac:dyDescent="0.35">
      <c r="B27" t="s">
        <v>26</v>
      </c>
      <c r="C27" t="s">
        <v>255</v>
      </c>
      <c r="D27" t="s">
        <v>309</v>
      </c>
      <c r="E27">
        <v>52</v>
      </c>
      <c r="F27" t="s">
        <v>222</v>
      </c>
      <c r="G27">
        <v>30.73</v>
      </c>
    </row>
    <row r="28" spans="2:7" x14ac:dyDescent="0.35">
      <c r="B28" t="s">
        <v>27</v>
      </c>
      <c r="C28" t="s">
        <v>256</v>
      </c>
      <c r="D28" t="s">
        <v>309</v>
      </c>
      <c r="E28">
        <v>50</v>
      </c>
      <c r="F28" t="s">
        <v>223</v>
      </c>
      <c r="G28">
        <v>30.73</v>
      </c>
    </row>
    <row r="29" spans="2:7" x14ac:dyDescent="0.35">
      <c r="B29" t="s">
        <v>28</v>
      </c>
      <c r="C29" t="s">
        <v>248</v>
      </c>
      <c r="D29" t="s">
        <v>309</v>
      </c>
      <c r="E29">
        <v>56</v>
      </c>
      <c r="F29" t="s">
        <v>193</v>
      </c>
      <c r="G29">
        <v>30.73</v>
      </c>
    </row>
    <row r="30" spans="2:7" x14ac:dyDescent="0.35">
      <c r="B30" t="s">
        <v>29</v>
      </c>
      <c r="C30" t="s">
        <v>257</v>
      </c>
      <c r="D30" t="s">
        <v>309</v>
      </c>
      <c r="E30">
        <v>49</v>
      </c>
      <c r="F30" t="s">
        <v>300</v>
      </c>
      <c r="G30">
        <f>(1.14+3.2)/2</f>
        <v>2.17</v>
      </c>
    </row>
    <row r="31" spans="2:7" x14ac:dyDescent="0.35">
      <c r="B31" t="s">
        <v>30</v>
      </c>
      <c r="C31" t="s">
        <v>258</v>
      </c>
      <c r="D31" t="s">
        <v>309</v>
      </c>
      <c r="E31">
        <v>51</v>
      </c>
      <c r="F31" t="s">
        <v>224</v>
      </c>
      <c r="G31">
        <v>30.73</v>
      </c>
    </row>
    <row r="32" spans="2:7" x14ac:dyDescent="0.35">
      <c r="B32" t="s">
        <v>31</v>
      </c>
      <c r="C32" t="s">
        <v>259</v>
      </c>
      <c r="D32" t="s">
        <v>310</v>
      </c>
      <c r="E32">
        <v>12</v>
      </c>
      <c r="F32" t="s">
        <v>180</v>
      </c>
      <c r="G32">
        <v>30.73</v>
      </c>
    </row>
    <row r="33" spans="2:7" x14ac:dyDescent="0.35">
      <c r="B33" t="s">
        <v>32</v>
      </c>
      <c r="C33" t="s">
        <v>259</v>
      </c>
      <c r="D33" t="s">
        <v>310</v>
      </c>
      <c r="E33">
        <v>25</v>
      </c>
      <c r="F33" s="1" t="s">
        <v>180</v>
      </c>
      <c r="G33">
        <v>30.73</v>
      </c>
    </row>
    <row r="34" spans="2:7" x14ac:dyDescent="0.35">
      <c r="B34" t="s">
        <v>33</v>
      </c>
      <c r="C34" t="s">
        <v>260</v>
      </c>
      <c r="D34" t="s">
        <v>310</v>
      </c>
      <c r="E34">
        <v>53</v>
      </c>
      <c r="F34" s="1" t="s">
        <v>233</v>
      </c>
      <c r="G34">
        <f>(15+9.6)/2</f>
        <v>12.3</v>
      </c>
    </row>
    <row r="35" spans="2:7" x14ac:dyDescent="0.35">
      <c r="B35" t="s">
        <v>34</v>
      </c>
      <c r="C35" t="s">
        <v>259</v>
      </c>
      <c r="D35" t="s">
        <v>310</v>
      </c>
      <c r="E35">
        <v>70</v>
      </c>
      <c r="F35" t="s">
        <v>177</v>
      </c>
      <c r="G35">
        <v>30.73</v>
      </c>
    </row>
    <row r="36" spans="2:7" x14ac:dyDescent="0.35">
      <c r="B36" t="s">
        <v>35</v>
      </c>
      <c r="C36" t="s">
        <v>259</v>
      </c>
      <c r="D36" t="s">
        <v>310</v>
      </c>
      <c r="E36">
        <v>48</v>
      </c>
      <c r="F36" t="s">
        <v>234</v>
      </c>
      <c r="G36">
        <v>30.73</v>
      </c>
    </row>
    <row r="37" spans="2:7" x14ac:dyDescent="0.35">
      <c r="B37" t="s">
        <v>35</v>
      </c>
      <c r="C37" t="s">
        <v>259</v>
      </c>
      <c r="D37" t="s">
        <v>310</v>
      </c>
      <c r="E37">
        <v>60</v>
      </c>
      <c r="F37" t="s">
        <v>234</v>
      </c>
      <c r="G37">
        <f>(5+4.18)/2</f>
        <v>4.59</v>
      </c>
    </row>
    <row r="38" spans="2:7" x14ac:dyDescent="0.35">
      <c r="B38" t="s">
        <v>36</v>
      </c>
      <c r="C38" t="s">
        <v>259</v>
      </c>
      <c r="D38" t="s">
        <v>310</v>
      </c>
      <c r="E38">
        <v>66</v>
      </c>
      <c r="F38" t="s">
        <v>194</v>
      </c>
      <c r="G38">
        <v>30.73</v>
      </c>
    </row>
    <row r="39" spans="2:7" x14ac:dyDescent="0.35">
      <c r="B39" t="s">
        <v>37</v>
      </c>
      <c r="C39" t="s">
        <v>259</v>
      </c>
      <c r="D39" t="s">
        <v>310</v>
      </c>
      <c r="E39">
        <v>32</v>
      </c>
      <c r="F39" t="s">
        <v>195</v>
      </c>
      <c r="G39">
        <v>30.73</v>
      </c>
    </row>
    <row r="40" spans="2:7" x14ac:dyDescent="0.35">
      <c r="B40" t="s">
        <v>38</v>
      </c>
      <c r="C40" t="s">
        <v>259</v>
      </c>
      <c r="D40" t="s">
        <v>310</v>
      </c>
      <c r="E40">
        <v>51</v>
      </c>
      <c r="F40" t="s">
        <v>196</v>
      </c>
      <c r="G40">
        <v>30.73</v>
      </c>
    </row>
    <row r="41" spans="2:7" x14ac:dyDescent="0.35">
      <c r="B41" t="s">
        <v>39</v>
      </c>
      <c r="C41" t="s">
        <v>261</v>
      </c>
      <c r="D41" t="s">
        <v>310</v>
      </c>
      <c r="E41">
        <v>84</v>
      </c>
      <c r="F41" t="s">
        <v>180</v>
      </c>
      <c r="G41">
        <v>30.73</v>
      </c>
    </row>
    <row r="42" spans="2:7" x14ac:dyDescent="0.35">
      <c r="B42" t="s">
        <v>5</v>
      </c>
      <c r="C42" t="s">
        <v>247</v>
      </c>
      <c r="D42" t="s">
        <v>310</v>
      </c>
      <c r="E42">
        <v>44</v>
      </c>
      <c r="F42" t="s">
        <v>192</v>
      </c>
      <c r="G42">
        <f>(30+5)/2</f>
        <v>17.5</v>
      </c>
    </row>
    <row r="43" spans="2:7" x14ac:dyDescent="0.35">
      <c r="B43" t="s">
        <v>40</v>
      </c>
      <c r="C43" t="s">
        <v>259</v>
      </c>
      <c r="D43" t="s">
        <v>310</v>
      </c>
      <c r="E43">
        <v>49</v>
      </c>
      <c r="F43" t="s">
        <v>197</v>
      </c>
      <c r="G43">
        <v>30.73</v>
      </c>
    </row>
    <row r="44" spans="2:7" x14ac:dyDescent="0.35">
      <c r="B44" t="s">
        <v>41</v>
      </c>
      <c r="C44" t="s">
        <v>259</v>
      </c>
      <c r="D44" t="s">
        <v>310</v>
      </c>
      <c r="E44">
        <v>51</v>
      </c>
      <c r="F44" t="s">
        <v>198</v>
      </c>
      <c r="G44">
        <v>30.73</v>
      </c>
    </row>
    <row r="45" spans="2:7" x14ac:dyDescent="0.35">
      <c r="B45" t="s">
        <v>42</v>
      </c>
      <c r="C45" t="s">
        <v>259</v>
      </c>
      <c r="D45" t="s">
        <v>310</v>
      </c>
      <c r="E45">
        <v>58</v>
      </c>
      <c r="F45" t="s">
        <v>192</v>
      </c>
      <c r="G45">
        <v>30.73</v>
      </c>
    </row>
    <row r="46" spans="2:7" x14ac:dyDescent="0.35">
      <c r="B46" t="s">
        <v>43</v>
      </c>
      <c r="C46" t="s">
        <v>259</v>
      </c>
      <c r="D46" t="s">
        <v>310</v>
      </c>
      <c r="E46">
        <v>71</v>
      </c>
      <c r="F46" t="s">
        <v>199</v>
      </c>
      <c r="G46">
        <v>30.73</v>
      </c>
    </row>
    <row r="47" spans="2:7" x14ac:dyDescent="0.35">
      <c r="B47" t="s">
        <v>44</v>
      </c>
      <c r="C47" t="s">
        <v>259</v>
      </c>
      <c r="D47" t="s">
        <v>310</v>
      </c>
      <c r="E47">
        <v>65</v>
      </c>
      <c r="F47" t="s">
        <v>301</v>
      </c>
      <c r="G47">
        <f>(2+3.45)/2</f>
        <v>2.7250000000000001</v>
      </c>
    </row>
    <row r="48" spans="2:7" x14ac:dyDescent="0.35">
      <c r="B48" t="s">
        <v>45</v>
      </c>
      <c r="C48" t="s">
        <v>259</v>
      </c>
      <c r="D48" t="s">
        <v>310</v>
      </c>
      <c r="E48">
        <v>29</v>
      </c>
      <c r="F48" t="s">
        <v>200</v>
      </c>
      <c r="G48">
        <v>30.73</v>
      </c>
    </row>
    <row r="49" spans="2:7" x14ac:dyDescent="0.35">
      <c r="B49" t="s">
        <v>46</v>
      </c>
      <c r="C49" t="s">
        <v>259</v>
      </c>
      <c r="D49" t="s">
        <v>310</v>
      </c>
      <c r="E49">
        <v>39</v>
      </c>
      <c r="F49" t="s">
        <v>201</v>
      </c>
      <c r="G49">
        <v>30.73</v>
      </c>
    </row>
    <row r="50" spans="2:7" x14ac:dyDescent="0.35">
      <c r="B50" t="s">
        <v>47</v>
      </c>
      <c r="C50" t="s">
        <v>259</v>
      </c>
      <c r="D50" t="s">
        <v>310</v>
      </c>
      <c r="E50">
        <v>47</v>
      </c>
      <c r="F50" t="s">
        <v>219</v>
      </c>
      <c r="G50">
        <v>30.73</v>
      </c>
    </row>
    <row r="51" spans="2:7" x14ac:dyDescent="0.35">
      <c r="B51" t="s">
        <v>48</v>
      </c>
      <c r="C51" t="s">
        <v>259</v>
      </c>
      <c r="D51" t="s">
        <v>310</v>
      </c>
      <c r="E51">
        <v>55</v>
      </c>
      <c r="F51" t="s">
        <v>224</v>
      </c>
      <c r="G51">
        <v>30.73</v>
      </c>
    </row>
    <row r="52" spans="2:7" x14ac:dyDescent="0.35">
      <c r="B52" t="s">
        <v>49</v>
      </c>
      <c r="C52" t="s">
        <v>259</v>
      </c>
      <c r="D52" t="s">
        <v>310</v>
      </c>
      <c r="E52">
        <v>69</v>
      </c>
      <c r="F52" t="s">
        <v>194</v>
      </c>
      <c r="G52">
        <v>30.73</v>
      </c>
    </row>
    <row r="53" spans="2:7" x14ac:dyDescent="0.35">
      <c r="B53" t="s">
        <v>50</v>
      </c>
      <c r="C53" t="s">
        <v>259</v>
      </c>
      <c r="D53" t="s">
        <v>310</v>
      </c>
      <c r="E53">
        <v>45</v>
      </c>
      <c r="F53" t="s">
        <v>200</v>
      </c>
      <c r="G53">
        <v>30.73</v>
      </c>
    </row>
    <row r="54" spans="2:7" x14ac:dyDescent="0.35">
      <c r="B54" t="s">
        <v>51</v>
      </c>
      <c r="C54" t="s">
        <v>259</v>
      </c>
      <c r="D54" t="s">
        <v>310</v>
      </c>
      <c r="E54">
        <v>31</v>
      </c>
      <c r="F54" t="s">
        <v>202</v>
      </c>
      <c r="G54">
        <v>30.73</v>
      </c>
    </row>
    <row r="55" spans="2:7" x14ac:dyDescent="0.35">
      <c r="B55" t="s">
        <v>52</v>
      </c>
      <c r="C55" t="s">
        <v>259</v>
      </c>
      <c r="D55" t="s">
        <v>310</v>
      </c>
      <c r="E55">
        <v>22</v>
      </c>
      <c r="F55" t="s">
        <v>203</v>
      </c>
      <c r="G55">
        <v>30.73</v>
      </c>
    </row>
    <row r="56" spans="2:7" x14ac:dyDescent="0.35">
      <c r="B56" t="s">
        <v>53</v>
      </c>
      <c r="C56" t="s">
        <v>259</v>
      </c>
      <c r="D56" t="s">
        <v>310</v>
      </c>
      <c r="E56">
        <v>57</v>
      </c>
      <c r="F56" t="s">
        <v>204</v>
      </c>
      <c r="G56">
        <v>30.73</v>
      </c>
    </row>
    <row r="57" spans="2:7" x14ac:dyDescent="0.35">
      <c r="B57" t="s">
        <v>54</v>
      </c>
      <c r="C57" t="s">
        <v>259</v>
      </c>
      <c r="D57" t="s">
        <v>310</v>
      </c>
      <c r="E57">
        <v>39</v>
      </c>
      <c r="F57" t="s">
        <v>192</v>
      </c>
      <c r="G57">
        <v>30.73</v>
      </c>
    </row>
    <row r="58" spans="2:7" x14ac:dyDescent="0.35">
      <c r="B58" t="s">
        <v>55</v>
      </c>
      <c r="C58" t="s">
        <v>259</v>
      </c>
      <c r="D58" t="s">
        <v>310</v>
      </c>
      <c r="E58">
        <v>89</v>
      </c>
      <c r="F58" t="s">
        <v>201</v>
      </c>
      <c r="G58">
        <v>30.73</v>
      </c>
    </row>
    <row r="59" spans="2:7" x14ac:dyDescent="0.35">
      <c r="B59" t="s">
        <v>56</v>
      </c>
      <c r="C59" t="s">
        <v>259</v>
      </c>
      <c r="D59" t="s">
        <v>310</v>
      </c>
      <c r="E59">
        <v>22</v>
      </c>
      <c r="F59" t="s">
        <v>200</v>
      </c>
      <c r="G59">
        <v>30.73</v>
      </c>
    </row>
    <row r="60" spans="2:7" x14ac:dyDescent="0.35">
      <c r="B60" t="s">
        <v>57</v>
      </c>
      <c r="C60" t="s">
        <v>259</v>
      </c>
      <c r="D60" t="s">
        <v>310</v>
      </c>
      <c r="E60">
        <v>14</v>
      </c>
      <c r="F60" t="s">
        <v>225</v>
      </c>
      <c r="G60">
        <v>30.73</v>
      </c>
    </row>
    <row r="61" spans="2:7" x14ac:dyDescent="0.35">
      <c r="B61" t="s">
        <v>58</v>
      </c>
      <c r="C61" t="s">
        <v>259</v>
      </c>
      <c r="D61" t="s">
        <v>310</v>
      </c>
      <c r="E61">
        <v>19</v>
      </c>
      <c r="F61" t="s">
        <v>205</v>
      </c>
      <c r="G61">
        <v>30.73</v>
      </c>
    </row>
    <row r="62" spans="2:7" x14ac:dyDescent="0.35">
      <c r="B62" t="s">
        <v>59</v>
      </c>
      <c r="C62" t="s">
        <v>259</v>
      </c>
      <c r="D62" t="s">
        <v>310</v>
      </c>
      <c r="E62">
        <v>10</v>
      </c>
      <c r="F62" t="s">
        <v>184</v>
      </c>
      <c r="G62">
        <v>30.73</v>
      </c>
    </row>
    <row r="63" spans="2:7" x14ac:dyDescent="0.35">
      <c r="B63" t="s">
        <v>60</v>
      </c>
      <c r="C63" t="s">
        <v>262</v>
      </c>
      <c r="D63" t="s">
        <v>311</v>
      </c>
      <c r="E63">
        <v>1</v>
      </c>
      <c r="F63" t="s">
        <v>182</v>
      </c>
      <c r="G63">
        <v>30.73</v>
      </c>
    </row>
    <row r="64" spans="2:7" x14ac:dyDescent="0.35">
      <c r="B64" t="s">
        <v>61</v>
      </c>
      <c r="C64" t="s">
        <v>263</v>
      </c>
      <c r="D64" t="s">
        <v>311</v>
      </c>
      <c r="E64">
        <v>18</v>
      </c>
      <c r="F64" s="1" t="s">
        <v>235</v>
      </c>
      <c r="G64">
        <v>30.73</v>
      </c>
    </row>
    <row r="65" spans="2:7" x14ac:dyDescent="0.35">
      <c r="B65" t="s">
        <v>62</v>
      </c>
      <c r="C65" t="s">
        <v>264</v>
      </c>
      <c r="D65" t="s">
        <v>311</v>
      </c>
      <c r="E65">
        <v>13</v>
      </c>
      <c r="F65" t="s">
        <v>201</v>
      </c>
      <c r="G65">
        <f>(6+8)/2</f>
        <v>7</v>
      </c>
    </row>
    <row r="66" spans="2:7" x14ac:dyDescent="0.35">
      <c r="B66" t="s">
        <v>63</v>
      </c>
      <c r="C66" t="s">
        <v>263</v>
      </c>
      <c r="D66" t="s">
        <v>311</v>
      </c>
      <c r="E66">
        <v>44</v>
      </c>
      <c r="F66" t="s">
        <v>183</v>
      </c>
      <c r="G66">
        <v>30.73</v>
      </c>
    </row>
    <row r="67" spans="2:7" x14ac:dyDescent="0.35">
      <c r="B67" t="s">
        <v>64</v>
      </c>
      <c r="C67" t="s">
        <v>262</v>
      </c>
      <c r="D67" t="s">
        <v>311</v>
      </c>
      <c r="E67">
        <v>40</v>
      </c>
      <c r="F67" t="s">
        <v>190</v>
      </c>
      <c r="G67">
        <v>30.73</v>
      </c>
    </row>
    <row r="68" spans="2:7" x14ac:dyDescent="0.35">
      <c r="B68" t="s">
        <v>65</v>
      </c>
      <c r="C68" t="s">
        <v>262</v>
      </c>
      <c r="D68" t="s">
        <v>311</v>
      </c>
      <c r="E68">
        <v>38</v>
      </c>
      <c r="F68" t="s">
        <v>224</v>
      </c>
      <c r="G68">
        <v>30.73</v>
      </c>
    </row>
    <row r="69" spans="2:7" x14ac:dyDescent="0.35">
      <c r="B69" t="s">
        <v>66</v>
      </c>
      <c r="C69" t="s">
        <v>265</v>
      </c>
      <c r="D69" t="s">
        <v>311</v>
      </c>
      <c r="E69">
        <v>31</v>
      </c>
      <c r="F69" t="s">
        <v>187</v>
      </c>
      <c r="G69">
        <v>30.73</v>
      </c>
    </row>
    <row r="70" spans="2:7" x14ac:dyDescent="0.35">
      <c r="B70" t="s">
        <v>67</v>
      </c>
      <c r="C70" t="s">
        <v>262</v>
      </c>
      <c r="D70" t="s">
        <v>311</v>
      </c>
      <c r="E70">
        <v>20</v>
      </c>
      <c r="F70" t="s">
        <v>183</v>
      </c>
      <c r="G70">
        <f>(90+16.33)/2</f>
        <v>53.164999999999999</v>
      </c>
    </row>
    <row r="71" spans="2:7" x14ac:dyDescent="0.35">
      <c r="B71" t="s">
        <v>68</v>
      </c>
      <c r="C71" t="s">
        <v>266</v>
      </c>
      <c r="D71" t="s">
        <v>311</v>
      </c>
      <c r="E71">
        <v>47</v>
      </c>
      <c r="F71" t="s">
        <v>180</v>
      </c>
      <c r="G71">
        <v>30.73</v>
      </c>
    </row>
    <row r="72" spans="2:7" x14ac:dyDescent="0.35">
      <c r="B72" t="s">
        <v>69</v>
      </c>
      <c r="C72" t="s">
        <v>262</v>
      </c>
      <c r="D72" t="s">
        <v>311</v>
      </c>
      <c r="E72">
        <v>64</v>
      </c>
      <c r="F72" t="s">
        <v>177</v>
      </c>
      <c r="G72">
        <v>30.73</v>
      </c>
    </row>
    <row r="73" spans="2:7" x14ac:dyDescent="0.35">
      <c r="B73" t="s">
        <v>70</v>
      </c>
      <c r="C73" t="s">
        <v>267</v>
      </c>
      <c r="D73" t="s">
        <v>311</v>
      </c>
      <c r="E73">
        <v>13</v>
      </c>
      <c r="F73" t="s">
        <v>302</v>
      </c>
      <c r="G73">
        <v>17</v>
      </c>
    </row>
    <row r="74" spans="2:7" x14ac:dyDescent="0.35">
      <c r="B74" t="s">
        <v>71</v>
      </c>
      <c r="C74" t="s">
        <v>267</v>
      </c>
      <c r="D74" t="s">
        <v>311</v>
      </c>
      <c r="E74">
        <v>12</v>
      </c>
      <c r="F74" t="s">
        <v>226</v>
      </c>
      <c r="G74">
        <v>30.73</v>
      </c>
    </row>
    <row r="75" spans="2:7" x14ac:dyDescent="0.35">
      <c r="B75" t="s">
        <v>72</v>
      </c>
      <c r="C75" t="s">
        <v>262</v>
      </c>
      <c r="D75" t="s">
        <v>311</v>
      </c>
      <c r="E75">
        <v>20</v>
      </c>
      <c r="F75" t="s">
        <v>236</v>
      </c>
      <c r="G75">
        <v>30.73</v>
      </c>
    </row>
    <row r="76" spans="2:7" x14ac:dyDescent="0.35">
      <c r="B76" t="s">
        <v>73</v>
      </c>
      <c r="C76" t="s">
        <v>262</v>
      </c>
      <c r="D76" t="s">
        <v>311</v>
      </c>
      <c r="E76">
        <v>21</v>
      </c>
      <c r="F76" t="s">
        <v>237</v>
      </c>
      <c r="G76">
        <f>(5.25+14.25)/2</f>
        <v>9.75</v>
      </c>
    </row>
    <row r="77" spans="2:7" x14ac:dyDescent="0.35">
      <c r="B77" t="s">
        <v>74</v>
      </c>
      <c r="C77" t="s">
        <v>268</v>
      </c>
      <c r="D77" t="s">
        <v>311</v>
      </c>
      <c r="E77">
        <v>76</v>
      </c>
      <c r="F77" t="s">
        <v>186</v>
      </c>
      <c r="G77">
        <v>30.73</v>
      </c>
    </row>
    <row r="78" spans="2:7" x14ac:dyDescent="0.35">
      <c r="B78" t="s">
        <v>75</v>
      </c>
      <c r="C78" t="s">
        <v>262</v>
      </c>
      <c r="D78" t="s">
        <v>311</v>
      </c>
      <c r="E78">
        <v>10</v>
      </c>
      <c r="F78" t="s">
        <v>175</v>
      </c>
      <c r="G78">
        <v>30.73</v>
      </c>
    </row>
    <row r="79" spans="2:7" x14ac:dyDescent="0.35">
      <c r="B79" t="s">
        <v>5</v>
      </c>
      <c r="C79" t="s">
        <v>247</v>
      </c>
      <c r="D79" t="s">
        <v>311</v>
      </c>
      <c r="E79">
        <v>58</v>
      </c>
      <c r="F79" t="s">
        <v>192</v>
      </c>
      <c r="G79">
        <v>30.73</v>
      </c>
    </row>
    <row r="80" spans="2:7" x14ac:dyDescent="0.35">
      <c r="B80" t="s">
        <v>76</v>
      </c>
      <c r="C80" t="s">
        <v>269</v>
      </c>
      <c r="D80" t="s">
        <v>311</v>
      </c>
      <c r="E80">
        <v>50</v>
      </c>
      <c r="F80" t="s">
        <v>188</v>
      </c>
      <c r="G80">
        <f>(6+83)/2</f>
        <v>44.5</v>
      </c>
    </row>
    <row r="81" spans="2:7" x14ac:dyDescent="0.35">
      <c r="B81" t="s">
        <v>77</v>
      </c>
      <c r="C81" t="s">
        <v>262</v>
      </c>
      <c r="D81" t="s">
        <v>311</v>
      </c>
      <c r="E81">
        <v>91</v>
      </c>
      <c r="F81" t="s">
        <v>183</v>
      </c>
      <c r="G81">
        <v>30.73</v>
      </c>
    </row>
    <row r="82" spans="2:7" x14ac:dyDescent="0.35">
      <c r="B82" t="s">
        <v>78</v>
      </c>
      <c r="C82" t="s">
        <v>262</v>
      </c>
      <c r="D82" t="s">
        <v>311</v>
      </c>
      <c r="E82">
        <v>96</v>
      </c>
      <c r="F82" t="s">
        <v>238</v>
      </c>
      <c r="G82">
        <v>30.73</v>
      </c>
    </row>
    <row r="83" spans="2:7" x14ac:dyDescent="0.35">
      <c r="B83" t="s">
        <v>79</v>
      </c>
      <c r="C83" t="s">
        <v>270</v>
      </c>
      <c r="D83" t="s">
        <v>311</v>
      </c>
      <c r="E83">
        <v>81</v>
      </c>
      <c r="F83" t="s">
        <v>177</v>
      </c>
      <c r="G83">
        <v>30.73</v>
      </c>
    </row>
    <row r="84" spans="2:7" x14ac:dyDescent="0.35">
      <c r="B84" t="s">
        <v>80</v>
      </c>
      <c r="C84" t="s">
        <v>262</v>
      </c>
      <c r="D84" t="s">
        <v>311</v>
      </c>
      <c r="E84">
        <v>78</v>
      </c>
      <c r="F84" t="s">
        <v>220</v>
      </c>
      <c r="G84">
        <f>(30+31.36)/2</f>
        <v>30.68</v>
      </c>
    </row>
    <row r="85" spans="2:7" x14ac:dyDescent="0.35">
      <c r="B85" t="s">
        <v>81</v>
      </c>
      <c r="C85" t="s">
        <v>263</v>
      </c>
      <c r="D85" t="s">
        <v>311</v>
      </c>
      <c r="E85">
        <v>62</v>
      </c>
      <c r="F85" t="s">
        <v>190</v>
      </c>
      <c r="G85">
        <v>30.73</v>
      </c>
    </row>
    <row r="86" spans="2:7" x14ac:dyDescent="0.35">
      <c r="B86" t="s">
        <v>82</v>
      </c>
      <c r="C86" t="s">
        <v>262</v>
      </c>
      <c r="D86" t="s">
        <v>311</v>
      </c>
      <c r="E86">
        <v>81</v>
      </c>
      <c r="F86" t="s">
        <v>239</v>
      </c>
      <c r="G86">
        <v>30.73</v>
      </c>
    </row>
    <row r="87" spans="2:7" x14ac:dyDescent="0.35">
      <c r="B87" t="s">
        <v>83</v>
      </c>
      <c r="C87" t="s">
        <v>265</v>
      </c>
      <c r="D87" t="s">
        <v>311</v>
      </c>
      <c r="E87">
        <v>55</v>
      </c>
      <c r="F87" t="s">
        <v>181</v>
      </c>
      <c r="G87">
        <v>30.73</v>
      </c>
    </row>
    <row r="88" spans="2:7" x14ac:dyDescent="0.35">
      <c r="B88" t="s">
        <v>84</v>
      </c>
      <c r="C88" t="s">
        <v>264</v>
      </c>
      <c r="D88" t="s">
        <v>311</v>
      </c>
      <c r="E88">
        <v>19</v>
      </c>
      <c r="F88" t="s">
        <v>180</v>
      </c>
      <c r="G88">
        <f>(82+3.48)/2</f>
        <v>42.74</v>
      </c>
    </row>
    <row r="89" spans="2:7" x14ac:dyDescent="0.35">
      <c r="B89" t="s">
        <v>85</v>
      </c>
      <c r="C89" t="s">
        <v>262</v>
      </c>
      <c r="D89" t="s">
        <v>311</v>
      </c>
      <c r="E89">
        <v>29</v>
      </c>
      <c r="F89" t="s">
        <v>190</v>
      </c>
      <c r="G89">
        <v>30.73</v>
      </c>
    </row>
    <row r="90" spans="2:7" x14ac:dyDescent="0.35">
      <c r="B90" t="s">
        <v>86</v>
      </c>
      <c r="C90" t="s">
        <v>262</v>
      </c>
      <c r="D90" t="s">
        <v>311</v>
      </c>
      <c r="E90">
        <v>80</v>
      </c>
      <c r="F90" t="s">
        <v>224</v>
      </c>
      <c r="G90">
        <v>30.73</v>
      </c>
    </row>
    <row r="91" spans="2:7" x14ac:dyDescent="0.35">
      <c r="B91" t="s">
        <v>87</v>
      </c>
      <c r="C91" t="s">
        <v>263</v>
      </c>
      <c r="D91" t="s">
        <v>311</v>
      </c>
      <c r="E91">
        <v>79</v>
      </c>
      <c r="F91" t="s">
        <v>227</v>
      </c>
      <c r="G91">
        <v>30.73</v>
      </c>
    </row>
    <row r="92" spans="2:7" x14ac:dyDescent="0.35">
      <c r="B92" t="s">
        <v>88</v>
      </c>
      <c r="C92" t="s">
        <v>271</v>
      </c>
      <c r="D92" t="s">
        <v>311</v>
      </c>
      <c r="E92">
        <v>83</v>
      </c>
      <c r="F92" t="s">
        <v>240</v>
      </c>
      <c r="G92">
        <f>(30+6.25)/2</f>
        <v>18.125</v>
      </c>
    </row>
    <row r="93" spans="2:7" x14ac:dyDescent="0.35">
      <c r="B93" t="s">
        <v>89</v>
      </c>
      <c r="C93" t="s">
        <v>263</v>
      </c>
      <c r="D93" t="s">
        <v>311</v>
      </c>
      <c r="E93">
        <v>80</v>
      </c>
      <c r="F93" t="s">
        <v>229</v>
      </c>
      <c r="G93">
        <v>30.73</v>
      </c>
    </row>
    <row r="94" spans="2:7" x14ac:dyDescent="0.35">
      <c r="B94" t="s">
        <v>90</v>
      </c>
      <c r="C94" t="s">
        <v>262</v>
      </c>
      <c r="D94" t="s">
        <v>311</v>
      </c>
      <c r="E94">
        <v>86</v>
      </c>
      <c r="F94" t="s">
        <v>183</v>
      </c>
      <c r="G94">
        <v>30.73</v>
      </c>
    </row>
    <row r="95" spans="2:7" x14ac:dyDescent="0.35">
      <c r="B95" t="s">
        <v>91</v>
      </c>
      <c r="C95" t="s">
        <v>261</v>
      </c>
      <c r="D95" t="s">
        <v>312</v>
      </c>
      <c r="E95">
        <v>3</v>
      </c>
      <c r="F95" t="s">
        <v>182</v>
      </c>
      <c r="G95">
        <v>30.73</v>
      </c>
    </row>
    <row r="96" spans="2:7" x14ac:dyDescent="0.35">
      <c r="B96" t="s">
        <v>92</v>
      </c>
      <c r="C96" t="s">
        <v>272</v>
      </c>
      <c r="D96" t="s">
        <v>312</v>
      </c>
      <c r="E96">
        <v>37</v>
      </c>
      <c r="F96" t="s">
        <v>181</v>
      </c>
      <c r="G96">
        <v>30.73</v>
      </c>
    </row>
    <row r="97" spans="2:7" x14ac:dyDescent="0.35">
      <c r="B97" t="s">
        <v>93</v>
      </c>
      <c r="C97" t="s">
        <v>272</v>
      </c>
      <c r="D97" t="s">
        <v>312</v>
      </c>
      <c r="E97">
        <v>42</v>
      </c>
      <c r="F97" t="s">
        <v>189</v>
      </c>
      <c r="G97">
        <f>(20+36)/2</f>
        <v>28</v>
      </c>
    </row>
    <row r="98" spans="2:7" x14ac:dyDescent="0.35">
      <c r="B98" t="s">
        <v>94</v>
      </c>
      <c r="C98" t="s">
        <v>261</v>
      </c>
      <c r="D98" t="s">
        <v>312</v>
      </c>
      <c r="E98">
        <v>56</v>
      </c>
      <c r="F98" t="s">
        <v>180</v>
      </c>
      <c r="G98">
        <v>30.73</v>
      </c>
    </row>
    <row r="99" spans="2:7" x14ac:dyDescent="0.35">
      <c r="B99" t="s">
        <v>95</v>
      </c>
      <c r="C99" t="s">
        <v>272</v>
      </c>
      <c r="D99" t="s">
        <v>312</v>
      </c>
      <c r="E99">
        <v>89</v>
      </c>
      <c r="F99" t="s">
        <v>194</v>
      </c>
      <c r="G99">
        <v>30.73</v>
      </c>
    </row>
    <row r="100" spans="2:7" x14ac:dyDescent="0.35">
      <c r="B100" t="s">
        <v>96</v>
      </c>
      <c r="C100" t="s">
        <v>272</v>
      </c>
      <c r="D100" t="s">
        <v>312</v>
      </c>
      <c r="E100">
        <v>70</v>
      </c>
      <c r="F100" t="s">
        <v>201</v>
      </c>
      <c r="G100">
        <v>30.73</v>
      </c>
    </row>
    <row r="101" spans="2:7" x14ac:dyDescent="0.35">
      <c r="B101" t="s">
        <v>97</v>
      </c>
      <c r="C101" t="s">
        <v>261</v>
      </c>
      <c r="D101" t="s">
        <v>312</v>
      </c>
      <c r="E101">
        <v>27</v>
      </c>
      <c r="F101" t="s">
        <v>188</v>
      </c>
      <c r="G101">
        <v>30.73</v>
      </c>
    </row>
    <row r="102" spans="2:7" x14ac:dyDescent="0.35">
      <c r="B102" t="s">
        <v>98</v>
      </c>
      <c r="C102" t="s">
        <v>273</v>
      </c>
      <c r="D102" t="s">
        <v>312</v>
      </c>
      <c r="E102">
        <v>77</v>
      </c>
      <c r="F102" t="s">
        <v>178</v>
      </c>
      <c r="G102">
        <f>(2+1.78)/2</f>
        <v>1.8900000000000001</v>
      </c>
    </row>
    <row r="103" spans="2:7" x14ac:dyDescent="0.35">
      <c r="B103" t="s">
        <v>99</v>
      </c>
      <c r="C103" t="s">
        <v>272</v>
      </c>
      <c r="D103" t="s">
        <v>312</v>
      </c>
      <c r="E103">
        <v>52</v>
      </c>
      <c r="F103" t="s">
        <v>240</v>
      </c>
      <c r="G103">
        <v>30.73</v>
      </c>
    </row>
    <row r="104" spans="2:7" x14ac:dyDescent="0.35">
      <c r="B104" t="s">
        <v>100</v>
      </c>
      <c r="C104" t="s">
        <v>261</v>
      </c>
      <c r="D104" t="s">
        <v>312</v>
      </c>
      <c r="E104">
        <v>98</v>
      </c>
      <c r="F104" t="s">
        <v>175</v>
      </c>
      <c r="G104">
        <v>30.73</v>
      </c>
    </row>
    <row r="105" spans="2:7" x14ac:dyDescent="0.35">
      <c r="B105" t="s">
        <v>101</v>
      </c>
      <c r="C105" t="s">
        <v>272</v>
      </c>
      <c r="D105" t="s">
        <v>312</v>
      </c>
      <c r="E105">
        <v>63</v>
      </c>
      <c r="F105" s="1" t="s">
        <v>188</v>
      </c>
      <c r="G105">
        <v>30.73</v>
      </c>
    </row>
    <row r="106" spans="2:7" x14ac:dyDescent="0.35">
      <c r="B106" t="s">
        <v>39</v>
      </c>
      <c r="C106" t="s">
        <v>261</v>
      </c>
      <c r="D106" t="s">
        <v>312</v>
      </c>
      <c r="E106">
        <v>84</v>
      </c>
      <c r="F106" t="s">
        <v>218</v>
      </c>
      <c r="G106">
        <f>1.26</f>
        <v>1.26</v>
      </c>
    </row>
    <row r="107" spans="2:7" x14ac:dyDescent="0.35">
      <c r="B107" t="s">
        <v>102</v>
      </c>
      <c r="C107" t="s">
        <v>261</v>
      </c>
      <c r="D107" t="s">
        <v>312</v>
      </c>
      <c r="E107">
        <v>89</v>
      </c>
      <c r="F107" t="s">
        <v>206</v>
      </c>
      <c r="G107">
        <v>30.73</v>
      </c>
    </row>
    <row r="108" spans="2:7" x14ac:dyDescent="0.35">
      <c r="B108" t="s">
        <v>103</v>
      </c>
      <c r="C108" t="s">
        <v>273</v>
      </c>
      <c r="D108" t="s">
        <v>312</v>
      </c>
      <c r="E108">
        <v>81</v>
      </c>
      <c r="F108" t="s">
        <v>192</v>
      </c>
      <c r="G108">
        <v>30.73</v>
      </c>
    </row>
    <row r="109" spans="2:7" x14ac:dyDescent="0.35">
      <c r="B109" t="s">
        <v>104</v>
      </c>
      <c r="C109" t="s">
        <v>272</v>
      </c>
      <c r="D109" t="s">
        <v>312</v>
      </c>
      <c r="E109">
        <v>90</v>
      </c>
      <c r="F109" t="s">
        <v>207</v>
      </c>
      <c r="G109">
        <v>30.73</v>
      </c>
    </row>
    <row r="110" spans="2:7" x14ac:dyDescent="0.35">
      <c r="B110" t="s">
        <v>105</v>
      </c>
      <c r="C110" t="s">
        <v>261</v>
      </c>
      <c r="D110" t="s">
        <v>312</v>
      </c>
      <c r="E110">
        <v>78</v>
      </c>
      <c r="F110" t="s">
        <v>192</v>
      </c>
      <c r="G110">
        <v>30.73</v>
      </c>
    </row>
    <row r="111" spans="2:7" x14ac:dyDescent="0.35">
      <c r="B111" t="s">
        <v>106</v>
      </c>
      <c r="C111" t="s">
        <v>261</v>
      </c>
      <c r="D111" t="s">
        <v>312</v>
      </c>
      <c r="E111">
        <v>62</v>
      </c>
      <c r="F111" t="s">
        <v>198</v>
      </c>
      <c r="G111">
        <f>(1+3.33)/2</f>
        <v>2.165</v>
      </c>
    </row>
    <row r="112" spans="2:7" x14ac:dyDescent="0.35">
      <c r="B112" t="s">
        <v>107</v>
      </c>
      <c r="C112" t="s">
        <v>261</v>
      </c>
      <c r="D112" t="s">
        <v>312</v>
      </c>
      <c r="E112">
        <v>55</v>
      </c>
      <c r="F112" t="s">
        <v>194</v>
      </c>
      <c r="G112">
        <v>30.73</v>
      </c>
    </row>
    <row r="113" spans="2:7" x14ac:dyDescent="0.35">
      <c r="B113" t="s">
        <v>108</v>
      </c>
      <c r="C113" t="s">
        <v>261</v>
      </c>
      <c r="D113" t="s">
        <v>312</v>
      </c>
      <c r="E113">
        <v>49</v>
      </c>
      <c r="F113" t="s">
        <v>208</v>
      </c>
      <c r="G113">
        <v>30.73</v>
      </c>
    </row>
    <row r="114" spans="2:7" x14ac:dyDescent="0.35">
      <c r="B114" t="s">
        <v>109</v>
      </c>
      <c r="C114" t="s">
        <v>272</v>
      </c>
      <c r="D114" t="s">
        <v>312</v>
      </c>
      <c r="E114">
        <v>66</v>
      </c>
      <c r="F114" t="s">
        <v>209</v>
      </c>
      <c r="G114">
        <v>30.73</v>
      </c>
    </row>
    <row r="115" spans="2:7" x14ac:dyDescent="0.35">
      <c r="B115" t="s">
        <v>110</v>
      </c>
      <c r="C115" t="s">
        <v>272</v>
      </c>
      <c r="D115" t="s">
        <v>312</v>
      </c>
      <c r="E115">
        <v>32</v>
      </c>
      <c r="F115" t="s">
        <v>234</v>
      </c>
      <c r="G115">
        <f>(80+16.2)/2</f>
        <v>48.1</v>
      </c>
    </row>
    <row r="116" spans="2:7" x14ac:dyDescent="0.35">
      <c r="B116" t="s">
        <v>111</v>
      </c>
      <c r="C116" t="s">
        <v>274</v>
      </c>
      <c r="D116" t="s">
        <v>312</v>
      </c>
      <c r="E116">
        <v>71</v>
      </c>
      <c r="F116" t="s">
        <v>303</v>
      </c>
      <c r="G116">
        <v>30.73</v>
      </c>
    </row>
    <row r="117" spans="2:7" x14ac:dyDescent="0.35">
      <c r="B117" t="s">
        <v>112</v>
      </c>
      <c r="C117" t="s">
        <v>261</v>
      </c>
      <c r="D117" t="s">
        <v>312</v>
      </c>
      <c r="E117">
        <v>69</v>
      </c>
      <c r="F117" t="s">
        <v>241</v>
      </c>
      <c r="G117">
        <v>30.73</v>
      </c>
    </row>
    <row r="118" spans="2:7" x14ac:dyDescent="0.35">
      <c r="B118" t="s">
        <v>113</v>
      </c>
      <c r="C118" t="s">
        <v>272</v>
      </c>
      <c r="D118" t="s">
        <v>312</v>
      </c>
      <c r="E118">
        <v>49</v>
      </c>
      <c r="F118" t="s">
        <v>198</v>
      </c>
      <c r="G118">
        <v>30.73</v>
      </c>
    </row>
    <row r="119" spans="2:7" x14ac:dyDescent="0.35">
      <c r="B119" t="s">
        <v>114</v>
      </c>
      <c r="C119" t="s">
        <v>272</v>
      </c>
      <c r="D119" t="s">
        <v>312</v>
      </c>
      <c r="E119">
        <v>39</v>
      </c>
      <c r="F119" t="s">
        <v>210</v>
      </c>
      <c r="G119">
        <v>30.73</v>
      </c>
    </row>
    <row r="120" spans="2:7" x14ac:dyDescent="0.35">
      <c r="B120" t="s">
        <v>115</v>
      </c>
      <c r="C120" t="s">
        <v>261</v>
      </c>
      <c r="D120" t="s">
        <v>312</v>
      </c>
      <c r="E120">
        <v>44</v>
      </c>
      <c r="F120" t="s">
        <v>207</v>
      </c>
      <c r="G120">
        <f>(3.8+6)/2</f>
        <v>4.9000000000000004</v>
      </c>
    </row>
    <row r="121" spans="2:7" x14ac:dyDescent="0.35">
      <c r="B121" t="s">
        <v>95</v>
      </c>
      <c r="C121" t="s">
        <v>272</v>
      </c>
      <c r="D121" t="s">
        <v>312</v>
      </c>
      <c r="E121">
        <v>56</v>
      </c>
      <c r="F121" t="s">
        <v>194</v>
      </c>
      <c r="G121">
        <v>30.73</v>
      </c>
    </row>
    <row r="122" spans="2:7" x14ac:dyDescent="0.35">
      <c r="B122" t="s">
        <v>116</v>
      </c>
      <c r="C122" t="s">
        <v>272</v>
      </c>
      <c r="D122" t="s">
        <v>312</v>
      </c>
      <c r="E122">
        <v>89</v>
      </c>
      <c r="F122" t="s">
        <v>192</v>
      </c>
      <c r="G122">
        <v>30.73</v>
      </c>
    </row>
    <row r="123" spans="2:7" x14ac:dyDescent="0.35">
      <c r="B123" t="s">
        <v>117</v>
      </c>
      <c r="C123" t="s">
        <v>272</v>
      </c>
      <c r="D123" t="s">
        <v>312</v>
      </c>
      <c r="E123">
        <v>51</v>
      </c>
      <c r="F123" t="s">
        <v>198</v>
      </c>
      <c r="G123">
        <v>30.73</v>
      </c>
    </row>
    <row r="124" spans="2:7" x14ac:dyDescent="0.35">
      <c r="B124" t="s">
        <v>118</v>
      </c>
      <c r="C124" t="s">
        <v>275</v>
      </c>
      <c r="D124" t="s">
        <v>313</v>
      </c>
      <c r="E124">
        <v>5</v>
      </c>
      <c r="F124" t="s">
        <v>185</v>
      </c>
      <c r="G124">
        <v>30.73</v>
      </c>
    </row>
    <row r="125" spans="2:7" x14ac:dyDescent="0.35">
      <c r="B125" t="s">
        <v>119</v>
      </c>
      <c r="C125" t="s">
        <v>276</v>
      </c>
      <c r="D125" t="s">
        <v>313</v>
      </c>
      <c r="E125">
        <v>11</v>
      </c>
      <c r="F125" t="s">
        <v>189</v>
      </c>
      <c r="G125">
        <v>30.73</v>
      </c>
    </row>
    <row r="126" spans="2:7" x14ac:dyDescent="0.35">
      <c r="B126" t="s">
        <v>120</v>
      </c>
      <c r="C126" t="s">
        <v>277</v>
      </c>
      <c r="D126" t="s">
        <v>313</v>
      </c>
      <c r="E126">
        <v>16</v>
      </c>
      <c r="F126" t="s">
        <v>242</v>
      </c>
      <c r="G126">
        <f>(12+10)/2</f>
        <v>11</v>
      </c>
    </row>
    <row r="127" spans="2:7" x14ac:dyDescent="0.35">
      <c r="B127" t="s">
        <v>121</v>
      </c>
      <c r="C127" t="s">
        <v>276</v>
      </c>
      <c r="D127" t="s">
        <v>313</v>
      </c>
      <c r="E127">
        <v>30</v>
      </c>
      <c r="F127" t="s">
        <v>243</v>
      </c>
      <c r="G127">
        <v>30.73</v>
      </c>
    </row>
    <row r="128" spans="2:7" x14ac:dyDescent="0.35">
      <c r="B128" t="s">
        <v>122</v>
      </c>
      <c r="C128" t="s">
        <v>278</v>
      </c>
      <c r="D128" t="s">
        <v>313</v>
      </c>
      <c r="E128">
        <v>49</v>
      </c>
      <c r="F128" s="1" t="s">
        <v>244</v>
      </c>
      <c r="G128">
        <v>30.73</v>
      </c>
    </row>
    <row r="129" spans="2:7" x14ac:dyDescent="0.35">
      <c r="B129" t="s">
        <v>123</v>
      </c>
      <c r="C129" t="s">
        <v>279</v>
      </c>
      <c r="D129" t="s">
        <v>313</v>
      </c>
      <c r="E129">
        <v>88</v>
      </c>
      <c r="F129" t="s">
        <v>186</v>
      </c>
      <c r="G129">
        <f>(500+1.2)/2</f>
        <v>250.6</v>
      </c>
    </row>
    <row r="130" spans="2:7" x14ac:dyDescent="0.35">
      <c r="B130" t="s">
        <v>124</v>
      </c>
      <c r="C130" t="s">
        <v>279</v>
      </c>
      <c r="D130" t="s">
        <v>313</v>
      </c>
      <c r="E130">
        <v>80</v>
      </c>
      <c r="F130" t="s">
        <v>211</v>
      </c>
      <c r="G130">
        <v>30.73</v>
      </c>
    </row>
    <row r="131" spans="2:7" x14ac:dyDescent="0.35">
      <c r="B131" t="s">
        <v>125</v>
      </c>
      <c r="C131" t="s">
        <v>280</v>
      </c>
      <c r="D131" t="s">
        <v>313</v>
      </c>
      <c r="E131">
        <v>66</v>
      </c>
      <c r="F131" t="s">
        <v>180</v>
      </c>
      <c r="G131">
        <v>30.73</v>
      </c>
    </row>
    <row r="132" spans="2:7" x14ac:dyDescent="0.35">
      <c r="B132" t="s">
        <v>126</v>
      </c>
      <c r="C132" t="s">
        <v>280</v>
      </c>
      <c r="D132" t="s">
        <v>313</v>
      </c>
      <c r="E132">
        <v>42</v>
      </c>
      <c r="F132" t="s">
        <v>189</v>
      </c>
      <c r="G132">
        <v>30.73</v>
      </c>
    </row>
    <row r="133" spans="2:7" x14ac:dyDescent="0.35">
      <c r="B133" t="s">
        <v>127</v>
      </c>
      <c r="C133" t="s">
        <v>281</v>
      </c>
      <c r="D133" t="s">
        <v>313</v>
      </c>
      <c r="E133">
        <v>65</v>
      </c>
      <c r="F133" t="s">
        <v>191</v>
      </c>
      <c r="G133">
        <f>(15+13.47)/2</f>
        <v>14.234999999999999</v>
      </c>
    </row>
    <row r="134" spans="2:7" x14ac:dyDescent="0.35">
      <c r="B134" t="s">
        <v>128</v>
      </c>
      <c r="C134" t="s">
        <v>278</v>
      </c>
      <c r="D134" t="s">
        <v>313</v>
      </c>
      <c r="E134">
        <v>78</v>
      </c>
      <c r="F134" t="s">
        <v>221</v>
      </c>
      <c r="G134">
        <v>30.73</v>
      </c>
    </row>
    <row r="135" spans="2:7" x14ac:dyDescent="0.35">
      <c r="B135" t="s">
        <v>129</v>
      </c>
      <c r="C135" t="s">
        <v>278</v>
      </c>
      <c r="D135" t="s">
        <v>313</v>
      </c>
      <c r="E135">
        <v>87</v>
      </c>
      <c r="F135" t="s">
        <v>228</v>
      </c>
      <c r="G135">
        <v>30.73</v>
      </c>
    </row>
    <row r="136" spans="2:7" x14ac:dyDescent="0.35">
      <c r="B136" t="s">
        <v>130</v>
      </c>
      <c r="C136" t="s">
        <v>282</v>
      </c>
      <c r="D136" t="s">
        <v>313</v>
      </c>
      <c r="E136">
        <v>61</v>
      </c>
      <c r="F136" t="s">
        <v>190</v>
      </c>
      <c r="G136">
        <v>30.73</v>
      </c>
    </row>
    <row r="137" spans="2:7" x14ac:dyDescent="0.35">
      <c r="B137" t="s">
        <v>131</v>
      </c>
      <c r="C137" t="s">
        <v>283</v>
      </c>
      <c r="D137" t="s">
        <v>313</v>
      </c>
      <c r="E137">
        <v>98</v>
      </c>
      <c r="F137" t="s">
        <v>223</v>
      </c>
      <c r="G137">
        <f>(40+4)/2</f>
        <v>22</v>
      </c>
    </row>
    <row r="138" spans="2:7" x14ac:dyDescent="0.35">
      <c r="B138" t="s">
        <v>132</v>
      </c>
      <c r="C138" t="s">
        <v>278</v>
      </c>
      <c r="D138" t="s">
        <v>313</v>
      </c>
      <c r="E138">
        <v>82</v>
      </c>
      <c r="F138" t="s">
        <v>240</v>
      </c>
      <c r="G138">
        <v>30.73</v>
      </c>
    </row>
    <row r="139" spans="2:7" x14ac:dyDescent="0.35">
      <c r="B139" t="s">
        <v>133</v>
      </c>
      <c r="C139" t="s">
        <v>275</v>
      </c>
      <c r="D139" t="s">
        <v>313</v>
      </c>
      <c r="E139">
        <v>71</v>
      </c>
      <c r="F139" t="s">
        <v>181</v>
      </c>
      <c r="G139">
        <v>30.73</v>
      </c>
    </row>
    <row r="140" spans="2:7" x14ac:dyDescent="0.35">
      <c r="B140" t="s">
        <v>134</v>
      </c>
      <c r="C140" t="s">
        <v>284</v>
      </c>
      <c r="D140" t="s">
        <v>313</v>
      </c>
      <c r="E140">
        <v>69</v>
      </c>
      <c r="F140" t="s">
        <v>236</v>
      </c>
      <c r="G140">
        <v>30.73</v>
      </c>
    </row>
    <row r="141" spans="2:7" x14ac:dyDescent="0.35">
      <c r="B141" t="s">
        <v>135</v>
      </c>
      <c r="C141" t="s">
        <v>276</v>
      </c>
      <c r="D141" t="s">
        <v>313</v>
      </c>
      <c r="E141">
        <v>56</v>
      </c>
      <c r="F141" t="s">
        <v>189</v>
      </c>
      <c r="G141">
        <v>30.73</v>
      </c>
    </row>
    <row r="142" spans="2:7" x14ac:dyDescent="0.35">
      <c r="B142" t="s">
        <v>136</v>
      </c>
      <c r="C142" t="s">
        <v>278</v>
      </c>
      <c r="D142" t="s">
        <v>313</v>
      </c>
      <c r="E142">
        <v>43</v>
      </c>
      <c r="F142" t="s">
        <v>190</v>
      </c>
      <c r="G142">
        <v>30.73</v>
      </c>
    </row>
    <row r="143" spans="2:7" x14ac:dyDescent="0.35">
      <c r="B143" t="s">
        <v>137</v>
      </c>
      <c r="C143" t="s">
        <v>275</v>
      </c>
      <c r="D143" t="s">
        <v>313</v>
      </c>
      <c r="E143">
        <v>53</v>
      </c>
      <c r="F143" t="s">
        <v>185</v>
      </c>
      <c r="G143">
        <f>(1.1+1.35)/2</f>
        <v>1.2250000000000001</v>
      </c>
    </row>
    <row r="144" spans="2:7" x14ac:dyDescent="0.35">
      <c r="B144" t="s">
        <v>138</v>
      </c>
      <c r="C144" t="s">
        <v>282</v>
      </c>
      <c r="D144" t="s">
        <v>313</v>
      </c>
      <c r="E144">
        <v>65</v>
      </c>
      <c r="F144" t="s">
        <v>175</v>
      </c>
      <c r="G144">
        <v>30.73</v>
      </c>
    </row>
    <row r="145" spans="2:7" x14ac:dyDescent="0.35">
      <c r="B145" t="s">
        <v>139</v>
      </c>
      <c r="C145" t="s">
        <v>285</v>
      </c>
      <c r="D145" t="s">
        <v>313</v>
      </c>
      <c r="E145">
        <v>75</v>
      </c>
      <c r="F145" t="s">
        <v>232</v>
      </c>
      <c r="G145">
        <v>30.73</v>
      </c>
    </row>
    <row r="146" spans="2:7" x14ac:dyDescent="0.35">
      <c r="B146" t="s">
        <v>140</v>
      </c>
      <c r="C146" t="s">
        <v>275</v>
      </c>
      <c r="D146" t="s">
        <v>313</v>
      </c>
      <c r="E146">
        <v>43</v>
      </c>
      <c r="F146" t="s">
        <v>229</v>
      </c>
      <c r="G146">
        <v>30.73</v>
      </c>
    </row>
    <row r="147" spans="2:7" x14ac:dyDescent="0.35">
      <c r="B147" t="s">
        <v>141</v>
      </c>
      <c r="C147" t="s">
        <v>286</v>
      </c>
      <c r="D147" t="s">
        <v>313</v>
      </c>
      <c r="E147">
        <v>88</v>
      </c>
      <c r="F147" t="s">
        <v>224</v>
      </c>
      <c r="G147">
        <v>30.73</v>
      </c>
    </row>
    <row r="148" spans="2:7" x14ac:dyDescent="0.35">
      <c r="B148" t="s">
        <v>142</v>
      </c>
      <c r="C148" t="s">
        <v>279</v>
      </c>
      <c r="D148" t="s">
        <v>313</v>
      </c>
      <c r="E148">
        <v>80</v>
      </c>
      <c r="F148" t="s">
        <v>182</v>
      </c>
      <c r="G148">
        <f>(1.96+20.95)/2</f>
        <v>11.455</v>
      </c>
    </row>
    <row r="149" spans="2:7" x14ac:dyDescent="0.35">
      <c r="B149" t="s">
        <v>143</v>
      </c>
      <c r="C149" t="s">
        <v>287</v>
      </c>
      <c r="D149" t="s">
        <v>313</v>
      </c>
      <c r="E149">
        <v>51</v>
      </c>
      <c r="F149" t="s">
        <v>219</v>
      </c>
      <c r="G149">
        <v>30.73</v>
      </c>
    </row>
    <row r="150" spans="2:7" x14ac:dyDescent="0.35">
      <c r="B150" t="s">
        <v>144</v>
      </c>
      <c r="C150" t="s">
        <v>279</v>
      </c>
      <c r="D150" t="s">
        <v>313</v>
      </c>
      <c r="E150">
        <v>48</v>
      </c>
      <c r="F150" t="s">
        <v>219</v>
      </c>
      <c r="G150">
        <v>30.73</v>
      </c>
    </row>
    <row r="151" spans="2:7" x14ac:dyDescent="0.35">
      <c r="B151" t="s">
        <v>145</v>
      </c>
      <c r="C151" t="s">
        <v>288</v>
      </c>
      <c r="D151" t="s">
        <v>314</v>
      </c>
      <c r="E151">
        <v>38</v>
      </c>
      <c r="F151" t="s">
        <v>177</v>
      </c>
      <c r="G151">
        <v>30.73</v>
      </c>
    </row>
    <row r="152" spans="2:7" x14ac:dyDescent="0.35">
      <c r="B152" t="s">
        <v>146</v>
      </c>
      <c r="C152" t="s">
        <v>289</v>
      </c>
      <c r="D152" t="s">
        <v>314</v>
      </c>
      <c r="E152">
        <v>40</v>
      </c>
      <c r="F152" t="s">
        <v>230</v>
      </c>
      <c r="G152">
        <v>30.73</v>
      </c>
    </row>
    <row r="153" spans="2:7" x14ac:dyDescent="0.35">
      <c r="B153" t="s">
        <v>147</v>
      </c>
      <c r="C153" t="s">
        <v>290</v>
      </c>
      <c r="D153" t="s">
        <v>314</v>
      </c>
      <c r="E153">
        <v>51</v>
      </c>
      <c r="F153" t="s">
        <v>180</v>
      </c>
      <c r="G153">
        <f>(540+80)/2</f>
        <v>310</v>
      </c>
    </row>
    <row r="154" spans="2:7" x14ac:dyDescent="0.35">
      <c r="B154" t="s">
        <v>148</v>
      </c>
      <c r="C154" t="s">
        <v>291</v>
      </c>
      <c r="D154" t="s">
        <v>314</v>
      </c>
      <c r="E154">
        <v>34</v>
      </c>
      <c r="F154" t="s">
        <v>212</v>
      </c>
      <c r="G154">
        <v>30.73</v>
      </c>
    </row>
    <row r="155" spans="2:7" x14ac:dyDescent="0.35">
      <c r="B155" t="s">
        <v>5</v>
      </c>
      <c r="C155" t="s">
        <v>247</v>
      </c>
      <c r="D155" t="s">
        <v>314</v>
      </c>
      <c r="E155">
        <v>80</v>
      </c>
      <c r="F155" t="s">
        <v>192</v>
      </c>
      <c r="G155">
        <v>30.73</v>
      </c>
    </row>
    <row r="156" spans="2:7" x14ac:dyDescent="0.35">
      <c r="B156" t="s">
        <v>149</v>
      </c>
      <c r="C156" t="s">
        <v>291</v>
      </c>
      <c r="D156" t="s">
        <v>314</v>
      </c>
      <c r="E156">
        <v>54</v>
      </c>
      <c r="F156" t="s">
        <v>178</v>
      </c>
      <c r="G156">
        <v>30.73</v>
      </c>
    </row>
    <row r="157" spans="2:7" x14ac:dyDescent="0.35">
      <c r="B157" t="s">
        <v>150</v>
      </c>
      <c r="C157" t="s">
        <v>292</v>
      </c>
      <c r="D157" t="s">
        <v>314</v>
      </c>
      <c r="E157">
        <v>48</v>
      </c>
      <c r="F157" t="s">
        <v>213</v>
      </c>
      <c r="G157">
        <v>30.73</v>
      </c>
    </row>
    <row r="158" spans="2:7" x14ac:dyDescent="0.35">
      <c r="B158" t="s">
        <v>151</v>
      </c>
      <c r="C158" t="s">
        <v>290</v>
      </c>
      <c r="D158" t="s">
        <v>314</v>
      </c>
      <c r="E158">
        <v>66</v>
      </c>
      <c r="F158" t="s">
        <v>205</v>
      </c>
      <c r="G158">
        <v>30.73</v>
      </c>
    </row>
    <row r="159" spans="2:7" x14ac:dyDescent="0.35">
      <c r="B159" t="s">
        <v>152</v>
      </c>
      <c r="C159" t="s">
        <v>293</v>
      </c>
      <c r="D159" t="s">
        <v>314</v>
      </c>
      <c r="E159">
        <v>71</v>
      </c>
      <c r="F159" t="s">
        <v>201</v>
      </c>
      <c r="G159">
        <v>30.73</v>
      </c>
    </row>
    <row r="160" spans="2:7" x14ac:dyDescent="0.35">
      <c r="B160" t="s">
        <v>153</v>
      </c>
      <c r="C160" t="s">
        <v>290</v>
      </c>
      <c r="D160" t="s">
        <v>314</v>
      </c>
      <c r="E160">
        <v>73</v>
      </c>
      <c r="F160" t="s">
        <v>205</v>
      </c>
      <c r="G160">
        <f>(5+2.76)/2</f>
        <v>3.88</v>
      </c>
    </row>
    <row r="161" spans="2:7" x14ac:dyDescent="0.35">
      <c r="B161" t="s">
        <v>154</v>
      </c>
      <c r="C161" t="s">
        <v>288</v>
      </c>
      <c r="D161" t="s">
        <v>314</v>
      </c>
      <c r="E161">
        <v>63</v>
      </c>
      <c r="F161" t="s">
        <v>214</v>
      </c>
      <c r="G161">
        <v>30.73</v>
      </c>
    </row>
    <row r="162" spans="2:7" x14ac:dyDescent="0.35">
      <c r="B162" t="s">
        <v>155</v>
      </c>
      <c r="C162" t="s">
        <v>294</v>
      </c>
      <c r="D162" t="s">
        <v>314</v>
      </c>
      <c r="E162">
        <v>38</v>
      </c>
      <c r="F162" t="s">
        <v>210</v>
      </c>
      <c r="G162">
        <v>30.73</v>
      </c>
    </row>
    <row r="163" spans="2:7" x14ac:dyDescent="0.35">
      <c r="B163" t="s">
        <v>156</v>
      </c>
      <c r="C163" t="s">
        <v>288</v>
      </c>
      <c r="D163" t="s">
        <v>314</v>
      </c>
      <c r="E163">
        <v>81</v>
      </c>
      <c r="F163" t="s">
        <v>215</v>
      </c>
      <c r="G163">
        <v>30.73</v>
      </c>
    </row>
    <row r="164" spans="2:7" x14ac:dyDescent="0.35">
      <c r="B164" t="s">
        <v>157</v>
      </c>
      <c r="C164" t="s">
        <v>293</v>
      </c>
      <c r="D164" t="s">
        <v>314</v>
      </c>
      <c r="E164">
        <v>75</v>
      </c>
      <c r="F164" t="s">
        <v>194</v>
      </c>
      <c r="G164">
        <v>30.73</v>
      </c>
    </row>
    <row r="165" spans="2:7" x14ac:dyDescent="0.35">
      <c r="B165" t="s">
        <v>158</v>
      </c>
      <c r="C165" t="s">
        <v>289</v>
      </c>
      <c r="D165" t="s">
        <v>314</v>
      </c>
      <c r="E165">
        <v>72</v>
      </c>
      <c r="F165" t="s">
        <v>201</v>
      </c>
      <c r="G165">
        <f>(2+1.41)/2</f>
        <v>1.7050000000000001</v>
      </c>
    </row>
    <row r="166" spans="2:7" x14ac:dyDescent="0.35">
      <c r="B166" t="s">
        <v>159</v>
      </c>
      <c r="C166" t="s">
        <v>289</v>
      </c>
      <c r="D166" t="s">
        <v>314</v>
      </c>
      <c r="E166">
        <v>55</v>
      </c>
      <c r="F166" t="s">
        <v>179</v>
      </c>
      <c r="G166">
        <v>30.73</v>
      </c>
    </row>
    <row r="167" spans="2:7" x14ac:dyDescent="0.35">
      <c r="B167" t="s">
        <v>160</v>
      </c>
      <c r="C167" t="s">
        <v>295</v>
      </c>
      <c r="D167" t="s">
        <v>314</v>
      </c>
      <c r="E167">
        <v>67</v>
      </c>
      <c r="F167" t="s">
        <v>234</v>
      </c>
      <c r="G167">
        <v>30.73</v>
      </c>
    </row>
    <row r="168" spans="2:7" x14ac:dyDescent="0.35">
      <c r="B168" t="s">
        <v>161</v>
      </c>
      <c r="C168" t="s">
        <v>288</v>
      </c>
      <c r="D168" t="s">
        <v>314</v>
      </c>
      <c r="E168">
        <v>58</v>
      </c>
      <c r="F168" t="s">
        <v>216</v>
      </c>
      <c r="G168">
        <v>30.73</v>
      </c>
    </row>
    <row r="169" spans="2:7" x14ac:dyDescent="0.35">
      <c r="B169" t="s">
        <v>162</v>
      </c>
      <c r="C169" t="s">
        <v>289</v>
      </c>
      <c r="D169" t="s">
        <v>314</v>
      </c>
      <c r="E169">
        <v>88</v>
      </c>
      <c r="F169" t="s">
        <v>203</v>
      </c>
      <c r="G169">
        <f>(1+3.13)/2</f>
        <v>2.0649999999999999</v>
      </c>
    </row>
    <row r="170" spans="2:7" x14ac:dyDescent="0.35">
      <c r="B170" t="s">
        <v>163</v>
      </c>
      <c r="C170" t="s">
        <v>296</v>
      </c>
      <c r="D170" t="s">
        <v>314</v>
      </c>
      <c r="E170">
        <v>51</v>
      </c>
      <c r="F170" t="s">
        <v>187</v>
      </c>
      <c r="G170">
        <v>30.73</v>
      </c>
    </row>
    <row r="171" spans="2:7" x14ac:dyDescent="0.35">
      <c r="B171" t="s">
        <v>164</v>
      </c>
      <c r="C171" t="s">
        <v>295</v>
      </c>
      <c r="D171" t="s">
        <v>314</v>
      </c>
      <c r="E171">
        <v>45</v>
      </c>
      <c r="F171" t="s">
        <v>217</v>
      </c>
      <c r="G171">
        <v>30.73</v>
      </c>
    </row>
    <row r="172" spans="2:7" x14ac:dyDescent="0.35">
      <c r="B172" t="s">
        <v>165</v>
      </c>
      <c r="C172" t="s">
        <v>290</v>
      </c>
      <c r="D172" t="s">
        <v>314</v>
      </c>
      <c r="E172">
        <v>82</v>
      </c>
      <c r="F172" t="s">
        <v>304</v>
      </c>
      <c r="G172">
        <v>30.73</v>
      </c>
    </row>
    <row r="173" spans="2:7" x14ac:dyDescent="0.35">
      <c r="B173" t="s">
        <v>166</v>
      </c>
      <c r="C173" t="s">
        <v>290</v>
      </c>
      <c r="D173" t="s">
        <v>314</v>
      </c>
      <c r="E173">
        <v>77</v>
      </c>
      <c r="F173" t="s">
        <v>205</v>
      </c>
      <c r="G173">
        <v>30.73</v>
      </c>
    </row>
    <row r="174" spans="2:7" x14ac:dyDescent="0.35">
      <c r="B174" t="s">
        <v>167</v>
      </c>
      <c r="C174" t="s">
        <v>290</v>
      </c>
      <c r="D174" t="s">
        <v>314</v>
      </c>
      <c r="E174">
        <v>69</v>
      </c>
      <c r="F174" t="s">
        <v>201</v>
      </c>
      <c r="G174">
        <f>(1.1+1.35)/2</f>
        <v>1.2250000000000001</v>
      </c>
    </row>
    <row r="175" spans="2:7" x14ac:dyDescent="0.35">
      <c r="B175" t="s">
        <v>168</v>
      </c>
      <c r="C175" t="s">
        <v>290</v>
      </c>
      <c r="D175" t="s">
        <v>314</v>
      </c>
      <c r="E175">
        <v>53</v>
      </c>
      <c r="F175" t="s">
        <v>205</v>
      </c>
      <c r="G175">
        <v>30.73</v>
      </c>
    </row>
    <row r="176" spans="2:7" x14ac:dyDescent="0.35">
      <c r="B176" t="s">
        <v>169</v>
      </c>
      <c r="C176" t="s">
        <v>297</v>
      </c>
      <c r="D176" t="s">
        <v>314</v>
      </c>
      <c r="E176">
        <v>71</v>
      </c>
      <c r="F176" t="s">
        <v>181</v>
      </c>
      <c r="G176">
        <v>30.73</v>
      </c>
    </row>
    <row r="177" spans="2:7" x14ac:dyDescent="0.35">
      <c r="B177" t="s">
        <v>170</v>
      </c>
      <c r="C177" t="s">
        <v>298</v>
      </c>
      <c r="D177" t="s">
        <v>314</v>
      </c>
      <c r="E177">
        <v>56</v>
      </c>
      <c r="F177" t="s">
        <v>231</v>
      </c>
      <c r="G177">
        <v>30.73</v>
      </c>
    </row>
    <row r="178" spans="2:7" x14ac:dyDescent="0.35">
      <c r="B178" t="s">
        <v>171</v>
      </c>
      <c r="C178" t="s">
        <v>290</v>
      </c>
      <c r="D178" t="s">
        <v>314</v>
      </c>
      <c r="E178">
        <v>48</v>
      </c>
      <c r="F178" t="s">
        <v>305</v>
      </c>
      <c r="G178">
        <v>30.73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F t s B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P 1 9 L P R h 3 F t 9 K F + s A M A A A D / / w M A U E s D B B Q A A g A I A A A A I Q B H I q v c 4 w E A A G 4 N A A A T A A A A R m 9 y b X V s Y X M v U 2 V j d G l v b j E u b e y W z 2 + b M B T H 7 5 H 6 P 1 j s Q i Q L N V L X w y o O E W x a D 1 u 3 k p 3 K F L n m N X j 1 D 2 S b b F W U / 3 0 v g i 0 J o T u S H e A C v G f 7 + x 6 f r 7 A d c C + M J l l z n 9 1 M J q 5 k F g r C j Z S w A r d k 1 b J g n p G Y S P A X E 4 J X Z m r L A S O J W 0 e p 4 b U C 7 c M P Q k K U G O 3 x x Y V B 8 i 7 / 5 s C 6 f J 5 + u v 2 c 3 2 l I r V h D n o J 7 9 q b K K 2 t + o G r e F Y q 4 W w d T + p C C F E p 4 s H F A A 0 o S I 2 u l X X x F y X v N T S H 0 K r 5 + e 3 k 5 o + R r b T x k / k V C v H + M s L b v U 9 o U / C b 4 Y o 3 C V E E + A i u w q g C r X 7 B H H N d m 2 n j Y 9 E b J Q x u f S 5 l x J p l 1 s b c 1 H C y Z l E y v c M X F S w X 7 5 R a W a f d k r G o K 3 i V d 2 K N P N 5 s A 2 7 r V / v o q 2 o 3 a U r I J 2 o + x 1 E w B j i E e E 8 T D L 3 + U 5 c K L f 6 S f o J P c T i 8 m Q v f W 3 Q P c u 4 G A t 0 I j 8 H M D Z 0 p I z Y p 6 K O 5 H e i P + M + N X D A P M l d 6 y g Q z Q V R w t c G Y L 1 E P t 8 f W 4 x / 8 X w J / B Y r 8 D Q T 8 Q G 8 G f B / y 8 q k A X s 1 7 W T W u J U Y 9 C Q 7 j p n s f p y c m Q v n Z 0 o K 9 v K v T k Z 0 N 7 3 b j d I 0 D b o U G w + H v z 8 w B p B h L d t Y v 9 x Q m M l 2 Q H c D / 5 H p R Z 4 9 w 7 X 4 L 9 4 6 / u I m 0 4 7 G r R U 1 a n e I 6 J H F P o V 7 / 5 D Q A A / / 8 D A F B L A Q I t A B Q A B g A I A A A A I Q A q 3 a p A 0 g A A A D c B A A A T A A A A A A A A A A A A A A A A A A A A A A B b Q 2 9 u d G V u d F 9 U e X B l c 1 0 u e G 1 s U E s B A i 0 A F A A C A A g A A A A h A K B b b A a t A A A A 9 w A A A B I A A A A A A A A A A A A A A A A A C w M A A E N v b m Z p Z y 9 Q Y W N r Y W d l L n h t b F B L A Q I t A B Q A A g A I A A A A I Q B H I q v c 4 w E A A G 4 N A A A T A A A A A A A A A A A A A A A A A O g D A A B G b 3 J t d W x h c y 9 T Z W N 0 a W 9 u M S 5 t U E s F B g A A A A A D A A M A w g A A A P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Q g A A A A A A A F V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9 s b G V n Z X N f Y X B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j c 6 N D I u O T g 5 M j A x N 1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Q x N D c 5 M m I t Z m Z h O C 0 0 M z I 4 L T h l M m I t O D R l Z j g 3 N j R h Y W J j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2 F w X 2 R h d G E v Q X V 0 b 1 J l b W 9 2 Z W R D b 2 x 1 b W 5 z M S 5 7 Q 2 9 s d W 1 u M S w w f S Z x d W 9 0 O y w m c X V v d D t T Z W N 0 a W 9 u M S 9 j b 2 x s Z W d l c 1 9 h c F 9 k Y X R h L 0 F 1 d G 9 S Z W 1 v d m V k Q 2 9 s d W 1 u c z E u e 2 N v b G x l Z 2 V f b m F t Z X M s M X 0 m c X V v d D s s J n F 1 b 3 Q 7 U 2 V j d G l v b j E v Y 2 9 s b G V n Z X N f Y X B f Z G F 0 Y S 9 B d X R v U m V t b 3 Z l Z E N v b H V t b n M x L n t j b 2 x s Z W d l X 2 N p d G l l c y w y f S Z x d W 9 0 O y w m c X V v d D t T Z W N 0 a W 9 u M S 9 j b 2 x s Z W d l c 1 9 h c F 9 k Y X R h L 0 F 1 d G 9 S Z W 1 v d m V k Q 2 9 s d W 1 u c z E u e 2 N v b G x l Z 2 V f Z m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s Z W d l c 1 9 h c F 9 k Y X R h L 0 F 1 d G 9 S Z W 1 v d m V k Q 2 9 s d W 1 u c z E u e 0 N v b H V t b j E s M H 0 m c X V v d D s s J n F 1 b 3 Q 7 U 2 V j d G l v b j E v Y 2 9 s b G V n Z X N f Y X B f Z G F 0 Y S 9 B d X R v U m V t b 3 Z l Z E N v b H V t b n M x L n t j b 2 x s Z W d l X 2 5 h b W V z L D F 9 J n F 1 b 3 Q 7 L C Z x d W 9 0 O 1 N l Y 3 R p b 2 4 x L 2 N v b G x l Z 2 V z X 2 F w X 2 R h d G E v Q X V 0 b 1 J l b W 9 2 Z W R D b 2 x 1 b W 5 z M S 5 7 Y 2 9 s b G V n Z V 9 j a X R p Z X M s M n 0 m c X V v d D s s J n F 1 b 3 Q 7 U 2 V j d G l v b j E v Y 2 9 s b G V n Z X N f Y X B f Z G F 0 Y S 9 B d X R v U m V t b 3 Z l Z E N v b H V t b n M x L n t j b 2 x s Z W d l X 2 Z l Z X M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G x l Z 2 V z X 3 R z X 2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4 V D A w O j I 4 O j I y L j U 0 O D Y 5 N T h a I i 8 + P E V u d H J 5 I F R 5 c G U 9 I k Z p b G x D b 2 x 1 b W 5 U e X B l c y I g V m F s d W U 9 I n N B d 1 l H Q m c 9 P S I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l M T Q 0 Z j A z L T E 5 O T g t N D N h O C 0 4 M D h k L W U 5 M m Q w Z T B m M j B j Y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0 c 1 9 k Y X R h L 0 F 1 d G 9 S Z W 1 v d m V k Q 2 9 s d W 1 u c z E u e 0 N v b H V t b j E s M H 0 m c X V v d D s s J n F 1 b 3 Q 7 U 2 V j d G l v b j E v Y 2 9 s b G V n Z X N f d H N f Z G F 0 Y S 9 B d X R v U m V t b 3 Z l Z E N v b H V t b n M x L n t j b 2 x s Z W d l X 2 5 h b W V z L D F 9 J n F 1 b 3 Q 7 L C Z x d W 9 0 O 1 N l Y 3 R p b 2 4 x L 2 N v b G x l Z 2 V z X 3 R z X 2 R h d G E v Q X V 0 b 1 J l b W 9 2 Z W R D b 2 x 1 b W 5 z M S 5 7 Y 2 9 s b G V n Z V 9 j a X R p Z X M s M n 0 m c X V v d D s s J n F 1 b 3 Q 7 U 2 V j d G l v b j E v Y 2 9 s b G V n Z X N f d H N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H N f Z G F 0 Y S 9 B d X R v U m V t b 3 Z l Z E N v b H V t b n M x L n t D b 2 x 1 b W 4 x L D B 9 J n F 1 b 3 Q 7 L C Z x d W 9 0 O 1 N l Y 3 R p b 2 4 x L 2 N v b G x l Z 2 V z X 3 R z X 2 R h d G E v Q X V 0 b 1 J l b W 9 2 Z W R D b 2 x 1 b W 5 z M S 5 7 Y 2 9 s b G V n Z V 9 u Y W 1 l c y w x f S Z x d W 9 0 O y w m c X V v d D t T Z W N 0 a W 9 u M S 9 j b 2 x s Z W d l c 1 9 0 c 1 9 k Y X R h L 0 F 1 d G 9 S Z W 1 v d m V k Q 2 9 s d W 1 u c z E u e 2 N v b G x l Z 2 V f Y 2 l 0 a W V z L D J 9 J n F 1 b 3 Q 7 L C Z x d W 9 0 O 1 N l Y 3 R p b 2 4 x L 2 N v b G x l Z 2 V z X 3 R z X 2 R h d G E v Q X V 0 b 1 J l b W 9 2 Z W R D b 2 x 1 b W 5 z M S 5 7 Y 2 9 s b G V n Z V 9 m Z W V z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s Z W d l c 1 9 0 Y W 1 p b G 5 h Z H V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j k 6 M T M u O T A 3 O D g 5 N l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V l Z j d h Z D M t O T g 0 O S 0 0 O G U 3 L T h j M W E t Z j d l M T g y M 2 U 5 N z J j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3 R h b W l s b m F k d V 9 k Y X R h L 0 F 1 d G 9 S Z W 1 v d m V k Q 2 9 s d W 1 u c z E u e 0 N v b H V t b j E s M H 0 m c X V v d D s s J n F 1 b 3 Q 7 U 2 V j d G l v b j E v Y 2 9 s b G V n Z X N f d G F t a W x u Y W R 1 X 2 R h d G E v Q X V 0 b 1 J l b W 9 2 Z W R D b 2 x 1 b W 5 z M S 5 7 Y 2 9 s b G V n Z V 9 u Y W 1 l c y w x f S Z x d W 9 0 O y w m c X V v d D t T Z W N 0 a W 9 u M S 9 j b 2 x s Z W d l c 1 9 0 Y W 1 p b G 5 h Z H V f Z G F 0 Y S 9 B d X R v U m V t b 3 Z l Z E N v b H V t b n M x L n t j b 2 x s Z W d l X 2 N p d G l l c y w y f S Z x d W 9 0 O y w m c X V v d D t T Z W N 0 a W 9 u M S 9 j b 2 x s Z W d l c 1 9 0 Y W 1 p b G 5 h Z H V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G F t a W x u Y W R 1 X 2 R h d G E v Q X V 0 b 1 J l b W 9 2 Z W R D b 2 x 1 b W 5 z M S 5 7 Q 2 9 s d W 1 u M S w w f S Z x d W 9 0 O y w m c X V v d D t T Z W N 0 a W 9 u M S 9 j b 2 x s Z W d l c 1 9 0 Y W 1 p b G 5 h Z H V f Z G F 0 Y S 9 B d X R v U m V t b 3 Z l Z E N v b H V t b n M x L n t j b 2 x s Z W d l X 2 5 h b W V z L D F 9 J n F 1 b 3 Q 7 L C Z x d W 9 0 O 1 N l Y 3 R p b 2 4 x L 2 N v b G x l Z 2 V z X 3 R h b W l s b m F k d V 9 k Y X R h L 0 F 1 d G 9 S Z W 1 v d m V k Q 2 9 s d W 1 u c z E u e 2 N v b G x l Z 2 V f Y 2 l 0 a W V z L D J 9 J n F 1 b 3 Q 7 L C Z x d W 9 0 O 1 N l Y 3 R p b 2 4 x L 2 N v b G x l Z 2 V z X 3 R h b W l s b m F k d V 9 k Y X R h L 0 F 1 d G 9 S Z W 1 v d m V k Q 2 9 s d W 1 u c z E u e 2 N v b G x l Z 2 V f Z m V l c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b G V n Z X N f b W F o Y X J h c 2 h 0 c m F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j k 6 N T M u M j g 0 O D M 1 M l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I 2 Z j J i M 2 E t Y z h i O S 0 0 M W U 1 L W E x Y z U t N j F l M T F m M m J h O D E 3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2 1 h a G F y Y X N o d H J h X 2 R h d G E v Q X V 0 b 1 J l b W 9 2 Z W R D b 2 x 1 b W 5 z M S 5 7 Q 2 9 s d W 1 u M S w w f S Z x d W 9 0 O y w m c X V v d D t T Z W N 0 a W 9 u M S 9 j b 2 x s Z W d l c 1 9 t Y W h h c m F z a H R y Y V 9 k Y X R h L 0 F 1 d G 9 S Z W 1 v d m V k Q 2 9 s d W 1 u c z E u e 2 N v b G x l Z 2 V f b m F t Z X M s M X 0 m c X V v d D s s J n F 1 b 3 Q 7 U 2 V j d G l v b j E v Y 2 9 s b G V n Z X N f b W F o Y X J h c 2 h 0 c m F f Z G F 0 Y S 9 B d X R v U m V t b 3 Z l Z E N v b H V t b n M x L n t j b 2 x s Z W d l X 2 N p d G l l c y w y f S Z x d W 9 0 O y w m c X V v d D t T Z W N 0 a W 9 u M S 9 j b 2 x s Z W d l c 1 9 t Y W h h c m F z a H R y Y V 9 k Y X R h L 0 F 1 d G 9 S Z W 1 v d m V k Q 2 9 s d W 1 u c z E u e 2 N v b G x l Z 2 V f Z m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s Z W d l c 1 9 t Y W h h c m F z a H R y Y V 9 k Y X R h L 0 F 1 d G 9 S Z W 1 v d m V k Q 2 9 s d W 1 u c z E u e 0 N v b H V t b j E s M H 0 m c X V v d D s s J n F 1 b 3 Q 7 U 2 V j d G l v b j E v Y 2 9 s b G V n Z X N f b W F o Y X J h c 2 h 0 c m F f Z G F 0 Y S 9 B d X R v U m V t b 3 Z l Z E N v b H V t b n M x L n t j b 2 x s Z W d l X 2 5 h b W V z L D F 9 J n F 1 b 3 Q 7 L C Z x d W 9 0 O 1 N l Y 3 R p b 2 4 x L 2 N v b G x l Z 2 V z X 2 1 h a G F y Y X N o d H J h X 2 R h d G E v Q X V 0 b 1 J l b W 9 2 Z W R D b 2 x 1 b W 5 z M S 5 7 Y 2 9 s b G V n Z V 9 j a X R p Z X M s M n 0 m c X V v d D s s J n F 1 b 3 Q 7 U 2 V j d G l v b j E v Y 2 9 s b G V n Z X N f b W F o Y X J h c 2 h 0 c m F f Z G F 0 Y S 9 B d X R v U m V t b 3 Z l Z E N v b H V t b n M x L n t j b 2 x s Z W d l X 2 Z l Z X M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G x l Z 2 V z X 3 V w X 2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4 V D A w O j M w O j M w L j Q 0 N T E 0 O T d a I i 8 + P E V u d H J 5 I F R 5 c G U 9 I k Z p b G x D b 2 x 1 b W 5 U e X B l c y I g V m F s d W U 9 I n N B d 1 l H Q m c 9 P S I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j Y m I 1 N j k z L T d l Z D k t N G E w N S 1 h O T M 1 L W N m Z G Q 0 Z j Q 2 N T E 2 N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1 c F 9 k Y X R h L 0 F 1 d G 9 S Z W 1 v d m V k Q 2 9 s d W 1 u c z E u e 0 N v b H V t b j E s M H 0 m c X V v d D s s J n F 1 b 3 Q 7 U 2 V j d G l v b j E v Y 2 9 s b G V n Z X N f d X B f Z G F 0 Y S 9 B d X R v U m V t b 3 Z l Z E N v b H V t b n M x L n t j b 2 x s Z W d l X 2 5 h b W V z L D F 9 J n F 1 b 3 Q 7 L C Z x d W 9 0 O 1 N l Y 3 R p b 2 4 x L 2 N v b G x l Z 2 V z X 3 V w X 2 R h d G E v Q X V 0 b 1 J l b W 9 2 Z W R D b 2 x 1 b W 5 z M S 5 7 Y 2 9 s b G V n Z V 9 j a X R p Z X M s M n 0 m c X V v d D s s J n F 1 b 3 Q 7 U 2 V j d G l v b j E v Y 2 9 s b G V n Z X N f d X B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X B f Z G F 0 Y S 9 B d X R v U m V t b 3 Z l Z E N v b H V t b n M x L n t D b 2 x 1 b W 4 x L D B 9 J n F 1 b 3 Q 7 L C Z x d W 9 0 O 1 N l Y 3 R p b 2 4 x L 2 N v b G x l Z 2 V z X 3 V w X 2 R h d G E v Q X V 0 b 1 J l b W 9 2 Z W R D b 2 x 1 b W 5 z M S 5 7 Y 2 9 s b G V n Z V 9 u Y W 1 l c y w x f S Z x d W 9 0 O y w m c X V v d D t T Z W N 0 a W 9 u M S 9 j b 2 x s Z W d l c 1 9 1 c F 9 k Y X R h L 0 F 1 d G 9 S Z W 1 v d m V k Q 2 9 s d W 1 u c z E u e 2 N v b G x l Z 2 V f Y 2 l 0 a W V z L D J 9 J n F 1 b 3 Q 7 L C Z x d W 9 0 O 1 N l Y 3 R p b 2 4 x L 2 N v b G x l Z 2 V z X 3 V w X 2 R h d G E v Q X V 0 b 1 J l b W 9 2 Z W R D b 2 x 1 b W 5 z M S 5 7 Y 2 9 s b G V n Z V 9 m Z W V z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s Z W d l c 1 9 r Z X J h b G F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h U M D A 6 M z A 6 N T g u M j g 1 N D E z N l o i L z 4 8 R W 5 0 c n k g V H l w Z T 0 i R m l s b E N v b H V t b l R 5 c G V z I i B W Y W x 1 Z T 0 i c 0 F 3 W U d C Z z 0 9 I i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c 0 Z m V h M z M t Z T R k M y 0 0 M m V h L W I 0 N D E t M T Q 3 Y 2 F k O D M x N z I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2 t l c m F s Y V 9 k Y X R h L 0 F 1 d G 9 S Z W 1 v d m V k Q 2 9 s d W 1 u c z E u e 0 N v b H V t b j E s M H 0 m c X V v d D s s J n F 1 b 3 Q 7 U 2 V j d G l v b j E v Y 2 9 s b G V n Z X N f a 2 V y Y W x h X 2 R h d G E v Q X V 0 b 1 J l b W 9 2 Z W R D b 2 x 1 b W 5 z M S 5 7 Y 2 9 s b G V n Z V 9 u Y W 1 l c y w x f S Z x d W 9 0 O y w m c X V v d D t T Z W N 0 a W 9 u M S 9 j b 2 x s Z W d l c 1 9 r Z X J h b G F f Z G F 0 Y S 9 B d X R v U m V t b 3 Z l Z E N v b H V t b n M x L n t j b 2 x s Z W d l X 2 N p d G l l c y w y f S Z x d W 9 0 O y w m c X V v d D t T Z W N 0 a W 9 u M S 9 j b 2 x s Z W d l c 1 9 r Z X J h b G F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a 2 V y Y W x h X 2 R h d G E v Q X V 0 b 1 J l b W 9 2 Z W R D b 2 x 1 b W 5 z M S 5 7 Q 2 9 s d W 1 u M S w w f S Z x d W 9 0 O y w m c X V v d D t T Z W N 0 a W 9 u M S 9 j b 2 x s Z W d l c 1 9 r Z X J h b G F f Z G F 0 Y S 9 B d X R v U m V t b 3 Z l Z E N v b H V t b n M x L n t j b 2 x s Z W d l X 2 5 h b W V z L D F 9 J n F 1 b 3 Q 7 L C Z x d W 9 0 O 1 N l Y 3 R p b 2 4 x L 2 N v b G x l Z 2 V z X 2 t l c m F s Y V 9 k Y X R h L 0 F 1 d G 9 S Z W 1 v d m V k Q 2 9 s d W 1 u c z E u e 2 N v b G x l Z 2 V f Y 2 l 0 a W V z L D J 9 J n F 1 b 3 Q 7 L C Z x d W 9 0 O 1 N l Y 3 R p b 2 4 x L 2 N v b G x l Z 2 V z X 2 t l c m F s Y V 9 k Y X R h L 0 F 1 d G 9 S Z W 1 v d m V k Q 2 9 s d W 1 u c z E u e 2 N v b G x l Z 2 V f Z m V l c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w O F Q w M D o 0 O D o 1 O S 4 0 N T M 2 M j M x W i I v P j x F b n R y e S B U e X B l P S J G a W x s Q 2 9 s d W 1 u V H l w Z X M i I F Z h b H V l P S J z Q m d Z R y I v P j x F b n R y e S B U e X B l P S J G a W x s Q 2 9 s d W 1 u T m F t Z X M i I F Z h b H V l P S J z W y Z x d W 9 0 O 2 N v b G x l Z 2 V f b m F t Z X M m c X V v d D s s J n F 1 b 3 Q 7 Y 2 9 s b G V n Z V 9 j a X R p Z X M m c X V v d D s s J n F 1 b 3 Q 7 Y 2 9 s b G V n Z V 9 m Z W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W J i M T A y Y i 1 j M m M 5 L T R j O T Q t Y j I 0 Y y 0 2 Z D N l N D c 4 M j d l Y j k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F w c G V u Z D E i L z 4 8 L 1 N 0 Y W J s Z U V u d H J p Z X M + P C 9 J d G V t P j x J d G V t P j x J d G V t T G 9 j Y X R p b 2 4 + P E l 0 Z W 1 U e X B l P k Z v c m 1 1 b G E 8 L 0 l 0 Z W 1 U e X B l P j x J d G V t U G F 0 a D 5 T Z W N 0 a W 9 u M S 9 j b 2 x s Z W d l c 1 9 h c F 9 k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Y X B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2 F w X 2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3 R z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0 c 1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d H N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d G F t a W x u Y W R 1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0 Y W 1 p b G 5 h Z H V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3 R h b W l s b m F k d V 9 k Y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t Y W h h c m F z a H R y Y V 9 k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b W F o Y X J h c 2 h 0 c m F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2 1 h a G F y Y X N o d H J h X 2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3 V w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1 c F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d X B f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b G V n Z X N f a 2 V y Y W x h X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s Z W d l c 1 9 r Z X J h b G F f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G x l Z 2 V z X 2 t l c m F s Y V 9 k Y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B w Z W 5 k M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w c G V u Z D E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D r N M D h 0 U E C 3 D L 2 Q N D Q 3 2 Q A A A A A C A A A A A A A Q Z g A A A A E A A C A A A A D t b X 7 E A F j m 4 K n L B 2 i U V H f R 2 3 x 0 y h Z q Q 0 z U J S v P L 9 f p P w A A A A A O g A A A A A I A A C A A A A A Z t Z 4 e q K 1 H c I K c 8 5 V a d v E 1 r 0 b / o 7 Z y S K c I X a M 1 W o V x E 1 A A A A D b T c c 0 v B U B B n H n z 3 i f h c v C D y q 9 C 5 S q u 0 N c v I M G r n i 6 9 z V n e i q X H q p T l k E P W 0 5 E u H x y b O I O B Q h 1 4 A 3 F a P 3 2 9 S Q s b 5 J l 6 h H 4 b f u x 5 w y R W n r Y r 0 A A A A D A p / u 4 1 0 + n f R 4 e L u Q N U T E x f y s 1 o W 9 n B q d g x T C A Z K U / x 7 Q 3 3 s e W R c J 1 e 3 R t v k N U x 1 m b X J i Z + M Z 5 u U o S H I l B G X f 8 < / D a t a M a s h u p > 
</file>

<file path=customXml/itemProps1.xml><?xml version="1.0" encoding="utf-8"?>
<ds:datastoreItem xmlns:ds="http://schemas.openxmlformats.org/officeDocument/2006/customXml" ds:itemID="{82F95E78-1802-4B65-B0E2-400A05F093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immadisetty</dc:creator>
  <cp:lastModifiedBy>venkatesh immadisetty</cp:lastModifiedBy>
  <dcterms:created xsi:type="dcterms:W3CDTF">2024-11-08T00:22:08Z</dcterms:created>
  <dcterms:modified xsi:type="dcterms:W3CDTF">2024-11-14T02:40:03Z</dcterms:modified>
</cp:coreProperties>
</file>