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105" windowWidth="19020" windowHeight="11010" tabRatio="846" firstSheet="1" activeTab="3"/>
  </bookViews>
  <sheets>
    <sheet name="Sheet1" sheetId="7" state="hidden" r:id="rId1"/>
    <sheet name="Instructions" sheetId="58" r:id="rId2"/>
    <sheet name="Status Summary" sheetId="23" r:id="rId3"/>
    <sheet name="Test Case 1" sheetId="22" r:id="rId4"/>
    <sheet name="Test Case 2" sheetId="59" r:id="rId5"/>
    <sheet name="Test Case 3" sheetId="60" r:id="rId6"/>
    <sheet name="Test Case 4" sheetId="61" r:id="rId7"/>
    <sheet name="Test Case 5" sheetId="62" r:id="rId8"/>
    <sheet name="Test Environment Downtime" sheetId="43" r:id="rId9"/>
  </sheets>
  <externalReferences>
    <externalReference r:id="rId10"/>
    <externalReference r:id="rId11"/>
  </externalReferences>
  <definedNames>
    <definedName name="abc">'[1]Test Case Summary'!$A$24:'[1]Test Case Summary'!$A$27</definedName>
    <definedName name="_xlnm.Print_Area" localSheetId="2">'Status Summary'!$A$1:$S$20</definedName>
    <definedName name="_xlnm.Print_Area" localSheetId="3">'Test Case 1'!$A$1:$I$40</definedName>
    <definedName name="_xlnm.Print_Area" localSheetId="4">'Test Case 2'!$A$1:$I$46</definedName>
    <definedName name="_xlnm.Print_Area" localSheetId="5">'Test Case 3'!$A$1:$I$46</definedName>
    <definedName name="_xlnm.Print_Area" localSheetId="6">'Test Case 4'!$A$1:$I$46</definedName>
    <definedName name="_xlnm.Print_Area" localSheetId="7">'Test Case 5'!$A$1:$I$46</definedName>
    <definedName name="_xlnm.Print_Titles" localSheetId="3">'Test Case 1'!$4:$5</definedName>
    <definedName name="_xlnm.Print_Titles" localSheetId="4">'Test Case 2'!$4:$5</definedName>
    <definedName name="_xlnm.Print_Titles" localSheetId="5">'Test Case 3'!$4:$5</definedName>
    <definedName name="_xlnm.Print_Titles" localSheetId="6">'Test Case 4'!$4:$5</definedName>
    <definedName name="_xlnm.Print_Titles" localSheetId="7">'Test Case 5'!$4:$5</definedName>
    <definedName name="Status" localSheetId="1">#REF!:#REF!</definedName>
    <definedName name="Status" localSheetId="4">#REF!:#REF!</definedName>
    <definedName name="Status" localSheetId="5">#REF!:#REF!</definedName>
    <definedName name="Status" localSheetId="6">#REF!:#REF!</definedName>
    <definedName name="Status" localSheetId="7">#REF!:#REF!</definedName>
    <definedName name="Status">#REF!:#REF!</definedName>
    <definedName name="StatusOptions" localSheetId="1">'[2]Test Case 1'!$H$71:$H$76</definedName>
    <definedName name="StatusOptions" localSheetId="4">'Test Case 2'!$J$37:$J$42</definedName>
    <definedName name="StatusOptions" localSheetId="5">'Test Case 3'!$J$37:$J$42</definedName>
    <definedName name="StatusOptions" localSheetId="6">'Test Case 4'!$J$37:$J$42</definedName>
    <definedName name="StatusOptions" localSheetId="7">'Test Case 5'!$J$37:$J$42</definedName>
    <definedName name="StatusOptions">'Test Case 1'!$J$31:$J$36</definedName>
  </definedNames>
  <calcPr calcId="145621"/>
</workbook>
</file>

<file path=xl/calcChain.xml><?xml version="1.0" encoding="utf-8"?>
<calcChain xmlns="http://schemas.openxmlformats.org/spreadsheetml/2006/main">
  <c r="K19" i="62" l="1"/>
  <c r="J19" i="62"/>
  <c r="K18" i="62"/>
  <c r="J18" i="62"/>
  <c r="K17" i="62"/>
  <c r="J17" i="62"/>
  <c r="K16" i="62"/>
  <c r="J16" i="62"/>
  <c r="K15" i="62"/>
  <c r="J15" i="62"/>
  <c r="K14" i="62"/>
  <c r="J14" i="62"/>
  <c r="K13" i="62"/>
  <c r="J13" i="62"/>
  <c r="K12" i="62"/>
  <c r="J12" i="62"/>
  <c r="K11" i="62"/>
  <c r="J11" i="62"/>
  <c r="K10" i="62"/>
  <c r="J10" i="62"/>
  <c r="K9" i="62"/>
  <c r="J9" i="62"/>
  <c r="K8" i="62"/>
  <c r="J8" i="62"/>
  <c r="K7" i="62"/>
  <c r="J7" i="62"/>
  <c r="K6" i="62"/>
  <c r="J6" i="62"/>
  <c r="J24" i="62" s="1"/>
  <c r="D3" i="62" s="1"/>
  <c r="J2" i="62"/>
  <c r="K19" i="61"/>
  <c r="J19" i="61"/>
  <c r="K18" i="61"/>
  <c r="J18" i="61"/>
  <c r="K17" i="61"/>
  <c r="J17" i="61"/>
  <c r="K16" i="61"/>
  <c r="J16" i="61"/>
  <c r="K15" i="61"/>
  <c r="J15" i="61"/>
  <c r="K14" i="61"/>
  <c r="J14" i="61"/>
  <c r="K13" i="61"/>
  <c r="J13" i="61"/>
  <c r="K12" i="61"/>
  <c r="J12" i="61"/>
  <c r="K11" i="61"/>
  <c r="J11" i="61"/>
  <c r="K10" i="61"/>
  <c r="J10" i="61"/>
  <c r="K9" i="61"/>
  <c r="J9" i="61"/>
  <c r="K8" i="61"/>
  <c r="J8" i="61"/>
  <c r="K7" i="61"/>
  <c r="J7" i="61"/>
  <c r="K6" i="61"/>
  <c r="J6" i="61"/>
  <c r="J2" i="61"/>
  <c r="K19" i="60"/>
  <c r="J19" i="60"/>
  <c r="K18" i="60"/>
  <c r="J18" i="60"/>
  <c r="K17" i="60"/>
  <c r="J17" i="60"/>
  <c r="K16" i="60"/>
  <c r="J16" i="60"/>
  <c r="K15" i="60"/>
  <c r="J15" i="60"/>
  <c r="K14" i="60"/>
  <c r="J14" i="60"/>
  <c r="K13" i="60"/>
  <c r="J13" i="60"/>
  <c r="K12" i="60"/>
  <c r="J12" i="60"/>
  <c r="K11" i="60"/>
  <c r="J11" i="60"/>
  <c r="K10" i="60"/>
  <c r="J10" i="60"/>
  <c r="K9" i="60"/>
  <c r="J9" i="60"/>
  <c r="K8" i="60"/>
  <c r="J8" i="60"/>
  <c r="K7" i="60"/>
  <c r="J7" i="60"/>
  <c r="J24" i="60" s="1"/>
  <c r="D3" i="60" s="1"/>
  <c r="K6" i="60"/>
  <c r="J6" i="60"/>
  <c r="J2" i="60"/>
  <c r="K19" i="59"/>
  <c r="J19" i="59"/>
  <c r="K18" i="59"/>
  <c r="J18" i="59"/>
  <c r="K17" i="59"/>
  <c r="J17" i="59"/>
  <c r="K16" i="59"/>
  <c r="J16" i="59"/>
  <c r="K15" i="59"/>
  <c r="J15" i="59"/>
  <c r="K14" i="59"/>
  <c r="J14" i="59"/>
  <c r="K13" i="59"/>
  <c r="J13" i="59"/>
  <c r="K12" i="59"/>
  <c r="J12" i="59"/>
  <c r="K11" i="59"/>
  <c r="J11" i="59"/>
  <c r="K10" i="59"/>
  <c r="J10" i="59"/>
  <c r="K9" i="59"/>
  <c r="J9" i="59"/>
  <c r="K8" i="59"/>
  <c r="J8" i="59"/>
  <c r="K7" i="59"/>
  <c r="J7" i="59"/>
  <c r="K6" i="59"/>
  <c r="J6" i="59"/>
  <c r="J2" i="59"/>
  <c r="J13" i="22"/>
  <c r="J12" i="22"/>
  <c r="J11" i="22"/>
  <c r="J10" i="22"/>
  <c r="J9" i="22"/>
  <c r="J8" i="22"/>
  <c r="J7" i="22"/>
  <c r="J6" i="22"/>
  <c r="K13" i="22"/>
  <c r="K12" i="22"/>
  <c r="K11" i="22"/>
  <c r="K10" i="22"/>
  <c r="K9" i="22"/>
  <c r="K6" i="22"/>
  <c r="K7" i="22"/>
  <c r="K8" i="22"/>
  <c r="J2" i="22"/>
  <c r="B11" i="23"/>
  <c r="T11" i="23"/>
  <c r="B9" i="23"/>
  <c r="B10" i="23"/>
  <c r="T8" i="23"/>
  <c r="T9" i="23"/>
  <c r="T10" i="23"/>
  <c r="B8" i="23"/>
  <c r="T7" i="23"/>
  <c r="B7" i="23"/>
  <c r="J24" i="59" l="1"/>
  <c r="J18" i="22"/>
  <c r="B28" i="22" s="1"/>
  <c r="J24" i="61"/>
  <c r="D3" i="61" s="1"/>
  <c r="B40" i="61" s="1"/>
  <c r="B38" i="60"/>
  <c r="B43" i="60"/>
  <c r="B31" i="60"/>
  <c r="B28" i="60"/>
  <c r="B40" i="60"/>
  <c r="B26" i="60"/>
  <c r="B35" i="60"/>
  <c r="B25" i="60"/>
  <c r="B34" i="60"/>
  <c r="B41" i="60"/>
  <c r="B29" i="60"/>
  <c r="B42" i="60"/>
  <c r="B39" i="60"/>
  <c r="B27" i="60"/>
  <c r="B42" i="59"/>
  <c r="B28" i="59"/>
  <c r="B39" i="59"/>
  <c r="B27" i="59"/>
  <c r="B38" i="59"/>
  <c r="B43" i="59"/>
  <c r="B31" i="59"/>
  <c r="B40" i="59"/>
  <c r="B26" i="59"/>
  <c r="B35" i="59"/>
  <c r="B25" i="59"/>
  <c r="B34" i="59"/>
  <c r="B41" i="59"/>
  <c r="B29" i="59"/>
  <c r="B41" i="62"/>
  <c r="B42" i="62"/>
  <c r="B39" i="62"/>
  <c r="B26" i="62"/>
  <c r="B43" i="62"/>
  <c r="B40" i="62"/>
  <c r="B35" i="62"/>
  <c r="B38" i="62"/>
  <c r="B31" i="62"/>
  <c r="B34" i="62"/>
  <c r="B29" i="62"/>
  <c r="B28" i="62"/>
  <c r="B27" i="62"/>
  <c r="B25" i="62"/>
  <c r="B25" i="22"/>
  <c r="E8" i="23"/>
  <c r="L11" i="23"/>
  <c r="D8" i="23"/>
  <c r="P10" i="23"/>
  <c r="Q11" i="23"/>
  <c r="P11" i="23"/>
  <c r="M11" i="23"/>
  <c r="I9" i="23"/>
  <c r="L7" i="23"/>
  <c r="O9" i="23"/>
  <c r="N9" i="23"/>
  <c r="F9" i="23"/>
  <c r="J11" i="23"/>
  <c r="R8" i="23"/>
  <c r="F8" i="23"/>
  <c r="R11" i="23"/>
  <c r="J8" i="23"/>
  <c r="N8" i="23"/>
  <c r="L8" i="23"/>
  <c r="J9" i="23"/>
  <c r="I11" i="23"/>
  <c r="R9" i="23"/>
  <c r="P9" i="23"/>
  <c r="O11" i="23"/>
  <c r="E9" i="23"/>
  <c r="P8" i="23"/>
  <c r="D9" i="23"/>
  <c r="L9" i="23"/>
  <c r="M9" i="23"/>
  <c r="D7" i="23"/>
  <c r="N11" i="23"/>
  <c r="Q8" i="23"/>
  <c r="I8" i="23"/>
  <c r="O8" i="23"/>
  <c r="M8" i="23"/>
  <c r="Q9" i="23"/>
  <c r="D11" i="23"/>
  <c r="E11" i="23"/>
  <c r="F11" i="23"/>
  <c r="B34" i="22" l="1"/>
  <c r="B20" i="22"/>
  <c r="B21" i="22"/>
  <c r="B22" i="22"/>
  <c r="B23" i="22"/>
  <c r="B36" i="22"/>
  <c r="B27" i="61"/>
  <c r="B32" i="22"/>
  <c r="B37" i="22"/>
  <c r="B41" i="61"/>
  <c r="B34" i="61"/>
  <c r="B39" i="61"/>
  <c r="B43" i="61"/>
  <c r="B35" i="61"/>
  <c r="B29" i="61"/>
  <c r="B38" i="61"/>
  <c r="B26" i="61"/>
  <c r="B19" i="22"/>
  <c r="B29" i="22"/>
  <c r="B33" i="22"/>
  <c r="B25" i="61"/>
  <c r="B35" i="22"/>
  <c r="B42" i="61"/>
  <c r="B31" i="61"/>
  <c r="B28" i="61"/>
  <c r="B30" i="59"/>
  <c r="B30" i="62"/>
  <c r="B30" i="60"/>
  <c r="P7" i="23"/>
  <c r="E7" i="23"/>
  <c r="Q10" i="23"/>
  <c r="E10" i="23"/>
  <c r="O7" i="23"/>
  <c r="J10" i="23"/>
  <c r="G11" i="23"/>
  <c r="G8" i="23"/>
  <c r="L10" i="23"/>
  <c r="K8" i="23"/>
  <c r="I7" i="23"/>
  <c r="R7" i="23"/>
  <c r="I10" i="23"/>
  <c r="M7" i="23"/>
  <c r="Q7" i="23"/>
  <c r="S8" i="23"/>
  <c r="G9" i="23"/>
  <c r="K9" i="23"/>
  <c r="O10" i="23"/>
  <c r="K11" i="23"/>
  <c r="N7" i="23"/>
  <c r="D10" i="23"/>
  <c r="F7" i="23"/>
  <c r="F10" i="23"/>
  <c r="M10" i="23"/>
  <c r="R10" i="23"/>
  <c r="S9" i="23"/>
  <c r="J7" i="23"/>
  <c r="N10" i="23"/>
  <c r="S11" i="23"/>
  <c r="P14" i="23" l="1"/>
  <c r="B24" i="22"/>
  <c r="F14" i="23"/>
  <c r="B30" i="61"/>
  <c r="O14" i="23"/>
  <c r="N14" i="23"/>
  <c r="M14" i="23"/>
  <c r="E14" i="23"/>
  <c r="L14" i="23"/>
  <c r="I14" i="23"/>
  <c r="Q14" i="23"/>
  <c r="J14" i="23"/>
  <c r="D14" i="23"/>
  <c r="R14" i="23"/>
  <c r="H9" i="23"/>
  <c r="H11" i="23"/>
  <c r="H8" i="23"/>
  <c r="S7" i="23"/>
  <c r="K10" i="23"/>
  <c r="G10" i="23"/>
  <c r="S10" i="23"/>
  <c r="G7" i="23"/>
  <c r="K7" i="23"/>
  <c r="G14" i="23" l="1"/>
  <c r="G15" i="23" s="1"/>
  <c r="S14" i="23"/>
  <c r="H7" i="23"/>
  <c r="H10" i="23"/>
  <c r="K14" i="23"/>
  <c r="K15" i="23" s="1"/>
  <c r="M15" i="23"/>
  <c r="O15" i="23"/>
  <c r="I15" i="23"/>
  <c r="E15" i="23"/>
  <c r="J15" i="23"/>
  <c r="L15" i="23"/>
  <c r="R15" i="23"/>
  <c r="Q15" i="23"/>
  <c r="S15" i="23"/>
  <c r="N15" i="23"/>
  <c r="P15" i="23"/>
  <c r="F15" i="23"/>
  <c r="H14" i="23" l="1"/>
  <c r="H15" i="23" s="1"/>
</calcChain>
</file>

<file path=xl/sharedStrings.xml><?xml version="1.0" encoding="utf-8"?>
<sst xmlns="http://schemas.openxmlformats.org/spreadsheetml/2006/main" count="315" uniqueCount="145">
  <si>
    <t>Status</t>
  </si>
  <si>
    <t>Expected Results</t>
  </si>
  <si>
    <t>Actual Results</t>
  </si>
  <si>
    <t>Retesting</t>
  </si>
  <si>
    <t>Not Started</t>
  </si>
  <si>
    <t>In Progress</t>
  </si>
  <si>
    <t>Completed</t>
  </si>
  <si>
    <t>Test Case Name</t>
  </si>
  <si>
    <t>Test Case #</t>
  </si>
  <si>
    <t>Test Script Description</t>
  </si>
  <si>
    <t>Retest Sequence</t>
  </si>
  <si>
    <t>Test Script Count</t>
  </si>
  <si>
    <t>Test Case Detail</t>
  </si>
  <si>
    <t xml:space="preserve"> Test Script #</t>
  </si>
  <si>
    <t>Test Case Summary</t>
  </si>
  <si>
    <t>Pass/Fail Summary</t>
  </si>
  <si>
    <t>Pass</t>
  </si>
  <si>
    <t>Fail</t>
  </si>
  <si>
    <t>Comments</t>
  </si>
  <si>
    <t>Retest</t>
  </si>
  <si>
    <t>Retest Count</t>
  </si>
  <si>
    <t>Retest Summary</t>
  </si>
  <si>
    <t>Retest 1</t>
  </si>
  <si>
    <t>Retest 2</t>
  </si>
  <si>
    <t>Retest 3</t>
  </si>
  <si>
    <t>Retest 4</t>
  </si>
  <si>
    <t>Retest 5+</t>
  </si>
  <si>
    <t>Total</t>
  </si>
  <si>
    <t>Tester</t>
  </si>
  <si>
    <t>In Process</t>
  </si>
  <si>
    <t>1 Retest</t>
  </si>
  <si>
    <t>2 Retests</t>
  </si>
  <si>
    <t>3 Retests</t>
  </si>
  <si>
    <t>4 Retests</t>
  </si>
  <si>
    <t>5+ Retests</t>
  </si>
  <si>
    <t>Third Test Case</t>
  </si>
  <si>
    <t>Fourth Test Case</t>
  </si>
  <si>
    <t>Fifth Test Case</t>
  </si>
  <si>
    <t>Test Case 1</t>
  </si>
  <si>
    <t>Test Case 2</t>
  </si>
  <si>
    <t>Test Case 3</t>
  </si>
  <si>
    <t>Test Case 4</t>
  </si>
  <si>
    <t>Test Case 5</t>
  </si>
  <si>
    <r>
      <rPr>
        <b/>
        <sz val="10"/>
        <rFont val="Arial"/>
        <family val="2"/>
      </rPr>
      <t>Test Case Name -</t>
    </r>
    <r>
      <rPr>
        <sz val="10"/>
        <rFont val="Arial"/>
        <family val="2"/>
      </rPr>
      <t xml:space="preserve"> The name of the test case.</t>
    </r>
  </si>
  <si>
    <t>Test case worksheets define the test scripts to be executed and provide the means to document the results of tests execution.</t>
  </si>
  <si>
    <r>
      <rPr>
        <b/>
        <sz val="10"/>
        <rFont val="Arial"/>
        <family val="2"/>
      </rPr>
      <t>Test Script Description -</t>
    </r>
    <r>
      <rPr>
        <sz val="10"/>
        <rFont val="Arial"/>
        <family val="2"/>
      </rPr>
      <t xml:space="preserve"> Description of the testing activities that will be performed associated with the selected test.</t>
    </r>
  </si>
  <si>
    <r>
      <rPr>
        <b/>
        <sz val="10"/>
        <rFont val="Arial"/>
        <family val="2"/>
      </rPr>
      <t>Comments -</t>
    </r>
    <r>
      <rPr>
        <sz val="10"/>
        <rFont val="Arial"/>
        <family val="2"/>
      </rPr>
      <t xml:space="preserve"> Tester comments  regarding the execution of the script.  If artifacts were saved during execution of the script, these should be identified.  If the script failed, the associated Bug Number should be identified.  Any information needed to re-execute this script should be documented.</t>
    </r>
  </si>
  <si>
    <r>
      <rPr>
        <b/>
        <sz val="10"/>
        <rFont val="Arial"/>
        <family val="2"/>
      </rPr>
      <t>Retest Sequence -</t>
    </r>
    <r>
      <rPr>
        <sz val="10"/>
        <rFont val="Arial"/>
        <family val="2"/>
      </rPr>
      <t xml:space="preserve"> If any test case needs to be modified for retesting, then the Retest Sequence Number is incremented and documented in a separate line.  For example, the first time Test Case 1 is executed the sequence number is 1.1.  Subsequent retests of Test Case 1 will be 1.2, 1.3, etc.</t>
    </r>
  </si>
  <si>
    <r>
      <rPr>
        <b/>
        <sz val="10"/>
        <rFont val="Arial"/>
        <family val="2"/>
      </rPr>
      <t>Test Script # -</t>
    </r>
    <r>
      <rPr>
        <sz val="10"/>
        <rFont val="Arial"/>
        <family val="2"/>
      </rPr>
      <t xml:space="preserve"> The number of the test script.</t>
    </r>
  </si>
  <si>
    <t>Test Environment Downtime</t>
  </si>
  <si>
    <t>Description</t>
  </si>
  <si>
    <t>Down at</t>
  </si>
  <si>
    <t>Date</t>
  </si>
  <si>
    <t>Time</t>
  </si>
  <si>
    <t>Back Up at</t>
  </si>
  <si>
    <t>(Hr:Min)</t>
  </si>
  <si>
    <t>Elapsed Downtime</t>
  </si>
  <si>
    <t>Pass / Completed</t>
  </si>
  <si>
    <t>Pass / Retest</t>
  </si>
  <si>
    <t>Fail / Retest</t>
  </si>
  <si>
    <t>Fail / Defer</t>
  </si>
  <si>
    <t>Defer</t>
  </si>
  <si>
    <t>Total Number of Scripts Defined</t>
  </si>
  <si>
    <t>Work in Progress</t>
  </si>
  <si>
    <t>Number of Scripts Deferred</t>
  </si>
  <si>
    <t>Number of Scripts Yet to be Completed</t>
  </si>
  <si>
    <t>Script Statistics</t>
  </si>
  <si>
    <t>Testing Statistics</t>
  </si>
  <si>
    <t>Total Number of  Tests Performed</t>
  </si>
  <si>
    <t>Number of Scripts Not to be Performed</t>
  </si>
  <si>
    <t>Additional Scripts Due to Retesting</t>
  </si>
  <si>
    <t>Not to be Performed</t>
  </si>
  <si>
    <r>
      <rPr>
        <b/>
        <sz val="10"/>
        <rFont val="Arial"/>
        <family val="2"/>
      </rPr>
      <t>Retests -</t>
    </r>
    <r>
      <rPr>
        <sz val="10"/>
        <rFont val="Arial"/>
        <family val="2"/>
      </rPr>
      <t xml:space="preserve"> The number of scripts retested once, twice, thrice, etc.  For example, a value of 3 in 2 Retests means three scripts were retested twice.</t>
    </r>
  </si>
  <si>
    <t>Percentage of Defined Scripts</t>
  </si>
  <si>
    <r>
      <rPr>
        <b/>
        <sz val="10"/>
        <rFont val="Arial"/>
        <family val="2"/>
      </rPr>
      <t>Expected Results -</t>
    </r>
    <r>
      <rPr>
        <sz val="10"/>
        <rFont val="Arial"/>
        <family val="2"/>
      </rPr>
      <t xml:space="preserve"> Description of the expected results when performing the script activities.</t>
    </r>
  </si>
  <si>
    <r>
      <rPr>
        <b/>
        <sz val="10"/>
        <rFont val="Arial"/>
        <family val="2"/>
      </rPr>
      <t>Retest Count -</t>
    </r>
    <r>
      <rPr>
        <sz val="10"/>
        <rFont val="Arial"/>
        <family val="2"/>
      </rPr>
      <t xml:space="preserve"> A count of the number of times the script was performed during retesting.  This count should be incremented by the tester AFTER each retest of the script.</t>
    </r>
  </si>
  <si>
    <t>Not Performed</t>
  </si>
  <si>
    <t>&lt;date&gt;</t>
  </si>
  <si>
    <t>Do not rename the workbook tabs</t>
  </si>
  <si>
    <t>Date of Testing</t>
  </si>
  <si>
    <t>Tested By</t>
  </si>
  <si>
    <t>All Status Summary data, except Date, Project Name/Identifier, Worksheet Name and Tester, are compiled from the test case worksheets and should not be directly modified by testers.</t>
  </si>
  <si>
    <r>
      <rPr>
        <b/>
        <sz val="10"/>
        <rFont val="Arial"/>
        <family val="2"/>
      </rPr>
      <t>Header</t>
    </r>
    <r>
      <rPr>
        <sz val="10"/>
        <rFont val="Arial"/>
        <family val="2"/>
      </rPr>
      <t xml:space="preserve"> - The Date and Project Name/Identifier are shown twice so they will be included on each page when the Status Summary is printed.  The right date/title set are derived for the left set so only the left set needs to be edited.</t>
    </r>
  </si>
  <si>
    <r>
      <rPr>
        <b/>
        <sz val="10"/>
        <rFont val="Arial"/>
        <family val="2"/>
      </rPr>
      <t>Worksheet Name -</t>
    </r>
    <r>
      <rPr>
        <sz val="10"/>
        <rFont val="Arial"/>
        <family val="2"/>
      </rPr>
      <t xml:space="preserve"> The name on the tab for the worksheet associated with a specified test case.  The list of worksheet names need not be in the same order as the worksheet tabs.</t>
    </r>
  </si>
  <si>
    <r>
      <rPr>
        <b/>
        <sz val="10"/>
        <rFont val="Arial"/>
        <family val="2"/>
      </rPr>
      <t>Test Case Name -</t>
    </r>
    <r>
      <rPr>
        <sz val="10"/>
        <rFont val="Arial"/>
        <family val="2"/>
      </rPr>
      <t xml:space="preserve"> The name of the test case.  This name is derived from the Test Case Name entered in the named worksheet and should not be entered in the Status Summary worksheet.</t>
    </r>
  </si>
  <si>
    <r>
      <rPr>
        <b/>
        <sz val="10"/>
        <rFont val="Arial"/>
        <family val="2"/>
      </rPr>
      <t>Tester -</t>
    </r>
    <r>
      <rPr>
        <sz val="10"/>
        <rFont val="Arial"/>
        <family val="2"/>
      </rPr>
      <t xml:space="preserve"> The name or initials of the person(s) who executed the test scripts for the test case and documented the test results.</t>
    </r>
  </si>
  <si>
    <r>
      <rPr>
        <b/>
        <sz val="10"/>
        <rFont val="Arial"/>
        <family val="2"/>
      </rPr>
      <t>Total Number of Scripts Defined</t>
    </r>
    <r>
      <rPr>
        <sz val="10"/>
        <rFont val="Arial"/>
        <family val="2"/>
      </rPr>
      <t xml:space="preserve"> - The number of scripts defined within the named Test Case worksheet.  A script is identified by the presence of a Test Script Description in Column B of test case worksheets.</t>
    </r>
  </si>
  <si>
    <r>
      <rPr>
        <b/>
        <sz val="10"/>
        <rFont val="Arial"/>
        <family val="2"/>
      </rPr>
      <t>Number of Scripts Not to be Performed</t>
    </r>
    <r>
      <rPr>
        <sz val="10"/>
        <rFont val="Arial"/>
        <family val="2"/>
      </rPr>
      <t xml:space="preserve"> - The number of scripts with a Status of "Not to be Performed" in Column E of the named worksheet. </t>
    </r>
  </si>
  <si>
    <r>
      <rPr>
        <b/>
        <sz val="10"/>
        <rFont val="Arial"/>
        <family val="2"/>
      </rPr>
      <t>Number of Scripts Deferred</t>
    </r>
    <r>
      <rPr>
        <sz val="10"/>
        <rFont val="Arial"/>
        <family val="2"/>
      </rPr>
      <t xml:space="preserve"> - The number of scripts with a Status of "Fail/Defer" in Column E of the named worksheet.</t>
    </r>
  </si>
  <si>
    <r>
      <rPr>
        <b/>
        <sz val="10"/>
        <rFont val="Arial"/>
        <family val="2"/>
      </rPr>
      <t>Additional Scripts Due to Retesting</t>
    </r>
    <r>
      <rPr>
        <sz val="10"/>
        <rFont val="Arial"/>
        <family val="2"/>
      </rPr>
      <t xml:space="preserve"> - The number of additional scripts performed to date due to retesting plus any retesting already identified as needing to be done.  It is the sum of the counts in Column F plus the number of scripts with a Status of "Pass/Retest" or "Fail/Retest".</t>
    </r>
  </si>
  <si>
    <r>
      <rPr>
        <b/>
        <sz val="10"/>
        <rFont val="Arial"/>
        <family val="2"/>
      </rPr>
      <t>Number of Scripts Yet to be Completed</t>
    </r>
    <r>
      <rPr>
        <sz val="10"/>
        <rFont val="Arial"/>
        <family val="2"/>
      </rPr>
      <t xml:space="preserve"> - The number of scripts with a Status of "Pass/Retest", "Fail/Retest", "In Process" and "Not Started" (blank).</t>
    </r>
  </si>
  <si>
    <r>
      <rPr>
        <b/>
        <sz val="10"/>
        <rFont val="Arial"/>
        <family val="2"/>
      </rPr>
      <t>Pass</t>
    </r>
    <r>
      <rPr>
        <sz val="10"/>
        <rFont val="Arial"/>
        <family val="2"/>
      </rPr>
      <t xml:space="preserve"> - The number of scripts with a Status of "Pass/Complete" and "Pass/Retest".</t>
    </r>
  </si>
  <si>
    <r>
      <rPr>
        <b/>
        <sz val="10"/>
        <rFont val="Arial"/>
        <family val="2"/>
      </rPr>
      <t>Fail</t>
    </r>
    <r>
      <rPr>
        <sz val="10"/>
        <rFont val="Arial"/>
        <family val="2"/>
      </rPr>
      <t xml:space="preserve"> - The number of scripts with a Status of "Fail/Retest" and "Fail/Defer".</t>
    </r>
  </si>
  <si>
    <r>
      <rPr>
        <b/>
        <sz val="10"/>
        <rFont val="Arial"/>
        <family val="2"/>
      </rPr>
      <t>Total Number of Tests Performed</t>
    </r>
    <r>
      <rPr>
        <sz val="10"/>
        <rFont val="Arial"/>
        <family val="2"/>
      </rPr>
      <t xml:space="preserve"> - The number of scripts tested plus the additional tests performed as a result of retesting.  It is the sum of Pass, Fail and Additional Scripts Due to Retesting.</t>
    </r>
  </si>
  <si>
    <r>
      <rPr>
        <b/>
        <sz val="10"/>
        <rFont val="Arial"/>
        <family val="2"/>
      </rPr>
      <t>Total -</t>
    </r>
    <r>
      <rPr>
        <sz val="10"/>
        <rFont val="Arial"/>
        <family val="2"/>
      </rPr>
      <t xml:space="preserve"> Total for all test cases.</t>
    </r>
  </si>
  <si>
    <r>
      <rPr>
        <b/>
        <sz val="10"/>
        <rFont val="Arial"/>
        <family val="2"/>
      </rPr>
      <t>Percentage of Defined Scripts</t>
    </r>
    <r>
      <rPr>
        <sz val="10"/>
        <rFont val="Arial"/>
        <family val="2"/>
      </rPr>
      <t xml:space="preserve"> - The Total as a percentage of the Total Number of Scripts Defined.  For example, the (Total Number of Fail) / (Total Number of Scripts Defined) * 100.</t>
    </r>
  </si>
  <si>
    <r>
      <rPr>
        <b/>
        <sz val="10"/>
        <rFont val="Arial"/>
        <family val="2"/>
      </rPr>
      <t>Test Case # -</t>
    </r>
    <r>
      <rPr>
        <sz val="10"/>
        <rFont val="Arial"/>
        <family val="2"/>
      </rPr>
      <t xml:space="preserve"> The number assigned to the test case.</t>
    </r>
  </si>
  <si>
    <r>
      <rPr>
        <b/>
        <sz val="10"/>
        <rFont val="Arial"/>
        <family val="2"/>
      </rPr>
      <t>Actual Results -</t>
    </r>
    <r>
      <rPr>
        <sz val="10"/>
        <rFont val="Arial"/>
        <family val="2"/>
      </rPr>
      <t xml:space="preserve"> Description of the actual results when performing the script activities.  This information should be provided by the tester.</t>
    </r>
  </si>
  <si>
    <r>
      <rPr>
        <b/>
        <sz val="10"/>
        <rFont val="Arial"/>
        <family val="2"/>
      </rPr>
      <t>Status -</t>
    </r>
    <r>
      <rPr>
        <sz val="10"/>
        <rFont val="Arial"/>
        <family val="2"/>
      </rPr>
      <t xml:space="preserve"> Current status of the test script.  This information should be provided by the tester and updated as required during the testing process.  The following selections are provided in a drop-down list:
1.  Pass / Completed - Expected results were obtained when performing the test script.
2.  Pass / Retest - Expected results were obtained when performing the test script, but it must be
     rerun to retest another script which Failed.
3.  Fail / Retest - Expected results were not obtained when performing the test script and must be
     retested when corrective code is provided.
4.  Fail / Defer - Expected results were not obtained when performing the test script and will be
     corrected in a future release.
5.  In Process - Test Script performance was started but has not been completed.
6.  Not to be Performed - Although defined, the test script will not be performed.
A blank Status indicates the test script has Not Started.</t>
    </r>
  </si>
  <si>
    <r>
      <rPr>
        <b/>
        <sz val="10"/>
        <rFont val="Arial"/>
        <family val="2"/>
      </rPr>
      <t>Test Case Summary -</t>
    </r>
    <r>
      <rPr>
        <sz val="10"/>
        <rFont val="Arial"/>
        <family val="2"/>
      </rPr>
      <t xml:space="preserve"> Statistics about the current status of the test case.  Information for these statistics are derived from the test scripts and should not be directly modified by testers.</t>
    </r>
  </si>
  <si>
    <t>To prevent intentional or accidential changes to defined test cases and scripts the worksheets and the workbook should be password protected.  This permits testers to modify only those items relevent to the conduct of their testing; e.g., Actual Results, Retest Count, Comments, etc.</t>
  </si>
  <si>
    <t>Creating Test Cases and Scripts</t>
  </si>
  <si>
    <t>Worksheet Name</t>
  </si>
  <si>
    <t>Working with the Status Summary</t>
  </si>
  <si>
    <t>Test Case worksheets may be added and deleted as needed, however corresponding rows in the Status Summary worksheet must also be added and deleted.  Change only the Worksheet Name field in these rows.  The Worksheet Name in the Status Summary worksheet must be the same as the name of the test case worksheet.  When adding rows to the Status Summary worksheet do so immediately following the last defined row.  The Test Case Name is derived from the Test Case Name field in the test case worksheet.</t>
  </si>
  <si>
    <t>Working with Test Case Worksheets</t>
  </si>
  <si>
    <t>Test Case #, Test Case Name and Retest Sequence can be modified as appropriate.</t>
  </si>
  <si>
    <t>Modify nothing in the summary tables in the lower-left corner of test case worksheets.</t>
  </si>
  <si>
    <t>Test script rows may be added and deleted as necessary.  When adding test script rows to test case worksheets do so immediately following the last defined row.  All columns within test script worksheets.  Do not modify the column titles, however.</t>
  </si>
  <si>
    <r>
      <t xml:space="preserve">As the creator of test cases and scripts care should be taken to maintain proper test status calculations.  </t>
    </r>
    <r>
      <rPr>
        <b/>
        <sz val="10"/>
        <color indexed="10"/>
        <rFont val="Arial"/>
        <family val="2"/>
      </rPr>
      <t>Do not add or delete any column within worksheets.</t>
    </r>
    <r>
      <rPr>
        <sz val="10"/>
        <rFont val="Arial"/>
        <family val="2"/>
      </rPr>
      <t xml:space="preserve">
</t>
    </r>
  </si>
  <si>
    <t>Date and Project Number and Name can may modified as appropriate.</t>
  </si>
  <si>
    <t>Protecting Test Cases and Scripts</t>
  </si>
  <si>
    <t>All Status Summary data except Date, Project Number and Name, Worksheet Name and Tester are compiled from the test case worksheets and may not be directly modified by testers.</t>
  </si>
  <si>
    <t>Interpreting Status Summary tab</t>
  </si>
  <si>
    <t>Completing Test Case Worksheets tab</t>
  </si>
  <si>
    <t>Instructions on Completing this Template</t>
  </si>
  <si>
    <t>Service Locator - Test Status Summary</t>
  </si>
  <si>
    <t>Site Search User Interface Requirements</t>
  </si>
  <si>
    <r>
      <t xml:space="preserve">Search results shall display the following data elements for user filled </t>
    </r>
    <r>
      <rPr>
        <b/>
        <sz val="12"/>
        <rFont val="Arial"/>
        <family val="2"/>
      </rPr>
      <t>Region</t>
    </r>
    <r>
      <rPr>
        <sz val="12"/>
        <rFont val="Arial"/>
        <family val="2"/>
      </rPr>
      <t xml:space="preserve"> :
a. Division Lawson Number
b. Site ID
c. Division Name
d. Site Name
e. State
f. City
g. Facility type (Indicated with Yes)</t>
    </r>
  </si>
  <si>
    <r>
      <t xml:space="preserve">Search results shall display the following data elements for user filled </t>
    </r>
    <r>
      <rPr>
        <b/>
        <sz val="12"/>
        <rFont val="Arial"/>
        <family val="2"/>
      </rPr>
      <t>Area</t>
    </r>
    <r>
      <rPr>
        <sz val="12"/>
        <rFont val="Arial"/>
        <family val="2"/>
      </rPr>
      <t xml:space="preserve"> :
a. Division Lawson Number
b. Site ID
c. Division Name
d. Site Name
e. State
f. City
g. Facility type (Indicated with Yes)</t>
    </r>
  </si>
  <si>
    <r>
      <t xml:space="preserve">Search results shall display the following data elements for user filled </t>
    </r>
    <r>
      <rPr>
        <b/>
        <sz val="12"/>
        <rFont val="Arial"/>
        <family val="2"/>
      </rPr>
      <t>Business Unit</t>
    </r>
    <r>
      <rPr>
        <sz val="12"/>
        <rFont val="Arial"/>
        <family val="2"/>
      </rPr>
      <t xml:space="preserve"> :
a. Division Lawson Number
b. Site ID
c. Division Name
d. Site Name
e. State
f. City
g. Facility type (Indicated with Yes)</t>
    </r>
  </si>
  <si>
    <r>
      <t xml:space="preserve">Search results shall display the following data elements for user filled </t>
    </r>
    <r>
      <rPr>
        <b/>
        <sz val="12"/>
        <rFont val="Arial"/>
        <family val="2"/>
      </rPr>
      <t>Division Number</t>
    </r>
    <r>
      <rPr>
        <sz val="12"/>
        <rFont val="Arial"/>
        <family val="2"/>
      </rPr>
      <t xml:space="preserve"> :
a. Division Lawson Number
b. Site ID
c. Division Name
d. Site Name
e. State
f. City
g. Facility type (Indicated with Yes)</t>
    </r>
  </si>
  <si>
    <r>
      <t xml:space="preserve">Search results shall display the following data elements for user filled </t>
    </r>
    <r>
      <rPr>
        <b/>
        <sz val="12"/>
        <rFont val="Arial"/>
        <family val="2"/>
      </rPr>
      <t>State</t>
    </r>
    <r>
      <rPr>
        <sz val="12"/>
        <rFont val="Arial"/>
        <family val="2"/>
      </rPr>
      <t xml:space="preserve"> :
a. Division Lawson Number
b. Site ID
c. Division Name
d. Site Name
e. State
f. City
g. Facility type (Indicated with Yes)</t>
    </r>
  </si>
  <si>
    <t>Search results shall display the following data elements for user filled City :
a. Division Lawson Number
b. Site ID
c. Division Name
d. Site Name
e. State
f. City
g. Facility type (Indicated with Yes)</t>
  </si>
  <si>
    <r>
      <t xml:space="preserve">Search results shall display the following data elements for user filled </t>
    </r>
    <r>
      <rPr>
        <b/>
        <sz val="12"/>
        <rFont val="Arial"/>
        <family val="2"/>
      </rPr>
      <t>Zip Code</t>
    </r>
    <r>
      <rPr>
        <sz val="12"/>
        <rFont val="Arial"/>
        <family val="2"/>
      </rPr>
      <t xml:space="preserve"> :
a. Division Lawson Number
b. Site ID
c. Division Name
d. Site Name
e. State
f. City
g. Facility type (Indicated with Yes)</t>
    </r>
  </si>
  <si>
    <t>SIR-9 : The search results interface shall provide the ability to drill down into the divisional information details for a chosen site.
SIR-10 : The search results interface shall provide the ability to update divisional information details for a chosen site by authorized users.
Steps:
Search Results data should be populated (by clicking Search button)</t>
  </si>
  <si>
    <t>Site Maintenance User Interface Requirements</t>
  </si>
  <si>
    <t>Facility types are Collection, Landfill, Recycling Center, Transfer Station, and Compost Organic.</t>
  </si>
  <si>
    <t xml:space="preserve">
SUIR-4 : The update interface for  Collection facility type shall allow to maintain the following data sections:
a. Divisional Information 
b. Divisional Address
c. Divisional Services Capabilities 
d. Internal Post Collection Facilities
e. Third party Post Collection Facilities
f. Market Data – Collection Competitors
g. Market Data - Franchise Areas Internal
h. Market Data - Franchise Areas Competitor
</t>
  </si>
  <si>
    <t xml:space="preserve">
SUIR-5 : The system shall provide the ability to update site data for landfill sites as depicted on tab “Landfill” on the file Service Site Locator Entry Maintenance Form
</t>
  </si>
  <si>
    <t xml:space="preserve">
SUIR-6 : The system shall provide the ability to update divisional site data for  recycling centers sites as depicted on tab “Recycling Center” on the file Service Site Locator Entry Maintenance Form
</t>
  </si>
  <si>
    <t xml:space="preserve">
SUIR-7 : The system shall provide the ability to update divisional site data for  transfer station sites as depicted on tab “Transfer Station” on the file Service Site Locator Entry Maintenance Form
</t>
  </si>
  <si>
    <t xml:space="preserve">
SUIR-8 : The system shall provide the ability to update divisional site data for compost organic sites as depicted on tab “Compost Organic” on the file Service Site Locator Entry Maintenance Form
</t>
  </si>
  <si>
    <t xml:space="preserve">
SUIR-1 : The System shall allow authorized users to search for facilities, and select a site to update.
A site shall have an attribute that acts a unique identifier for the internal users.  E.g. Division Number + ID
</t>
  </si>
  <si>
    <t xml:space="preserve">
SUIR-2 : The system shall have the ability to indicate a type of facility for a site.   Facility types are Collection, Landfill, Recycling Center, Transfer Station, and Compost Organic.
A division, as defined by the Lawson Company Code, can have multiple sites of the same type.  The system shall provide the ability to update divisional sites of the same facility type.
</t>
  </si>
  <si>
    <r>
      <t xml:space="preserve">
SIR-2 : The system shall allow searches by Area.
Steps:
User enters/select a valid URL to launch Search Page
Fills a valid </t>
    </r>
    <r>
      <rPr>
        <b/>
        <sz val="12"/>
        <rFont val="Arial"/>
        <family val="2"/>
      </rPr>
      <t>"Area"</t>
    </r>
    <r>
      <rPr>
        <sz val="12"/>
        <rFont val="Arial"/>
        <family val="2"/>
      </rPr>
      <t xml:space="preserve"> Value
Hits Search button</t>
    </r>
  </si>
  <si>
    <r>
      <t xml:space="preserve">
SIR-1 : The system shall allow searches by Region.
Steps:
User enters/select a valid URL to launch Search Page
Fills a valid </t>
    </r>
    <r>
      <rPr>
        <b/>
        <sz val="12"/>
        <rFont val="Arial"/>
        <family val="2"/>
      </rPr>
      <t>"Region"</t>
    </r>
    <r>
      <rPr>
        <sz val="12"/>
        <rFont val="Arial"/>
        <family val="2"/>
      </rPr>
      <t xml:space="preserve"> Value
Hits Search button</t>
    </r>
  </si>
  <si>
    <r>
      <t xml:space="preserve">SIR-3 : The system shall allow searches by Business Unit.
Steps:
User enters/select a valid URL to launch Search Page
Fills a valid </t>
    </r>
    <r>
      <rPr>
        <b/>
        <sz val="12"/>
        <rFont val="Arial"/>
        <family val="2"/>
      </rPr>
      <t>"Business Unit"</t>
    </r>
    <r>
      <rPr>
        <sz val="12"/>
        <rFont val="Arial"/>
        <family val="2"/>
      </rPr>
      <t xml:space="preserve"> Value
Hits Search button</t>
    </r>
  </si>
  <si>
    <r>
      <t xml:space="preserve">SIR-4 : The system shall allow searches by Lawson Division Number.
Steps:
User enters/select a valid URL to launch Search Page
Fills a valid </t>
    </r>
    <r>
      <rPr>
        <b/>
        <sz val="12"/>
        <rFont val="Arial"/>
        <family val="2"/>
      </rPr>
      <t>"Lawson Division Number"</t>
    </r>
    <r>
      <rPr>
        <sz val="12"/>
        <rFont val="Arial"/>
        <family val="2"/>
      </rPr>
      <t xml:space="preserve"> Value
Hits Search button</t>
    </r>
  </si>
  <si>
    <r>
      <t xml:space="preserve">SIR-5 : The system shall allow searches by State.
Steps:
User enters/select a valid URL to launch Search Page
Fills a valid </t>
    </r>
    <r>
      <rPr>
        <b/>
        <sz val="12"/>
        <rFont val="Arial"/>
        <family val="2"/>
      </rPr>
      <t>"State"</t>
    </r>
    <r>
      <rPr>
        <sz val="12"/>
        <rFont val="Arial"/>
        <family val="2"/>
      </rPr>
      <t xml:space="preserve"> Value
Hits Search button</t>
    </r>
  </si>
  <si>
    <r>
      <t xml:space="preserve">SIR-6 : The system shall allow searches by City.
Steps:
User enters/select a valid URL to launch Search Page
Fills a valid </t>
    </r>
    <r>
      <rPr>
        <b/>
        <sz val="12"/>
        <rFont val="Arial"/>
        <family val="2"/>
      </rPr>
      <t>"City"</t>
    </r>
    <r>
      <rPr>
        <sz val="12"/>
        <rFont val="Arial"/>
        <family val="2"/>
      </rPr>
      <t xml:space="preserve"> Value
Hits Search button</t>
    </r>
  </si>
  <si>
    <r>
      <t xml:space="preserve">SIR-7 : The system shall allow searches by Zip Code.
Steps:
User enters/select a valid URL to launch Search Page
Fills a valid </t>
    </r>
    <r>
      <rPr>
        <b/>
        <sz val="12"/>
        <rFont val="Arial"/>
        <family val="2"/>
      </rPr>
      <t>"Zip Code"</t>
    </r>
    <r>
      <rPr>
        <sz val="12"/>
        <rFont val="Arial"/>
        <family val="2"/>
      </rPr>
      <t xml:space="preserve"> Value
Hits Search button</t>
    </r>
  </si>
  <si>
    <t xml:space="preserve">
SUIR-4 : The system shall have an interface to update divisional site data for  hauling  sites as depicted on tab “Collection” on the file Service Site Locator Entry Maintenance FormThe system shall have an interface to update divisional site data for  hauling  sites
</t>
  </si>
  <si>
    <t xml:space="preserve">
SUIR-9 : The update interface for facility types Landfill, Recycling Center, Transfer Station and Compost Organic  shall allow for maintenance of  the following data sections:
a. Divisional Information
b. Divisional Address
c. Divisional Services Capabilities 
</t>
  </si>
  <si>
    <r>
      <t xml:space="preserve">1. Site ID in the Search Results grid should be a clickable column (hyperlink)
2. When user clicks on Site ID, based on Facility Type the below tabs should be visible
</t>
    </r>
    <r>
      <rPr>
        <b/>
        <sz val="12"/>
        <rFont val="Arial"/>
        <family val="2"/>
      </rPr>
      <t>Facility Type = "Collection"</t>
    </r>
    <r>
      <rPr>
        <sz val="12"/>
        <rFont val="Arial"/>
        <family val="2"/>
      </rPr>
      <t xml:space="preserve">
Facility Information
Address Information
Services Information
Post Collection Facilites Information
3rd Party Post Information
Collectin Competitor Information
Franchise Internal Information
Franchise Competitor Information
</t>
    </r>
    <r>
      <rPr>
        <b/>
        <sz val="12"/>
        <rFont val="Arial"/>
        <family val="2"/>
      </rPr>
      <t>Facility Type = "Landfill" or "Recycling Center" or "Transfer Station" or "Compost Organic"</t>
    </r>
    <r>
      <rPr>
        <sz val="12"/>
        <rFont val="Arial"/>
        <family val="2"/>
      </rPr>
      <t xml:space="preserve">
Facility Information
Address Information
Services Information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</si>
</sst>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1" x14ac:knownFonts="1">
    <font>
      <sz val="10"/>
      <name val="Arial"/>
    </font>
    <font>
      <b/>
      <sz val="10"/>
      <name val="Arial"/>
      <family val="2"/>
    </font>
    <font>
      <b/>
      <sz val="12"/>
      <name val="Arial"/>
      <family val="2"/>
    </font>
    <font>
      <sz val="12"/>
      <name val="Arial"/>
      <family val="2"/>
    </font>
    <font>
      <b/>
      <sz val="16"/>
      <name val="Arial"/>
      <family val="2"/>
    </font>
    <font>
      <sz val="10"/>
      <name val="Arial"/>
      <family val="2"/>
    </font>
    <font>
      <b/>
      <sz val="8"/>
      <name val="Arial"/>
      <family val="2"/>
    </font>
    <font>
      <sz val="9"/>
      <name val="Arial"/>
      <family val="2"/>
    </font>
    <font>
      <b/>
      <sz val="10"/>
      <color indexed="10"/>
      <name val="Arial"/>
      <family val="2"/>
    </font>
    <font>
      <b/>
      <sz val="14"/>
      <name val="Arial"/>
      <family val="2"/>
    </font>
    <font>
      <b/>
      <sz val="12"/>
      <color rgb="FFFF0000"/>
      <name val="Arial"/>
      <family val="2"/>
    </font>
  </fonts>
  <fills count="4">
    <fill>
      <patternFill patternType="none"/>
    </fill>
    <fill>
      <patternFill patternType="gray125"/>
    </fill>
    <fill>
      <patternFill patternType="solid">
        <fgColor indexed="43"/>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s>
  <cellStyleXfs count="1">
    <xf numFmtId="0" fontId="0" fillId="0" borderId="0"/>
  </cellStyleXfs>
  <cellXfs count="143">
    <xf numFmtId="0" fontId="0" fillId="0" borderId="0" xfId="0"/>
    <xf numFmtId="0" fontId="1" fillId="0" borderId="0" xfId="0" applyFont="1" applyAlignment="1">
      <alignment horizontal="center" vertical="top" wrapText="1"/>
    </xf>
    <xf numFmtId="0" fontId="0" fillId="0" borderId="0" xfId="0" applyAlignment="1">
      <alignment horizontal="center" vertical="top" wrapText="1"/>
    </xf>
    <xf numFmtId="0" fontId="0" fillId="0" borderId="1" xfId="0" applyBorder="1" applyAlignment="1">
      <alignment vertical="top" wrapText="1"/>
    </xf>
    <xf numFmtId="0" fontId="3" fillId="0" borderId="0" xfId="0" applyFont="1" applyAlignment="1">
      <alignment vertical="top" wrapText="1"/>
    </xf>
    <xf numFmtId="0" fontId="0" fillId="0" borderId="0" xfId="0"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center" vertical="top" wrapText="1"/>
    </xf>
    <xf numFmtId="0" fontId="2" fillId="0" borderId="0" xfId="0" applyFont="1" applyBorder="1" applyAlignment="1">
      <alignment horizontal="center" vertical="top"/>
    </xf>
    <xf numFmtId="0" fontId="3" fillId="0" borderId="0" xfId="0" applyFont="1" applyAlignment="1">
      <alignment wrapText="1"/>
    </xf>
    <xf numFmtId="0" fontId="3" fillId="0" borderId="0" xfId="0" applyFont="1" applyFill="1" applyBorder="1" applyAlignment="1">
      <alignment horizontal="left" vertical="top" wrapText="1"/>
    </xf>
    <xf numFmtId="0" fontId="3" fillId="0" borderId="0" xfId="0" applyFont="1" applyAlignment="1">
      <alignment horizontal="center" vertical="top" wrapText="1"/>
    </xf>
    <xf numFmtId="49" fontId="3" fillId="0" borderId="0" xfId="0" applyNumberFormat="1" applyFont="1" applyAlignment="1">
      <alignment horizontal="center" vertical="top" wrapText="1"/>
    </xf>
    <xf numFmtId="0" fontId="2" fillId="0" borderId="0" xfId="0" applyFont="1" applyBorder="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3" fillId="0" borderId="0" xfId="0" applyFont="1" applyBorder="1" applyAlignment="1">
      <alignment vertical="top" wrapText="1"/>
    </xf>
    <xf numFmtId="0" fontId="0" fillId="0" borderId="1" xfId="0" applyBorder="1"/>
    <xf numFmtId="0" fontId="2" fillId="0" borderId="0" xfId="0" applyFont="1" applyBorder="1" applyAlignment="1">
      <alignment horizontal="right" vertical="top"/>
    </xf>
    <xf numFmtId="49" fontId="3" fillId="0" borderId="0" xfId="0" applyNumberFormat="1" applyFont="1" applyAlignment="1">
      <alignment vertical="top"/>
    </xf>
    <xf numFmtId="0" fontId="0" fillId="0" borderId="0" xfId="0" applyAlignment="1">
      <alignment vertical="top" wrapText="1"/>
    </xf>
    <xf numFmtId="0" fontId="3" fillId="0" borderId="1" xfId="0" applyFont="1" applyBorder="1" applyAlignment="1" applyProtection="1">
      <alignment horizontal="left" vertical="top" wrapText="1"/>
      <protection locked="0"/>
    </xf>
    <xf numFmtId="0" fontId="3" fillId="0" borderId="1" xfId="0" applyFont="1" applyBorder="1" applyAlignment="1" applyProtection="1">
      <alignment horizontal="center" vertical="top" wrapText="1"/>
      <protection locked="0"/>
    </xf>
    <xf numFmtId="49" fontId="3" fillId="0" borderId="1" xfId="0" applyNumberFormat="1" applyFont="1" applyBorder="1" applyAlignment="1" applyProtection="1">
      <alignment horizontal="left" vertical="top" wrapText="1"/>
      <protection locked="0"/>
    </xf>
    <xf numFmtId="0" fontId="1" fillId="0" borderId="0" xfId="0" applyFont="1"/>
    <xf numFmtId="0" fontId="0" fillId="0" borderId="0" xfId="0" applyAlignment="1">
      <alignment horizontal="center" wrapText="1"/>
    </xf>
    <xf numFmtId="0" fontId="1" fillId="0" borderId="0" xfId="0" applyFont="1" applyAlignment="1">
      <alignment horizontal="left" vertical="top"/>
    </xf>
    <xf numFmtId="0" fontId="0" fillId="0" borderId="0" xfId="0" applyAlignment="1">
      <alignment vertical="top"/>
    </xf>
    <xf numFmtId="1" fontId="3" fillId="0" borderId="2" xfId="0" applyNumberFormat="1" applyFont="1" applyBorder="1" applyAlignment="1" applyProtection="1">
      <alignment horizontal="center" vertical="top" wrapText="1"/>
      <protection locked="0"/>
    </xf>
    <xf numFmtId="1" fontId="3" fillId="0" borderId="1" xfId="0" applyNumberFormat="1" applyFont="1" applyBorder="1" applyAlignment="1" applyProtection="1">
      <alignment horizontal="center" vertical="top" wrapText="1"/>
      <protection locked="0"/>
    </xf>
    <xf numFmtId="0" fontId="0" fillId="0" borderId="3" xfId="0" applyBorder="1"/>
    <xf numFmtId="0" fontId="5" fillId="0" borderId="0" xfId="0" applyFont="1" applyAlignment="1">
      <alignment horizontal="center" vertical="top" wrapText="1"/>
    </xf>
    <xf numFmtId="0" fontId="5" fillId="0" borderId="0" xfId="0" applyFont="1" applyBorder="1" applyAlignment="1">
      <alignment horizontal="center" vertical="top"/>
    </xf>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0" fontId="0" fillId="0" borderId="4" xfId="0" applyBorder="1"/>
    <xf numFmtId="0" fontId="0" fillId="0" borderId="1" xfId="0" applyBorder="1" applyAlignment="1" applyProtection="1">
      <alignment horizontal="left" vertical="top" wrapText="1"/>
      <protection locked="0"/>
    </xf>
    <xf numFmtId="0" fontId="0" fillId="0" borderId="1" xfId="0"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0" xfId="0" applyFont="1" applyBorder="1" applyAlignment="1">
      <alignment horizontal="left" vertical="top" wrapText="1"/>
    </xf>
    <xf numFmtId="0" fontId="1" fillId="0" borderId="0" xfId="0" applyFont="1" applyBorder="1"/>
    <xf numFmtId="0" fontId="1" fillId="0" borderId="1" xfId="0" applyFont="1" applyBorder="1" applyAlignment="1">
      <alignment horizontal="center" vertical="center" wrapText="1"/>
    </xf>
    <xf numFmtId="0" fontId="0" fillId="3" borderId="5" xfId="0" applyFill="1" applyBorder="1" applyProtection="1"/>
    <xf numFmtId="0" fontId="5" fillId="3" borderId="5" xfId="0" applyFont="1" applyFill="1" applyBorder="1" applyProtection="1"/>
    <xf numFmtId="0" fontId="0" fillId="3" borderId="6" xfId="0" applyFill="1" applyBorder="1" applyProtection="1"/>
    <xf numFmtId="0" fontId="0" fillId="0" borderId="2" xfId="0"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0" fillId="0" borderId="2" xfId="0" applyFill="1" applyBorder="1" applyProtection="1">
      <protection locked="0"/>
    </xf>
    <xf numFmtId="0" fontId="2" fillId="2" borderId="1" xfId="0" applyFont="1" applyFill="1" applyBorder="1" applyAlignment="1">
      <alignment horizontal="center" vertical="center" wrapText="1"/>
    </xf>
    <xf numFmtId="0" fontId="5" fillId="0" borderId="0" xfId="0" applyFont="1" applyAlignment="1">
      <alignment horizontal="left" vertical="top" wrapText="1"/>
    </xf>
    <xf numFmtId="0" fontId="1" fillId="0" borderId="0" xfId="0" applyFont="1" applyAlignment="1">
      <alignment horizontal="left" vertical="center"/>
    </xf>
    <xf numFmtId="0" fontId="0" fillId="0" borderId="0" xfId="0" applyProtection="1"/>
    <xf numFmtId="0" fontId="5" fillId="0" borderId="0" xfId="0" applyFont="1" applyProtection="1"/>
    <xf numFmtId="14" fontId="0" fillId="0" borderId="0" xfId="0" applyNumberFormat="1" applyBorder="1" applyAlignment="1" applyProtection="1">
      <alignment horizontal="right" vertical="center" wrapText="1"/>
    </xf>
    <xf numFmtId="0" fontId="0" fillId="0" borderId="0" xfId="0" applyBorder="1" applyAlignment="1" applyProtection="1">
      <alignment horizontal="right" vertical="center" wrapText="1"/>
    </xf>
    <xf numFmtId="0" fontId="4" fillId="0" borderId="0" xfId="0" applyFont="1" applyBorder="1" applyAlignment="1" applyProtection="1">
      <alignment horizontal="center" vertical="center" wrapText="1"/>
    </xf>
    <xf numFmtId="0" fontId="4" fillId="0" borderId="7" xfId="0" applyFont="1" applyBorder="1" applyAlignment="1" applyProtection="1">
      <alignment horizontal="center" vertical="center" wrapText="1"/>
    </xf>
    <xf numFmtId="0" fontId="4" fillId="0" borderId="7" xfId="0" applyFont="1" applyBorder="1" applyAlignment="1" applyProtection="1">
      <alignment horizontal="center" wrapText="1"/>
    </xf>
    <xf numFmtId="0" fontId="6" fillId="3" borderId="8" xfId="0" applyFont="1" applyFill="1" applyBorder="1" applyAlignment="1" applyProtection="1">
      <alignment horizontal="center" wrapText="1"/>
    </xf>
    <xf numFmtId="0" fontId="1" fillId="3" borderId="9" xfId="0" applyFont="1" applyFill="1" applyBorder="1" applyAlignment="1" applyProtection="1">
      <alignment horizontal="center" vertical="center"/>
    </xf>
    <xf numFmtId="0" fontId="0" fillId="3" borderId="5" xfId="0" applyFill="1" applyBorder="1" applyAlignment="1" applyProtection="1">
      <alignment horizontal="center" wrapText="1"/>
    </xf>
    <xf numFmtId="0" fontId="0" fillId="3" borderId="2" xfId="0" applyFill="1" applyBorder="1" applyAlignment="1" applyProtection="1">
      <alignment horizontal="center" wrapText="1"/>
    </xf>
    <xf numFmtId="0" fontId="7" fillId="3" borderId="8" xfId="0" applyFont="1" applyFill="1" applyBorder="1" applyAlignment="1" applyProtection="1">
      <alignment horizontal="center" wrapText="1"/>
    </xf>
    <xf numFmtId="0" fontId="7" fillId="3" borderId="10" xfId="0" applyFont="1" applyFill="1" applyBorder="1" applyAlignment="1" applyProtection="1">
      <alignment horizontal="center" wrapText="1"/>
    </xf>
    <xf numFmtId="0" fontId="7" fillId="3" borderId="11" xfId="0" applyFont="1" applyFill="1" applyBorder="1" applyAlignment="1" applyProtection="1">
      <alignment horizontal="center" wrapText="1"/>
    </xf>
    <xf numFmtId="0" fontId="0" fillId="3" borderId="12" xfId="0" applyFill="1" applyBorder="1" applyAlignment="1" applyProtection="1">
      <alignment horizontal="center" wrapText="1"/>
    </xf>
    <xf numFmtId="0" fontId="0" fillId="3" borderId="13" xfId="0" applyFill="1" applyBorder="1" applyAlignment="1" applyProtection="1">
      <alignment horizontal="center" wrapText="1"/>
    </xf>
    <xf numFmtId="0" fontId="0" fillId="3" borderId="14" xfId="0" applyFill="1" applyBorder="1" applyAlignment="1" applyProtection="1">
      <alignment horizontal="center" wrapText="1"/>
    </xf>
    <xf numFmtId="0" fontId="5" fillId="3" borderId="15" xfId="0" applyFont="1" applyFill="1" applyBorder="1" applyAlignment="1" applyProtection="1">
      <alignment horizontal="center" wrapText="1"/>
    </xf>
    <xf numFmtId="0" fontId="5" fillId="3" borderId="13" xfId="0" applyFont="1" applyFill="1" applyBorder="1" applyAlignment="1" applyProtection="1">
      <alignment horizontal="center" wrapText="1"/>
    </xf>
    <xf numFmtId="0" fontId="5" fillId="3" borderId="14" xfId="0" applyFont="1" applyFill="1" applyBorder="1" applyAlignment="1" applyProtection="1">
      <alignment horizontal="center" wrapText="1"/>
    </xf>
    <xf numFmtId="0" fontId="0" fillId="3" borderId="2" xfId="0" applyFill="1" applyBorder="1" applyProtection="1"/>
    <xf numFmtId="0" fontId="0" fillId="3" borderId="5" xfId="0" applyFill="1" applyBorder="1" applyAlignment="1" applyProtection="1">
      <alignment horizontal="center" vertical="center"/>
    </xf>
    <xf numFmtId="0" fontId="0" fillId="3" borderId="1" xfId="0" applyFill="1" applyBorder="1" applyAlignment="1" applyProtection="1">
      <alignment horizontal="center" vertical="center"/>
    </xf>
    <xf numFmtId="0" fontId="0" fillId="3" borderId="16" xfId="0" applyFill="1" applyBorder="1" applyAlignment="1" applyProtection="1">
      <alignment horizontal="center" vertical="center"/>
    </xf>
    <xf numFmtId="0" fontId="0" fillId="3" borderId="3" xfId="0" applyFill="1" applyBorder="1" applyAlignment="1" applyProtection="1">
      <alignment horizontal="center" vertical="center"/>
    </xf>
    <xf numFmtId="0" fontId="1" fillId="3" borderId="2" xfId="0" applyFont="1" applyFill="1" applyBorder="1" applyProtection="1"/>
    <xf numFmtId="0" fontId="1" fillId="3" borderId="5"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3" xfId="0" applyFont="1" applyFill="1" applyBorder="1" applyAlignment="1" applyProtection="1">
      <alignment horizontal="center" vertical="center"/>
    </xf>
    <xf numFmtId="0" fontId="1" fillId="3" borderId="17" xfId="0" applyFont="1" applyFill="1" applyBorder="1" applyProtection="1"/>
    <xf numFmtId="0" fontId="0" fillId="3" borderId="17" xfId="0" applyFill="1" applyBorder="1" applyProtection="1"/>
    <xf numFmtId="0" fontId="1" fillId="3" borderId="6" xfId="0" applyFont="1" applyFill="1" applyBorder="1" applyAlignment="1" applyProtection="1">
      <alignment horizontal="center" vertical="center"/>
    </xf>
    <xf numFmtId="9" fontId="1" fillId="3" borderId="18" xfId="0" applyNumberFormat="1" applyFont="1" applyFill="1" applyBorder="1" applyAlignment="1" applyProtection="1">
      <alignment horizontal="center" vertical="center"/>
    </xf>
    <xf numFmtId="9" fontId="1" fillId="3" borderId="6" xfId="0" applyNumberFormat="1" applyFont="1" applyFill="1" applyBorder="1" applyAlignment="1" applyProtection="1">
      <alignment horizontal="center" vertical="center"/>
    </xf>
    <xf numFmtId="9" fontId="1" fillId="3" borderId="19" xfId="0" applyNumberFormat="1" applyFont="1" applyFill="1" applyBorder="1" applyAlignment="1" applyProtection="1">
      <alignment horizontal="center" vertical="center"/>
    </xf>
    <xf numFmtId="9" fontId="1" fillId="3" borderId="20" xfId="0" applyNumberFormat="1" applyFont="1" applyFill="1" applyBorder="1" applyAlignment="1" applyProtection="1">
      <alignment horizontal="center" vertical="center"/>
    </xf>
    <xf numFmtId="0" fontId="0" fillId="0" borderId="0" xfId="0" applyBorder="1" applyProtection="1"/>
    <xf numFmtId="0" fontId="3" fillId="0" borderId="1" xfId="0" applyNumberFormat="1" applyFont="1" applyBorder="1" applyAlignment="1" applyProtection="1">
      <alignment horizontal="center" vertical="top"/>
    </xf>
    <xf numFmtId="0" fontId="3" fillId="0" borderId="1" xfId="0" applyFont="1" applyBorder="1" applyAlignment="1" applyProtection="1">
      <alignment horizontal="left" vertical="top" wrapText="1"/>
    </xf>
    <xf numFmtId="49" fontId="3" fillId="0" borderId="0" xfId="0" applyNumberFormat="1" applyFont="1" applyAlignment="1" applyProtection="1">
      <alignment vertical="top"/>
    </xf>
    <xf numFmtId="0" fontId="3" fillId="0" borderId="0" xfId="0" applyFont="1" applyAlignment="1" applyProtection="1">
      <alignment wrapText="1"/>
    </xf>
    <xf numFmtId="0" fontId="3" fillId="0" borderId="0" xfId="0" applyFont="1" applyAlignment="1" applyProtection="1">
      <alignment horizontal="left" vertical="top" wrapText="1"/>
    </xf>
    <xf numFmtId="49" fontId="2" fillId="0" borderId="0" xfId="0" applyNumberFormat="1" applyFont="1" applyAlignment="1" applyProtection="1">
      <alignment vertical="top"/>
    </xf>
    <xf numFmtId="0" fontId="1" fillId="0" borderId="1" xfId="0" applyFont="1" applyBorder="1" applyAlignment="1" applyProtection="1">
      <alignment vertical="top"/>
    </xf>
    <xf numFmtId="0" fontId="1" fillId="0" borderId="1" xfId="0" applyFont="1" applyBorder="1" applyProtection="1"/>
    <xf numFmtId="0" fontId="0" fillId="0" borderId="1" xfId="0" applyBorder="1" applyAlignment="1" applyProtection="1">
      <alignment vertical="top"/>
    </xf>
    <xf numFmtId="0" fontId="0" fillId="0" borderId="1" xfId="0" applyBorder="1" applyAlignment="1" applyProtection="1">
      <alignment horizontal="right" vertical="center" wrapText="1"/>
    </xf>
    <xf numFmtId="0" fontId="5" fillId="0" borderId="1" xfId="0" applyFont="1" applyBorder="1" applyAlignment="1" applyProtection="1">
      <alignment vertical="top"/>
    </xf>
    <xf numFmtId="0" fontId="1" fillId="0" borderId="1" xfId="0" applyFont="1" applyBorder="1" applyAlignment="1" applyProtection="1">
      <alignment horizontal="left" vertical="center"/>
    </xf>
    <xf numFmtId="0" fontId="1" fillId="0" borderId="1" xfId="0" applyFont="1" applyBorder="1" applyAlignment="1" applyProtection="1">
      <alignment horizontal="right" vertical="center"/>
    </xf>
    <xf numFmtId="0" fontId="2" fillId="0" borderId="0" xfId="0" applyFont="1" applyAlignment="1" applyProtection="1">
      <alignment horizontal="center" vertical="top" wrapText="1"/>
    </xf>
    <xf numFmtId="49" fontId="3" fillId="0" borderId="0" xfId="0" applyNumberFormat="1" applyFont="1" applyAlignment="1" applyProtection="1">
      <alignment horizontal="center" vertical="top" wrapText="1"/>
    </xf>
    <xf numFmtId="0" fontId="1" fillId="0" borderId="0" xfId="0" applyFont="1" applyAlignment="1" applyProtection="1">
      <alignment horizontal="center" vertical="top" wrapText="1"/>
    </xf>
    <xf numFmtId="49" fontId="0" fillId="0" borderId="0" xfId="0" applyNumberFormat="1" applyAlignment="1" applyProtection="1">
      <alignment horizontal="center" vertical="top" wrapText="1"/>
    </xf>
    <xf numFmtId="0" fontId="0" fillId="0" borderId="0" xfId="0" applyAlignment="1" applyProtection="1">
      <alignment horizontal="left" vertical="top" wrapText="1"/>
    </xf>
    <xf numFmtId="49" fontId="5" fillId="0" borderId="1" xfId="0" applyNumberFormat="1" applyFont="1" applyBorder="1" applyAlignment="1" applyProtection="1">
      <alignment horizontal="left" vertical="top"/>
    </xf>
    <xf numFmtId="0" fontId="5" fillId="0" borderId="1" xfId="0" applyNumberFormat="1" applyFont="1" applyBorder="1" applyAlignment="1" applyProtection="1">
      <alignment horizontal="right" vertical="center" wrapText="1"/>
    </xf>
    <xf numFmtId="0" fontId="5" fillId="0" borderId="1" xfId="0" applyFont="1" applyBorder="1" applyAlignment="1" applyProtection="1">
      <alignment horizontal="left" vertical="top" wrapText="1"/>
    </xf>
    <xf numFmtId="0" fontId="1" fillId="0" borderId="1" xfId="0" applyFont="1" applyBorder="1" applyAlignment="1" applyProtection="1">
      <alignment horizontal="left" vertical="center" wrapText="1"/>
    </xf>
    <xf numFmtId="0" fontId="1" fillId="0" borderId="1" xfId="0" applyFont="1" applyBorder="1" applyAlignment="1" applyProtection="1">
      <alignment horizontal="right" vertical="center" wrapText="1"/>
    </xf>
    <xf numFmtId="0" fontId="9" fillId="0" borderId="0" xfId="0" applyFont="1"/>
    <xf numFmtId="0" fontId="3" fillId="0" borderId="1" xfId="0" applyFont="1" applyBorder="1" applyAlignment="1">
      <alignment vertical="center" wrapText="1"/>
    </xf>
    <xf numFmtId="0" fontId="2" fillId="0" borderId="0" xfId="0" applyFont="1" applyBorder="1" applyAlignment="1">
      <alignment vertical="top"/>
    </xf>
    <xf numFmtId="0" fontId="2" fillId="0" borderId="4" xfId="0" applyFont="1" applyBorder="1" applyAlignment="1">
      <alignment vertical="top"/>
    </xf>
    <xf numFmtId="0" fontId="2" fillId="0" borderId="0" xfId="0" applyFont="1" applyBorder="1" applyAlignment="1">
      <alignment horizontal="right" vertical="top" wrapText="1"/>
    </xf>
    <xf numFmtId="0" fontId="1" fillId="0" borderId="1" xfId="0" applyFont="1" applyBorder="1" applyAlignment="1" applyProtection="1">
      <alignment wrapText="1"/>
    </xf>
    <xf numFmtId="0" fontId="3" fillId="0" borderId="1" xfId="0" applyFont="1" applyBorder="1" applyAlignment="1">
      <alignment wrapText="1"/>
    </xf>
    <xf numFmtId="0" fontId="5"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center" wrapText="1"/>
    </xf>
    <xf numFmtId="164" fontId="5" fillId="0" borderId="0" xfId="0" applyNumberFormat="1" applyFont="1" applyBorder="1" applyAlignment="1" applyProtection="1">
      <alignment horizontal="right" vertical="center" wrapText="1"/>
    </xf>
    <xf numFmtId="164" fontId="0" fillId="0" borderId="0" xfId="0" applyNumberFormat="1" applyBorder="1" applyAlignment="1" applyProtection="1">
      <alignment horizontal="right" vertical="center" wrapText="1"/>
    </xf>
    <xf numFmtId="0" fontId="1" fillId="3" borderId="21" xfId="0" applyFont="1" applyFill="1" applyBorder="1" applyAlignment="1" applyProtection="1">
      <alignment horizontal="center" vertical="center" wrapText="1"/>
    </xf>
    <xf numFmtId="0" fontId="1" fillId="3" borderId="22" xfId="0" applyFont="1" applyFill="1" applyBorder="1" applyAlignment="1" applyProtection="1">
      <alignment horizontal="center" vertical="center" wrapText="1"/>
    </xf>
    <xf numFmtId="0" fontId="1" fillId="3" borderId="23" xfId="0" applyFont="1" applyFill="1" applyBorder="1" applyAlignment="1" applyProtection="1">
      <alignment horizontal="center" vertical="center" wrapText="1"/>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0" fillId="3" borderId="22" xfId="0" applyFill="1" applyBorder="1" applyAlignment="1" applyProtection="1">
      <alignment horizontal="center" vertical="center" wrapText="1"/>
    </xf>
    <xf numFmtId="0" fontId="0" fillId="3" borderId="23" xfId="0" applyFill="1" applyBorder="1" applyAlignment="1" applyProtection="1">
      <alignment horizontal="center" vertical="center" wrapText="1"/>
    </xf>
    <xf numFmtId="0" fontId="4" fillId="0" borderId="7" xfId="0" applyFont="1" applyBorder="1" applyAlignment="1" applyProtection="1">
      <alignment horizontal="center" vertical="center" wrapText="1"/>
    </xf>
    <xf numFmtId="0" fontId="4" fillId="0" borderId="7" xfId="0" applyFont="1" applyBorder="1" applyAlignment="1" applyProtection="1">
      <alignment horizontal="center" wrapText="1"/>
    </xf>
    <xf numFmtId="0" fontId="4" fillId="0" borderId="0" xfId="0" applyFont="1" applyAlignment="1">
      <alignment horizontal="center" vertical="top" wrapText="1"/>
    </xf>
    <xf numFmtId="0" fontId="0" fillId="0" borderId="0" xfId="0" applyAlignment="1">
      <alignment vertical="top" wrapText="1"/>
    </xf>
    <xf numFmtId="0" fontId="2" fillId="0" borderId="0" xfId="0" applyFont="1" applyAlignment="1" applyProtection="1">
      <alignment horizontal="left" vertical="top" wrapText="1"/>
    </xf>
    <xf numFmtId="49" fontId="2" fillId="0" borderId="0" xfId="0" applyNumberFormat="1" applyFont="1" applyAlignment="1" applyProtection="1">
      <alignment horizontal="left" vertical="top" wrapText="1"/>
    </xf>
    <xf numFmtId="0" fontId="10" fillId="0" borderId="0" xfId="0" applyFont="1" applyBorder="1" applyAlignment="1">
      <alignment horizontal="center" vertical="center" wrapText="1"/>
    </xf>
    <xf numFmtId="0" fontId="10" fillId="0" borderId="0" xfId="0" applyFont="1" applyAlignment="1">
      <alignment horizontal="center" wrapText="1"/>
    </xf>
    <xf numFmtId="0" fontId="10" fillId="0" borderId="4" xfId="0" applyFont="1" applyBorder="1" applyAlignment="1">
      <alignment horizontal="center" wrapText="1"/>
    </xf>
    <xf numFmtId="0" fontId="1" fillId="0" borderId="1" xfId="0" applyFont="1" applyBorder="1" applyAlignment="1">
      <alignment horizontal="center" vertical="center" wrapText="1"/>
    </xf>
    <xf numFmtId="0" fontId="2" fillId="0" borderId="2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2049"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2050"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2051"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3073"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3074"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3075"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4097"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4098"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4099"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5121"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512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5123"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614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6146"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0</xdr:rowOff>
    </xdr:from>
    <xdr:to>
      <xdr:col>2</xdr:col>
      <xdr:colOff>0</xdr:colOff>
      <xdr:row>0</xdr:row>
      <xdr:rowOff>0</xdr:rowOff>
    </xdr:to>
    <xdr:pic>
      <xdr:nvPicPr>
        <xdr:cNvPr id="6147"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0267"/>
        <a:stretch>
          <a:fillRect/>
        </a:stretch>
      </xdr:blipFill>
      <xdr:spPr bwMode="auto">
        <a:xfrm>
          <a:off x="28575" y="0"/>
          <a:ext cx="5000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erepublicservices.com/Documents%20and%20Settings/mb00109.REPSRV/My%20Documents/SharePoint%20Drafts/Test%20Log%20-%20Sales%20Transaction%20Report%20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h00042.REPSRV/Local%20Settings/Temporary%20Internet%20Files/Content.Outlook/RX504F4E/Template%20-%20Test%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Summary"/>
      <sheetName val="Sheet1"/>
      <sheetName val="1. Basic Functions"/>
      <sheetName val="2. Region Functions"/>
      <sheetName val="3. Area Functions"/>
      <sheetName val="4. Business Unit Functions"/>
      <sheetName val="5. Division Functions"/>
      <sheetName val="6. Sales Rep Functions"/>
      <sheetName val="7. Multi-Div Data"/>
      <sheetName val="8. Div 902 Data"/>
      <sheetName val="9. Reports Data"/>
      <sheetName val="10. Default Security"/>
      <sheetName val="11. Exception Security"/>
      <sheetName val="Instructions"/>
    </sheetNames>
    <sheetDataSet>
      <sheetData sheetId="0">
        <row r="24">
          <cell r="A24" t="str">
            <v>Status</v>
          </cell>
        </row>
        <row r="27">
          <cell r="A27" t="str">
            <v>In Progress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Status Summary"/>
      <sheetName val="Test Case 1"/>
      <sheetName val="Test Case 2"/>
      <sheetName val="Test Case 3"/>
      <sheetName val="Test Case 4"/>
      <sheetName val="Test Case 5"/>
      <sheetName val="Test Case 6"/>
      <sheetName val="Test Case 7"/>
      <sheetName val="Test Case 8"/>
      <sheetName val="Test Case 9"/>
      <sheetName val="Test Case 10"/>
      <sheetName val="Test Environment Downtime"/>
    </sheetNames>
    <sheetDataSet>
      <sheetData sheetId="0"/>
      <sheetData sheetId="1"/>
      <sheetData sheetId="2"/>
      <sheetData sheetId="3">
        <row r="71">
          <cell r="H71" t="str">
            <v>Pass / Completed</v>
          </cell>
        </row>
        <row r="72">
          <cell r="H72" t="str">
            <v>Pass / Retest</v>
          </cell>
        </row>
        <row r="73">
          <cell r="H73" t="str">
            <v>Fail / Retest</v>
          </cell>
        </row>
        <row r="74">
          <cell r="H74" t="str">
            <v>Fail / Defer</v>
          </cell>
        </row>
        <row r="75">
          <cell r="H75" t="str">
            <v>In Process</v>
          </cell>
        </row>
        <row r="76">
          <cell r="H76" t="str">
            <v>Not to be Performed</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4"/>
  <sheetViews>
    <sheetView workbookViewId="0">
      <selection activeCell="H25" sqref="H25"/>
    </sheetView>
  </sheetViews>
  <sheetFormatPr defaultRowHeight="12.75" x14ac:dyDescent="0.2"/>
  <cols>
    <col min="1" max="1" width="21.7109375" customWidth="1"/>
  </cols>
  <sheetData>
    <row r="1" spans="1:1" x14ac:dyDescent="0.2">
      <c r="A1" s="3" t="s">
        <v>6</v>
      </c>
    </row>
    <row r="2" spans="1:1" x14ac:dyDescent="0.2">
      <c r="A2" s="3" t="s">
        <v>3</v>
      </c>
    </row>
    <row r="3" spans="1:1" x14ac:dyDescent="0.2">
      <c r="A3" s="3" t="s">
        <v>4</v>
      </c>
    </row>
    <row r="4" spans="1:1" x14ac:dyDescent="0.2">
      <c r="A4" s="3" t="s">
        <v>5</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E3" sqref="E3"/>
    </sheetView>
  </sheetViews>
  <sheetFormatPr defaultRowHeight="12.75" x14ac:dyDescent="0.2"/>
  <sheetData>
    <row r="1" spans="1:10" ht="18" x14ac:dyDescent="0.25">
      <c r="A1" s="113" t="s">
        <v>115</v>
      </c>
    </row>
    <row r="2" spans="1:10" x14ac:dyDescent="0.2">
      <c r="A2" s="27"/>
      <c r="B2" s="21"/>
      <c r="C2" s="21"/>
      <c r="D2" s="2"/>
      <c r="E2" s="2"/>
      <c r="F2" s="2"/>
      <c r="G2" s="2"/>
      <c r="H2" s="2"/>
      <c r="I2" s="2"/>
    </row>
    <row r="4" spans="1:10" ht="22.5" customHeight="1" x14ac:dyDescent="0.2">
      <c r="A4" s="51" t="s">
        <v>101</v>
      </c>
    </row>
    <row r="5" spans="1:10" ht="29.25" customHeight="1" x14ac:dyDescent="0.2">
      <c r="A5" s="120" t="s">
        <v>109</v>
      </c>
      <c r="B5" s="121"/>
      <c r="C5" s="121"/>
      <c r="D5" s="121"/>
      <c r="E5" s="121"/>
      <c r="F5" s="121"/>
      <c r="G5" s="121"/>
      <c r="H5" s="121"/>
      <c r="I5" s="121"/>
      <c r="J5" s="121"/>
    </row>
    <row r="6" spans="1:10" ht="21.75" customHeight="1" x14ac:dyDescent="0.2">
      <c r="A6" s="122" t="s">
        <v>103</v>
      </c>
      <c r="B6" s="122"/>
      <c r="C6" s="122"/>
      <c r="D6" s="122"/>
      <c r="E6" s="122"/>
      <c r="F6" s="122"/>
      <c r="G6" s="122"/>
      <c r="H6" s="122"/>
      <c r="I6" s="122"/>
      <c r="J6" s="122"/>
    </row>
    <row r="7" spans="1:10" ht="17.25" customHeight="1" x14ac:dyDescent="0.2">
      <c r="A7" s="120" t="s">
        <v>110</v>
      </c>
      <c r="B7" s="121"/>
      <c r="C7" s="121"/>
      <c r="D7" s="121"/>
      <c r="E7" s="121"/>
      <c r="F7" s="121"/>
      <c r="G7" s="121"/>
      <c r="H7" s="121"/>
      <c r="I7" s="121"/>
      <c r="J7" s="121"/>
    </row>
    <row r="8" spans="1:10" ht="69.75" customHeight="1" x14ac:dyDescent="0.2">
      <c r="A8" s="120" t="s">
        <v>104</v>
      </c>
      <c r="B8" s="121"/>
      <c r="C8" s="121"/>
      <c r="D8" s="121"/>
      <c r="E8" s="121"/>
      <c r="F8" s="121"/>
      <c r="G8" s="121"/>
      <c r="H8" s="121"/>
      <c r="I8" s="121"/>
      <c r="J8" s="121"/>
    </row>
    <row r="9" spans="1:10" ht="22.5" customHeight="1" x14ac:dyDescent="0.2">
      <c r="A9" s="122" t="s">
        <v>105</v>
      </c>
      <c r="B9" s="122"/>
      <c r="C9" s="122"/>
      <c r="D9" s="122"/>
      <c r="E9" s="122"/>
      <c r="F9" s="122"/>
      <c r="G9" s="122"/>
      <c r="H9" s="122"/>
      <c r="I9" s="122"/>
      <c r="J9" s="122"/>
    </row>
    <row r="10" spans="1:10" ht="17.25" customHeight="1" x14ac:dyDescent="0.2">
      <c r="A10" s="120" t="s">
        <v>106</v>
      </c>
      <c r="B10" s="121"/>
      <c r="C10" s="121"/>
      <c r="D10" s="121"/>
      <c r="E10" s="121"/>
      <c r="F10" s="121"/>
      <c r="G10" s="121"/>
      <c r="H10" s="121"/>
      <c r="I10" s="121"/>
      <c r="J10" s="121"/>
    </row>
    <row r="11" spans="1:10" ht="17.25" customHeight="1" x14ac:dyDescent="0.2">
      <c r="A11" s="120" t="s">
        <v>107</v>
      </c>
      <c r="B11" s="121"/>
      <c r="C11" s="121"/>
      <c r="D11" s="121"/>
      <c r="E11" s="121"/>
      <c r="F11" s="121"/>
      <c r="G11" s="121"/>
      <c r="H11" s="121"/>
      <c r="I11" s="121"/>
      <c r="J11" s="121"/>
    </row>
    <row r="12" spans="1:10" ht="43.5" customHeight="1" x14ac:dyDescent="0.2">
      <c r="A12" s="120" t="s">
        <v>108</v>
      </c>
      <c r="B12" s="121"/>
      <c r="C12" s="121"/>
      <c r="D12" s="121"/>
      <c r="E12" s="121"/>
      <c r="F12" s="121"/>
      <c r="G12" s="121"/>
      <c r="H12" s="121"/>
      <c r="I12" s="121"/>
      <c r="J12" s="121"/>
    </row>
    <row r="13" spans="1:10" ht="23.25" customHeight="1" x14ac:dyDescent="0.2">
      <c r="A13" s="122" t="s">
        <v>111</v>
      </c>
      <c r="B13" s="122"/>
      <c r="C13" s="122"/>
      <c r="D13" s="122"/>
      <c r="E13" s="122"/>
      <c r="F13" s="122"/>
      <c r="G13" s="122"/>
      <c r="H13" s="122"/>
      <c r="I13" s="122"/>
      <c r="J13" s="122"/>
    </row>
    <row r="14" spans="1:10" ht="42" customHeight="1" x14ac:dyDescent="0.2">
      <c r="A14" s="120" t="s">
        <v>100</v>
      </c>
      <c r="B14" s="121"/>
      <c r="C14" s="121"/>
      <c r="D14" s="121"/>
      <c r="E14" s="121"/>
      <c r="F14" s="121"/>
      <c r="G14" s="121"/>
      <c r="H14" s="121"/>
      <c r="I14" s="121"/>
      <c r="J14" s="121"/>
    </row>
    <row r="16" spans="1:10" ht="18" customHeight="1" x14ac:dyDescent="0.2">
      <c r="A16" s="27" t="s">
        <v>113</v>
      </c>
      <c r="B16" s="28"/>
      <c r="D16" s="53"/>
    </row>
    <row r="17" spans="1:9" ht="29.25" customHeight="1" x14ac:dyDescent="0.2">
      <c r="A17" s="120" t="s">
        <v>81</v>
      </c>
      <c r="B17" s="121"/>
      <c r="C17" s="121"/>
      <c r="D17" s="121"/>
      <c r="E17" s="121"/>
      <c r="F17" s="121"/>
      <c r="G17" s="121"/>
      <c r="H17" s="121"/>
      <c r="I17" s="121"/>
    </row>
    <row r="18" spans="1:9" ht="43.5" customHeight="1" x14ac:dyDescent="0.2">
      <c r="A18" s="50"/>
      <c r="B18" s="120" t="s">
        <v>82</v>
      </c>
      <c r="C18" s="121"/>
      <c r="D18" s="121"/>
      <c r="E18" s="121"/>
      <c r="F18" s="121"/>
      <c r="G18" s="121"/>
      <c r="H18" s="121"/>
      <c r="I18" s="121"/>
    </row>
    <row r="19" spans="1:9" ht="44.25" customHeight="1" x14ac:dyDescent="0.2">
      <c r="B19" s="120" t="s">
        <v>83</v>
      </c>
      <c r="C19" s="121"/>
      <c r="D19" s="121"/>
      <c r="E19" s="121"/>
      <c r="F19" s="121"/>
      <c r="G19" s="121"/>
      <c r="H19" s="121"/>
      <c r="I19" s="121"/>
    </row>
    <row r="20" spans="1:9" ht="42.75" customHeight="1" x14ac:dyDescent="0.2">
      <c r="B20" s="120" t="s">
        <v>84</v>
      </c>
      <c r="C20" s="121"/>
      <c r="D20" s="121"/>
      <c r="E20" s="121"/>
      <c r="F20" s="121"/>
      <c r="G20" s="121"/>
      <c r="H20" s="121"/>
      <c r="I20" s="121"/>
    </row>
    <row r="21" spans="1:9" ht="30" customHeight="1" x14ac:dyDescent="0.2">
      <c r="B21" s="120" t="s">
        <v>85</v>
      </c>
      <c r="C21" s="121"/>
      <c r="D21" s="121"/>
      <c r="E21" s="121"/>
      <c r="F21" s="121"/>
      <c r="G21" s="121"/>
      <c r="H21" s="121"/>
      <c r="I21" s="121"/>
    </row>
    <row r="22" spans="1:9" ht="42.75" customHeight="1" x14ac:dyDescent="0.2">
      <c r="B22" s="120" t="s">
        <v>86</v>
      </c>
      <c r="C22" s="121"/>
      <c r="D22" s="121"/>
      <c r="E22" s="121"/>
      <c r="F22" s="121"/>
      <c r="G22" s="121"/>
      <c r="H22" s="121"/>
      <c r="I22" s="121"/>
    </row>
    <row r="23" spans="1:9" ht="30" customHeight="1" x14ac:dyDescent="0.2">
      <c r="B23" s="120" t="s">
        <v>87</v>
      </c>
      <c r="C23" s="121"/>
      <c r="D23" s="121"/>
      <c r="E23" s="121"/>
      <c r="F23" s="121"/>
      <c r="G23" s="121"/>
      <c r="H23" s="121"/>
      <c r="I23" s="121"/>
    </row>
    <row r="24" spans="1:9" ht="32.25" customHeight="1" x14ac:dyDescent="0.2">
      <c r="B24" s="120" t="s">
        <v>88</v>
      </c>
      <c r="C24" s="121"/>
      <c r="D24" s="121"/>
      <c r="E24" s="121"/>
      <c r="F24" s="121"/>
      <c r="G24" s="121"/>
      <c r="H24" s="121"/>
      <c r="I24" s="121"/>
    </row>
    <row r="25" spans="1:9" ht="55.5" customHeight="1" x14ac:dyDescent="0.2">
      <c r="B25" s="120" t="s">
        <v>89</v>
      </c>
      <c r="C25" s="121"/>
      <c r="D25" s="121"/>
      <c r="E25" s="121"/>
      <c r="F25" s="121"/>
      <c r="G25" s="121"/>
      <c r="H25" s="121"/>
      <c r="I25" s="121"/>
    </row>
    <row r="26" spans="1:9" ht="30" customHeight="1" x14ac:dyDescent="0.2">
      <c r="B26" s="120" t="s">
        <v>90</v>
      </c>
      <c r="C26" s="121"/>
      <c r="D26" s="121"/>
      <c r="E26" s="121"/>
      <c r="F26" s="121"/>
      <c r="G26" s="121"/>
      <c r="H26" s="121"/>
      <c r="I26" s="121"/>
    </row>
    <row r="27" spans="1:9" ht="16.5" customHeight="1" x14ac:dyDescent="0.2">
      <c r="B27" s="120" t="s">
        <v>91</v>
      </c>
      <c r="C27" s="121"/>
      <c r="D27" s="121"/>
      <c r="E27" s="121"/>
      <c r="F27" s="121"/>
      <c r="G27" s="121"/>
      <c r="H27" s="121"/>
      <c r="I27" s="121"/>
    </row>
    <row r="28" spans="1:9" ht="18.75" customHeight="1" x14ac:dyDescent="0.2">
      <c r="B28" s="120" t="s">
        <v>92</v>
      </c>
      <c r="C28" s="121"/>
      <c r="D28" s="121"/>
      <c r="E28" s="121"/>
      <c r="F28" s="121"/>
      <c r="G28" s="121"/>
      <c r="H28" s="121"/>
      <c r="I28" s="121"/>
    </row>
    <row r="29" spans="1:9" ht="30" customHeight="1" x14ac:dyDescent="0.2">
      <c r="B29" s="120" t="s">
        <v>72</v>
      </c>
      <c r="C29" s="121"/>
      <c r="D29" s="121"/>
      <c r="E29" s="121"/>
      <c r="F29" s="121"/>
      <c r="G29" s="121"/>
      <c r="H29" s="121"/>
      <c r="I29" s="121"/>
    </row>
    <row r="30" spans="1:9" ht="42" customHeight="1" x14ac:dyDescent="0.2">
      <c r="B30" s="120" t="s">
        <v>93</v>
      </c>
      <c r="C30" s="121"/>
      <c r="D30" s="121"/>
      <c r="E30" s="121"/>
      <c r="F30" s="121"/>
      <c r="G30" s="121"/>
      <c r="H30" s="121"/>
      <c r="I30" s="121"/>
    </row>
    <row r="31" spans="1:9" ht="17.25" customHeight="1" x14ac:dyDescent="0.2">
      <c r="B31" s="120" t="s">
        <v>94</v>
      </c>
      <c r="C31" s="121"/>
      <c r="D31" s="121"/>
      <c r="E31" s="121"/>
      <c r="F31" s="121"/>
      <c r="G31" s="121"/>
      <c r="H31" s="121"/>
      <c r="I31" s="121"/>
    </row>
    <row r="32" spans="1:9" ht="42.75" customHeight="1" x14ac:dyDescent="0.2">
      <c r="B32" s="120" t="s">
        <v>95</v>
      </c>
      <c r="C32" s="121"/>
      <c r="D32" s="121"/>
      <c r="E32" s="121"/>
      <c r="F32" s="121"/>
      <c r="G32" s="121"/>
      <c r="H32" s="121"/>
      <c r="I32" s="121"/>
    </row>
    <row r="33" spans="1:10" ht="16.5" customHeight="1" x14ac:dyDescent="0.2">
      <c r="B33" s="121"/>
      <c r="C33" s="121"/>
      <c r="D33" s="121"/>
      <c r="E33" s="121"/>
      <c r="F33" s="121"/>
      <c r="G33" s="121"/>
      <c r="H33" s="121"/>
      <c r="I33" s="121"/>
    </row>
    <row r="34" spans="1:10" ht="18.75" customHeight="1" x14ac:dyDescent="0.2">
      <c r="A34" s="27" t="s">
        <v>114</v>
      </c>
      <c r="B34" s="16"/>
      <c r="C34" s="16"/>
      <c r="D34" s="16"/>
      <c r="E34" s="16"/>
      <c r="F34" s="16"/>
      <c r="G34" s="16"/>
      <c r="H34" s="16"/>
      <c r="I34" s="16"/>
    </row>
    <row r="35" spans="1:10" ht="30" customHeight="1" x14ac:dyDescent="0.2">
      <c r="A35" s="120" t="s">
        <v>44</v>
      </c>
      <c r="B35" s="121"/>
      <c r="C35" s="121"/>
      <c r="D35" s="121"/>
      <c r="E35" s="121"/>
      <c r="F35" s="121"/>
      <c r="G35" s="121"/>
      <c r="H35" s="121"/>
      <c r="I35" s="121"/>
      <c r="J35" s="121"/>
    </row>
    <row r="36" spans="1:10" ht="18" customHeight="1" x14ac:dyDescent="0.2">
      <c r="B36" s="120" t="s">
        <v>96</v>
      </c>
      <c r="C36" s="121"/>
      <c r="D36" s="121"/>
      <c r="E36" s="121"/>
      <c r="F36" s="121"/>
      <c r="G36" s="121"/>
      <c r="H36" s="121"/>
      <c r="I36" s="121"/>
      <c r="J36" s="121"/>
    </row>
    <row r="37" spans="1:10" ht="16.5" customHeight="1" x14ac:dyDescent="0.2">
      <c r="B37" s="120" t="s">
        <v>43</v>
      </c>
      <c r="C37" s="121"/>
      <c r="D37" s="121"/>
      <c r="E37" s="121"/>
      <c r="F37" s="121"/>
      <c r="G37" s="121"/>
      <c r="H37" s="121"/>
      <c r="I37" s="121"/>
      <c r="J37" s="121"/>
    </row>
    <row r="38" spans="1:10" ht="56.25" customHeight="1" x14ac:dyDescent="0.2">
      <c r="B38" s="120" t="s">
        <v>47</v>
      </c>
      <c r="C38" s="121"/>
      <c r="D38" s="121"/>
      <c r="E38" s="121"/>
      <c r="F38" s="121"/>
      <c r="G38" s="121"/>
      <c r="H38" s="121"/>
      <c r="I38" s="121"/>
      <c r="J38" s="121"/>
    </row>
    <row r="39" spans="1:10" ht="18" customHeight="1" x14ac:dyDescent="0.2">
      <c r="B39" s="120" t="s">
        <v>48</v>
      </c>
      <c r="C39" s="121"/>
      <c r="D39" s="121"/>
      <c r="E39" s="121"/>
      <c r="F39" s="121"/>
      <c r="G39" s="121"/>
      <c r="H39" s="121"/>
      <c r="I39" s="121"/>
      <c r="J39" s="121"/>
    </row>
    <row r="40" spans="1:10" ht="31.5" customHeight="1" x14ac:dyDescent="0.2">
      <c r="B40" s="120" t="s">
        <v>45</v>
      </c>
      <c r="C40" s="121"/>
      <c r="D40" s="121"/>
      <c r="E40" s="121"/>
      <c r="F40" s="121"/>
      <c r="G40" s="121"/>
      <c r="H40" s="121"/>
      <c r="I40" s="121"/>
      <c r="J40" s="121"/>
    </row>
    <row r="41" spans="1:10" ht="18.75" customHeight="1" x14ac:dyDescent="0.2">
      <c r="B41" s="120" t="s">
        <v>74</v>
      </c>
      <c r="C41" s="121"/>
      <c r="D41" s="121"/>
      <c r="E41" s="121"/>
      <c r="F41" s="121"/>
      <c r="G41" s="121"/>
      <c r="H41" s="121"/>
      <c r="I41" s="121"/>
      <c r="J41" s="121"/>
    </row>
    <row r="42" spans="1:10" ht="32.25" customHeight="1" x14ac:dyDescent="0.2">
      <c r="B42" s="120" t="s">
        <v>97</v>
      </c>
      <c r="C42" s="121"/>
      <c r="D42" s="121"/>
      <c r="E42" s="121"/>
      <c r="F42" s="121"/>
      <c r="G42" s="121"/>
      <c r="H42" s="121"/>
      <c r="I42" s="121"/>
      <c r="J42" s="121"/>
    </row>
    <row r="43" spans="1:10" ht="201" customHeight="1" x14ac:dyDescent="0.2">
      <c r="B43" s="120" t="s">
        <v>98</v>
      </c>
      <c r="C43" s="121"/>
      <c r="D43" s="121"/>
      <c r="E43" s="121"/>
      <c r="F43" s="121"/>
      <c r="G43" s="121"/>
      <c r="H43" s="121"/>
      <c r="I43" s="121"/>
      <c r="J43" s="121"/>
    </row>
    <row r="44" spans="1:10" ht="30" customHeight="1" x14ac:dyDescent="0.2">
      <c r="B44" s="120" t="s">
        <v>75</v>
      </c>
      <c r="C44" s="121"/>
      <c r="D44" s="121"/>
      <c r="E44" s="121"/>
      <c r="F44" s="121"/>
      <c r="G44" s="121"/>
      <c r="H44" s="121"/>
      <c r="I44" s="121"/>
      <c r="J44" s="121"/>
    </row>
    <row r="45" spans="1:10" ht="45.75" customHeight="1" x14ac:dyDescent="0.2">
      <c r="B45" s="120" t="s">
        <v>46</v>
      </c>
      <c r="C45" s="121"/>
      <c r="D45" s="121"/>
      <c r="E45" s="121"/>
      <c r="F45" s="121"/>
      <c r="G45" s="121"/>
      <c r="H45" s="121"/>
      <c r="I45" s="121"/>
      <c r="J45" s="121"/>
    </row>
    <row r="46" spans="1:10" ht="30.75" customHeight="1" x14ac:dyDescent="0.2">
      <c r="B46" s="120" t="s">
        <v>99</v>
      </c>
      <c r="C46" s="121"/>
      <c r="D46" s="121"/>
      <c r="E46" s="121"/>
      <c r="F46" s="121"/>
      <c r="G46" s="121"/>
      <c r="H46" s="121"/>
      <c r="I46" s="121"/>
      <c r="J46" s="121"/>
    </row>
  </sheetData>
  <sheetProtection selectLockedCells="1" selectUnlockedCells="1"/>
  <mergeCells count="39">
    <mergeCell ref="B33:I33"/>
    <mergeCell ref="B22:I22"/>
    <mergeCell ref="A17:I17"/>
    <mergeCell ref="B18:I18"/>
    <mergeCell ref="B19:I19"/>
    <mergeCell ref="B20:I20"/>
    <mergeCell ref="B21:I21"/>
    <mergeCell ref="A5:J5"/>
    <mergeCell ref="B36:J36"/>
    <mergeCell ref="B37:J37"/>
    <mergeCell ref="B38:J38"/>
    <mergeCell ref="B39:J39"/>
    <mergeCell ref="A6:J6"/>
    <mergeCell ref="A7:J7"/>
    <mergeCell ref="A35:J35"/>
    <mergeCell ref="B23:I23"/>
    <mergeCell ref="B24:I24"/>
    <mergeCell ref="B25:I25"/>
    <mergeCell ref="B26:I26"/>
    <mergeCell ref="B27:I27"/>
    <mergeCell ref="B28:I28"/>
    <mergeCell ref="B29:I29"/>
    <mergeCell ref="B30:I30"/>
    <mergeCell ref="B45:J45"/>
    <mergeCell ref="B46:J46"/>
    <mergeCell ref="A14:J14"/>
    <mergeCell ref="A9:J9"/>
    <mergeCell ref="A8:J8"/>
    <mergeCell ref="A10:J10"/>
    <mergeCell ref="A11:J11"/>
    <mergeCell ref="A12:J12"/>
    <mergeCell ref="A13:J13"/>
    <mergeCell ref="B40:J40"/>
    <mergeCell ref="B41:J41"/>
    <mergeCell ref="B42:J42"/>
    <mergeCell ref="B43:J43"/>
    <mergeCell ref="B44:J44"/>
    <mergeCell ref="B31:I31"/>
    <mergeCell ref="B32:I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
  <sheetViews>
    <sheetView zoomScale="76" zoomScaleNormal="76" workbookViewId="0">
      <selection activeCell="D15" sqref="D15"/>
    </sheetView>
  </sheetViews>
  <sheetFormatPr defaultRowHeight="12.75" x14ac:dyDescent="0.2"/>
  <cols>
    <col min="1" max="1" width="13.140625" customWidth="1"/>
    <col min="2" max="2" width="21.28515625" customWidth="1"/>
    <col min="3" max="3" width="16.28515625" customWidth="1"/>
    <col min="4" max="4" width="8.85546875" customWidth="1"/>
    <col min="5" max="5" width="9.85546875" customWidth="1"/>
    <col min="6" max="6" width="8" customWidth="1"/>
    <col min="7" max="7" width="8.7109375" customWidth="1"/>
    <col min="8" max="8" width="10.28515625" customWidth="1"/>
    <col min="9" max="9" width="7" customWidth="1"/>
    <col min="10" max="10" width="8" customWidth="1"/>
    <col min="11" max="11" width="7" customWidth="1"/>
    <col min="12" max="14" width="6.28515625" customWidth="1"/>
    <col min="15" max="18" width="7.28515625" customWidth="1"/>
    <col min="19" max="19" width="9.5703125" customWidth="1"/>
    <col min="20" max="20" width="9.140625" hidden="1" customWidth="1"/>
  </cols>
  <sheetData>
    <row r="1" spans="1:21" x14ac:dyDescent="0.2">
      <c r="A1" s="52"/>
      <c r="B1" s="54"/>
      <c r="C1" s="55"/>
      <c r="D1" s="55"/>
      <c r="E1" s="55"/>
      <c r="F1" s="55"/>
      <c r="G1" s="52"/>
      <c r="H1" s="52"/>
      <c r="I1" s="55"/>
      <c r="J1" s="55"/>
      <c r="K1" s="55"/>
      <c r="L1" s="55"/>
      <c r="M1" s="55"/>
      <c r="N1" s="55"/>
      <c r="O1" s="55"/>
      <c r="P1" s="55"/>
      <c r="Q1" s="55"/>
      <c r="R1" s="123" t="s">
        <v>77</v>
      </c>
      <c r="S1" s="124"/>
    </row>
    <row r="2" spans="1:21" ht="18.75" customHeight="1" thickBot="1" x14ac:dyDescent="0.35">
      <c r="A2" s="132" t="s">
        <v>116</v>
      </c>
      <c r="B2" s="132"/>
      <c r="C2" s="132"/>
      <c r="D2" s="132"/>
      <c r="E2" s="132"/>
      <c r="F2" s="132"/>
      <c r="G2" s="132"/>
      <c r="H2" s="132"/>
      <c r="I2" s="133"/>
      <c r="J2" s="133"/>
      <c r="K2" s="133"/>
      <c r="L2" s="133"/>
      <c r="M2" s="133"/>
      <c r="N2" s="133"/>
      <c r="O2" s="133"/>
      <c r="P2" s="133"/>
      <c r="Q2" s="133"/>
      <c r="R2" s="133"/>
      <c r="S2" s="133"/>
    </row>
    <row r="3" spans="1:21" ht="12" customHeight="1" thickTop="1" thickBot="1" x14ac:dyDescent="0.35">
      <c r="A3" s="56"/>
      <c r="B3" s="56"/>
      <c r="C3" s="56"/>
      <c r="D3" s="57"/>
      <c r="E3" s="57"/>
      <c r="F3" s="57"/>
      <c r="G3" s="57"/>
      <c r="H3" s="57"/>
      <c r="I3" s="58"/>
      <c r="J3" s="58"/>
      <c r="K3" s="58"/>
      <c r="L3" s="58"/>
      <c r="M3" s="58"/>
      <c r="N3" s="58"/>
      <c r="O3" s="58"/>
      <c r="P3" s="58"/>
      <c r="Q3" s="58"/>
      <c r="R3" s="58"/>
      <c r="S3" s="58"/>
    </row>
    <row r="4" spans="1:21" s="25" customFormat="1" ht="27.75" customHeight="1" thickTop="1" thickBot="1" x14ac:dyDescent="0.25">
      <c r="A4" s="59" t="s">
        <v>102</v>
      </c>
      <c r="B4" s="60" t="s">
        <v>7</v>
      </c>
      <c r="C4" s="60" t="s">
        <v>28</v>
      </c>
      <c r="D4" s="125" t="s">
        <v>66</v>
      </c>
      <c r="E4" s="128"/>
      <c r="F4" s="128"/>
      <c r="G4" s="128"/>
      <c r="H4" s="129"/>
      <c r="I4" s="125" t="s">
        <v>63</v>
      </c>
      <c r="J4" s="126"/>
      <c r="K4" s="127"/>
      <c r="L4" s="125" t="s">
        <v>67</v>
      </c>
      <c r="M4" s="130"/>
      <c r="N4" s="130"/>
      <c r="O4" s="130"/>
      <c r="P4" s="130"/>
      <c r="Q4" s="130"/>
      <c r="R4" s="130"/>
      <c r="S4" s="131"/>
      <c r="U4" s="41"/>
    </row>
    <row r="5" spans="1:21" s="26" customFormat="1" ht="51.75" thickTop="1" x14ac:dyDescent="0.2">
      <c r="A5" s="61"/>
      <c r="B5" s="62"/>
      <c r="C5" s="62"/>
      <c r="D5" s="63" t="s">
        <v>62</v>
      </c>
      <c r="E5" s="64" t="s">
        <v>69</v>
      </c>
      <c r="F5" s="64" t="s">
        <v>64</v>
      </c>
      <c r="G5" s="64" t="s">
        <v>70</v>
      </c>
      <c r="H5" s="65" t="s">
        <v>65</v>
      </c>
      <c r="I5" s="66" t="s">
        <v>19</v>
      </c>
      <c r="J5" s="67" t="s">
        <v>29</v>
      </c>
      <c r="K5" s="68" t="s">
        <v>4</v>
      </c>
      <c r="L5" s="69" t="s">
        <v>16</v>
      </c>
      <c r="M5" s="70" t="s">
        <v>17</v>
      </c>
      <c r="N5" s="70" t="s">
        <v>30</v>
      </c>
      <c r="O5" s="70" t="s">
        <v>31</v>
      </c>
      <c r="P5" s="70" t="s">
        <v>32</v>
      </c>
      <c r="Q5" s="70" t="s">
        <v>33</v>
      </c>
      <c r="R5" s="70" t="s">
        <v>34</v>
      </c>
      <c r="S5" s="71" t="s">
        <v>68</v>
      </c>
    </row>
    <row r="6" spans="1:21" x14ac:dyDescent="0.2">
      <c r="A6" s="43"/>
      <c r="B6" s="72"/>
      <c r="C6" s="72"/>
      <c r="D6" s="73"/>
      <c r="E6" s="74"/>
      <c r="F6" s="74"/>
      <c r="G6" s="74"/>
      <c r="H6" s="75"/>
      <c r="I6" s="73"/>
      <c r="J6" s="74"/>
      <c r="K6" s="75"/>
      <c r="L6" s="76"/>
      <c r="M6" s="74"/>
      <c r="N6" s="74"/>
      <c r="O6" s="74"/>
      <c r="P6" s="74"/>
      <c r="Q6" s="74"/>
      <c r="R6" s="74"/>
      <c r="S6" s="75"/>
    </row>
    <row r="7" spans="1:21" x14ac:dyDescent="0.2">
      <c r="A7" s="44" t="s">
        <v>38</v>
      </c>
      <c r="B7" s="72" t="str">
        <f ca="1">INDIRECT("'"&amp;LEFT($A7,100)&amp;"'!$C$3")</f>
        <v>Site Search User Interface Requirements</v>
      </c>
      <c r="C7" s="46"/>
      <c r="D7" s="73">
        <f ca="1">INDIRECT("'"&amp;LEFT($A7,100)&amp;"'!$B"&amp;($T7+6))</f>
        <v>8</v>
      </c>
      <c r="E7" s="74">
        <f ca="1">INDIRECT("'"&amp;LEFT($A7,100)&amp;"'!$B"&amp;($T7+4))</f>
        <v>0</v>
      </c>
      <c r="F7" s="74">
        <f ca="1">INDIRECT("'"&amp;LEFT($A7,100)&amp;"'!$B"&amp;($T7+2))</f>
        <v>0</v>
      </c>
      <c r="G7" s="74">
        <f ca="1">INDIRECT("'"&amp;LEFT($A7,100)&amp;"'!$B"&amp;($T7+18))+$I7</f>
        <v>0</v>
      </c>
      <c r="H7" s="75">
        <f ca="1">$I7+$J7+$K7</f>
        <v>8</v>
      </c>
      <c r="I7" s="73">
        <f ca="1">INDIRECT("'"&amp;LEFT($A7,100)&amp;"'!$B"&amp;($T7+1))</f>
        <v>0</v>
      </c>
      <c r="J7" s="74">
        <f ca="1">INDIRECT("'"&amp;LEFT($A7,100)&amp;"'!$B"&amp;($T7+3))</f>
        <v>0</v>
      </c>
      <c r="K7" s="75">
        <f ca="1">INDIRECT("'"&amp;LEFT($A7,100)&amp;"'!$B"&amp;($T7+5))</f>
        <v>8</v>
      </c>
      <c r="L7" s="76">
        <f ca="1">INDIRECT("'"&amp;LEFT($A7,100)&amp;"'!$B"&amp;($T7+9))</f>
        <v>0</v>
      </c>
      <c r="M7" s="74">
        <f ca="1">INDIRECT("'"&amp;LEFT($A7,100)&amp;"'!$B"&amp;($T7+10))</f>
        <v>0</v>
      </c>
      <c r="N7" s="74">
        <f ca="1">INDIRECT("'"&amp;LEFT($A7,100)&amp;"'!$B"&amp;($T7+13))</f>
        <v>0</v>
      </c>
      <c r="O7" s="74">
        <f ca="1">INDIRECT("'"&amp;LEFT($A7,100)&amp;"'!$B"&amp;($T7+14))</f>
        <v>0</v>
      </c>
      <c r="P7" s="74">
        <f ca="1">INDIRECT("'"&amp;LEFT($A7,100)&amp;"'!$B"&amp;($T7+15))</f>
        <v>0</v>
      </c>
      <c r="Q7" s="74">
        <f ca="1">INDIRECT("'"&amp;LEFT($A7,100)&amp;"'!$B"&amp;($T7+16))</f>
        <v>0</v>
      </c>
      <c r="R7" s="74">
        <f ca="1">INDIRECT("'"&amp;LEFT($A7,100)&amp;"'!$B"&amp;($T7+17))</f>
        <v>0</v>
      </c>
      <c r="S7" s="75">
        <f ca="1">$L7+$M7+INDIRECT("'"&amp;LEFT($A7,100)&amp;"'!$B"&amp;($T7+18))</f>
        <v>0</v>
      </c>
      <c r="T7" s="31">
        <f ca="1">INDIRECT("'"&amp;LEFT($A7,100)&amp;"'!$J$2")</f>
        <v>19</v>
      </c>
    </row>
    <row r="8" spans="1:21" x14ac:dyDescent="0.2">
      <c r="A8" s="44" t="s">
        <v>39</v>
      </c>
      <c r="B8" s="72" t="str">
        <f ca="1">INDIRECT("'"&amp;LEFT($A8,100)&amp;"'!$C$3")</f>
        <v>Site Maintenance User Interface Requirements</v>
      </c>
      <c r="C8" s="47"/>
      <c r="D8" s="73">
        <f ca="1">INDIRECT("'"&amp;LEFT($A8,100)&amp;"'!$B"&amp;($T8+6))</f>
        <v>9</v>
      </c>
      <c r="E8" s="74">
        <f ca="1">INDIRECT("'"&amp;LEFT($A8,100)&amp;"'!$B"&amp;($T8+4))</f>
        <v>0</v>
      </c>
      <c r="F8" s="74">
        <f ca="1">INDIRECT("'"&amp;LEFT($A8,100)&amp;"'!$B"&amp;($T8+2))</f>
        <v>0</v>
      </c>
      <c r="G8" s="74">
        <f ca="1">INDIRECT("'"&amp;LEFT($A8,100)&amp;"'!$B"&amp;($T8+18))+$I8</f>
        <v>0</v>
      </c>
      <c r="H8" s="75">
        <f ca="1">$I8+$J8+$K8</f>
        <v>9</v>
      </c>
      <c r="I8" s="73">
        <f ca="1">INDIRECT("'"&amp;LEFT($A8,100)&amp;"'!$B"&amp;($T8+1))</f>
        <v>0</v>
      </c>
      <c r="J8" s="74">
        <f ca="1">INDIRECT("'"&amp;LEFT($A8,100)&amp;"'!$B"&amp;($T8+3))</f>
        <v>0</v>
      </c>
      <c r="K8" s="75">
        <f ca="1">INDIRECT("'"&amp;LEFT($A8,100)&amp;"'!$B"&amp;($T8+5))</f>
        <v>9</v>
      </c>
      <c r="L8" s="76">
        <f ca="1">INDIRECT("'"&amp;LEFT($A8,100)&amp;"'!$B"&amp;($T8+9))</f>
        <v>0</v>
      </c>
      <c r="M8" s="74">
        <f ca="1">INDIRECT("'"&amp;LEFT($A8,100)&amp;"'!$B"&amp;($T8+10))</f>
        <v>0</v>
      </c>
      <c r="N8" s="74">
        <f ca="1">INDIRECT("'"&amp;LEFT($A8,100)&amp;"'!$B"&amp;($T8+13))</f>
        <v>0</v>
      </c>
      <c r="O8" s="74">
        <f ca="1">INDIRECT("'"&amp;LEFT($A8,100)&amp;"'!$B"&amp;($T8+14))</f>
        <v>0</v>
      </c>
      <c r="P8" s="74">
        <f ca="1">INDIRECT("'"&amp;LEFT($A8,100)&amp;"'!$B"&amp;($T8+15))</f>
        <v>0</v>
      </c>
      <c r="Q8" s="74">
        <f ca="1">INDIRECT("'"&amp;LEFT($A8,100)&amp;"'!$B"&amp;($T8+16))</f>
        <v>0</v>
      </c>
      <c r="R8" s="74">
        <f ca="1">INDIRECT("'"&amp;LEFT($A8,100)&amp;"'!$B"&amp;($T8+17))</f>
        <v>0</v>
      </c>
      <c r="S8" s="75">
        <f ca="1">$L8+$M8+INDIRECT("'"&amp;LEFT($A8,100)&amp;"'!$B"&amp;($T8+18))</f>
        <v>0</v>
      </c>
      <c r="T8" s="31">
        <f ca="1">INDIRECT("'"&amp;LEFT($A8,100)&amp;"'!$J$2")</f>
        <v>25</v>
      </c>
    </row>
    <row r="9" spans="1:21" x14ac:dyDescent="0.2">
      <c r="A9" s="44" t="s">
        <v>40</v>
      </c>
      <c r="B9" s="72" t="str">
        <f ca="1">INDIRECT("'"&amp;LEFT($A9,100)&amp;"'!$C$3")</f>
        <v>Third Test Case</v>
      </c>
      <c r="C9" s="46"/>
      <c r="D9" s="73">
        <f ca="1">INDIRECT("'"&amp;LEFT($A9,100)&amp;"'!$B"&amp;($T9+6))</f>
        <v>0</v>
      </c>
      <c r="E9" s="74">
        <f ca="1">INDIRECT("'"&amp;LEFT($A9,100)&amp;"'!$B"&amp;($T9+4))</f>
        <v>0</v>
      </c>
      <c r="F9" s="74">
        <f ca="1">INDIRECT("'"&amp;LEFT($A9,100)&amp;"'!$B"&amp;($T9+2))</f>
        <v>0</v>
      </c>
      <c r="G9" s="74">
        <f ca="1">INDIRECT("'"&amp;LEFT($A9,100)&amp;"'!$B"&amp;($T9+18))+$I9</f>
        <v>0</v>
      </c>
      <c r="H9" s="75">
        <f ca="1">$I9+$J9+$K9</f>
        <v>0</v>
      </c>
      <c r="I9" s="73">
        <f ca="1">INDIRECT("'"&amp;LEFT($A9,100)&amp;"'!$B"&amp;($T9+1))</f>
        <v>0</v>
      </c>
      <c r="J9" s="74">
        <f ca="1">INDIRECT("'"&amp;LEFT($A9,100)&amp;"'!$B"&amp;($T9+3))</f>
        <v>0</v>
      </c>
      <c r="K9" s="75">
        <f ca="1">INDIRECT("'"&amp;LEFT($A9,100)&amp;"'!$B"&amp;($T9+5))</f>
        <v>0</v>
      </c>
      <c r="L9" s="76">
        <f ca="1">INDIRECT("'"&amp;LEFT($A9,100)&amp;"'!$B"&amp;($T9+9))</f>
        <v>0</v>
      </c>
      <c r="M9" s="74">
        <f ca="1">INDIRECT("'"&amp;LEFT($A9,100)&amp;"'!$B"&amp;($T9+10))</f>
        <v>0</v>
      </c>
      <c r="N9" s="74">
        <f ca="1">INDIRECT("'"&amp;LEFT($A9,100)&amp;"'!$B"&amp;($T9+13))</f>
        <v>0</v>
      </c>
      <c r="O9" s="74">
        <f ca="1">INDIRECT("'"&amp;LEFT($A9,100)&amp;"'!$B"&amp;($T9+14))</f>
        <v>0</v>
      </c>
      <c r="P9" s="74">
        <f ca="1">INDIRECT("'"&amp;LEFT($A9,100)&amp;"'!$B"&amp;($T9+15))</f>
        <v>0</v>
      </c>
      <c r="Q9" s="74">
        <f ca="1">INDIRECT("'"&amp;LEFT($A9,100)&amp;"'!$B"&amp;($T9+16))</f>
        <v>0</v>
      </c>
      <c r="R9" s="74">
        <f ca="1">INDIRECT("'"&amp;LEFT($A9,100)&amp;"'!$B"&amp;($T9+17))</f>
        <v>0</v>
      </c>
      <c r="S9" s="75">
        <f ca="1">$L9+$M9+INDIRECT("'"&amp;LEFT($A9,100)&amp;"'!$B"&amp;($T9+18))</f>
        <v>0</v>
      </c>
      <c r="T9" s="31">
        <f ca="1">INDIRECT("'"&amp;LEFT($A9,100)&amp;"'!$J$2")</f>
        <v>25</v>
      </c>
    </row>
    <row r="10" spans="1:21" x14ac:dyDescent="0.2">
      <c r="A10" s="44" t="s">
        <v>41</v>
      </c>
      <c r="B10" s="72" t="str">
        <f ca="1">INDIRECT("'"&amp;LEFT($A10,100)&amp;"'!$C$3")</f>
        <v>Fourth Test Case</v>
      </c>
      <c r="C10" s="48"/>
      <c r="D10" s="73">
        <f ca="1">INDIRECT("'"&amp;LEFT($A10,100)&amp;"'!$B"&amp;($T10+6))</f>
        <v>0</v>
      </c>
      <c r="E10" s="74">
        <f ca="1">INDIRECT("'"&amp;LEFT($A10,100)&amp;"'!$B"&amp;($T10+4))</f>
        <v>0</v>
      </c>
      <c r="F10" s="74">
        <f ca="1">INDIRECT("'"&amp;LEFT($A10,100)&amp;"'!$B"&amp;($T10+2))</f>
        <v>0</v>
      </c>
      <c r="G10" s="74">
        <f ca="1">INDIRECT("'"&amp;LEFT($A10,100)&amp;"'!$B"&amp;($T10+18))+$I10</f>
        <v>0</v>
      </c>
      <c r="H10" s="75">
        <f ca="1">$I10+$J10+$K10</f>
        <v>0</v>
      </c>
      <c r="I10" s="73">
        <f ca="1">INDIRECT("'"&amp;LEFT($A10,100)&amp;"'!$B"&amp;($T10+1))</f>
        <v>0</v>
      </c>
      <c r="J10" s="74">
        <f ca="1">INDIRECT("'"&amp;LEFT($A10,100)&amp;"'!$B"&amp;($T10+3))</f>
        <v>0</v>
      </c>
      <c r="K10" s="75">
        <f ca="1">INDIRECT("'"&amp;LEFT($A10,100)&amp;"'!$B"&amp;($T10+5))</f>
        <v>0</v>
      </c>
      <c r="L10" s="76">
        <f ca="1">INDIRECT("'"&amp;LEFT($A10,100)&amp;"'!$B"&amp;($T10+9))</f>
        <v>0</v>
      </c>
      <c r="M10" s="74">
        <f ca="1">INDIRECT("'"&amp;LEFT($A10,100)&amp;"'!$B"&amp;($T10+10))</f>
        <v>0</v>
      </c>
      <c r="N10" s="74">
        <f ca="1">INDIRECT("'"&amp;LEFT($A10,100)&amp;"'!$B"&amp;($T10+13))</f>
        <v>0</v>
      </c>
      <c r="O10" s="74">
        <f ca="1">INDIRECT("'"&amp;LEFT($A10,100)&amp;"'!$B"&amp;($T10+14))</f>
        <v>0</v>
      </c>
      <c r="P10" s="74">
        <f ca="1">INDIRECT("'"&amp;LEFT($A10,100)&amp;"'!$B"&amp;($T10+15))</f>
        <v>0</v>
      </c>
      <c r="Q10" s="74">
        <f ca="1">INDIRECT("'"&amp;LEFT($A10,100)&amp;"'!$B"&amp;($T10+16))</f>
        <v>0</v>
      </c>
      <c r="R10" s="74">
        <f ca="1">INDIRECT("'"&amp;LEFT($A10,100)&amp;"'!$B"&amp;($T10+17))</f>
        <v>0</v>
      </c>
      <c r="S10" s="75">
        <f ca="1">$L10+$M10+INDIRECT("'"&amp;LEFT($A10,100)&amp;"'!$B"&amp;($T10+18))</f>
        <v>0</v>
      </c>
      <c r="T10" s="31">
        <f ca="1">INDIRECT("'"&amp;LEFT($A10,100)&amp;"'!$J$2")</f>
        <v>25</v>
      </c>
    </row>
    <row r="11" spans="1:21" x14ac:dyDescent="0.2">
      <c r="A11" s="44" t="s">
        <v>42</v>
      </c>
      <c r="B11" s="72" t="str">
        <f ca="1">INDIRECT("'"&amp;LEFT($A11,100)&amp;"'!$C$3")</f>
        <v>Fifth Test Case</v>
      </c>
      <c r="C11" s="48"/>
      <c r="D11" s="73">
        <f ca="1">INDIRECT("'"&amp;LEFT($A11,100)&amp;"'!$B"&amp;($T11+6))</f>
        <v>0</v>
      </c>
      <c r="E11" s="74">
        <f ca="1">INDIRECT("'"&amp;LEFT($A11,100)&amp;"'!$B"&amp;($T11+4))</f>
        <v>0</v>
      </c>
      <c r="F11" s="74">
        <f ca="1">INDIRECT("'"&amp;LEFT($A11,100)&amp;"'!$B"&amp;($T11+2))</f>
        <v>0</v>
      </c>
      <c r="G11" s="74">
        <f ca="1">INDIRECT("'"&amp;LEFT($A11,100)&amp;"'!$B"&amp;($T11+18))+$I11</f>
        <v>0</v>
      </c>
      <c r="H11" s="75">
        <f ca="1">$I11+$J11+$K11</f>
        <v>0</v>
      </c>
      <c r="I11" s="73">
        <f ca="1">INDIRECT("'"&amp;LEFT($A11,100)&amp;"'!$B"&amp;($T11+1))</f>
        <v>0</v>
      </c>
      <c r="J11" s="74">
        <f ca="1">INDIRECT("'"&amp;LEFT($A11,100)&amp;"'!$B"&amp;($T11+3))</f>
        <v>0</v>
      </c>
      <c r="K11" s="75">
        <f ca="1">INDIRECT("'"&amp;LEFT($A11,100)&amp;"'!$B"&amp;($T11+5))</f>
        <v>0</v>
      </c>
      <c r="L11" s="76">
        <f ca="1">INDIRECT("'"&amp;LEFT($A11,100)&amp;"'!$B"&amp;($T11+9))</f>
        <v>0</v>
      </c>
      <c r="M11" s="74">
        <f ca="1">INDIRECT("'"&amp;LEFT($A11,100)&amp;"'!$B"&amp;($T11+10))</f>
        <v>0</v>
      </c>
      <c r="N11" s="74">
        <f ca="1">INDIRECT("'"&amp;LEFT($A11,100)&amp;"'!$B"&amp;($T11+13))</f>
        <v>0</v>
      </c>
      <c r="O11" s="74">
        <f ca="1">INDIRECT("'"&amp;LEFT($A11,100)&amp;"'!$B"&amp;($T11+14))</f>
        <v>0</v>
      </c>
      <c r="P11" s="74">
        <f ca="1">INDIRECT("'"&amp;LEFT($A11,100)&amp;"'!$B"&amp;($T11+15))</f>
        <v>0</v>
      </c>
      <c r="Q11" s="74">
        <f ca="1">INDIRECT("'"&amp;LEFT($A11,100)&amp;"'!$B"&amp;($T11+16))</f>
        <v>0</v>
      </c>
      <c r="R11" s="74">
        <f ca="1">INDIRECT("'"&amp;LEFT($A11,100)&amp;"'!$B"&amp;($T11+17))</f>
        <v>0</v>
      </c>
      <c r="S11" s="75">
        <f ca="1">$L11+$M11+INDIRECT("'"&amp;LEFT($A11,100)&amp;"'!$B"&amp;($T11+18))</f>
        <v>0</v>
      </c>
      <c r="T11" s="31">
        <f ca="1">INDIRECT("'"&amp;LEFT($A11,100)&amp;"'!$J$2")</f>
        <v>25</v>
      </c>
    </row>
    <row r="12" spans="1:21" x14ac:dyDescent="0.2">
      <c r="A12" s="43"/>
      <c r="B12" s="72"/>
      <c r="C12" s="72"/>
      <c r="D12" s="73"/>
      <c r="E12" s="74"/>
      <c r="F12" s="74"/>
      <c r="G12" s="74"/>
      <c r="H12" s="75"/>
      <c r="I12" s="73"/>
      <c r="J12" s="74"/>
      <c r="K12" s="75"/>
      <c r="L12" s="76"/>
      <c r="M12" s="74"/>
      <c r="N12" s="74"/>
      <c r="O12" s="74"/>
      <c r="P12" s="74"/>
      <c r="Q12" s="74"/>
      <c r="R12" s="74"/>
      <c r="S12" s="75"/>
    </row>
    <row r="13" spans="1:21" x14ac:dyDescent="0.2">
      <c r="A13" s="43"/>
      <c r="B13" s="72"/>
      <c r="C13" s="72"/>
      <c r="D13" s="73"/>
      <c r="E13" s="74"/>
      <c r="F13" s="74"/>
      <c r="G13" s="74"/>
      <c r="H13" s="75"/>
      <c r="I13" s="73"/>
      <c r="J13" s="74"/>
      <c r="K13" s="75"/>
      <c r="L13" s="76"/>
      <c r="M13" s="74"/>
      <c r="N13" s="74"/>
      <c r="O13" s="74"/>
      <c r="P13" s="74"/>
      <c r="Q13" s="74"/>
      <c r="R13" s="74"/>
      <c r="S13" s="75"/>
    </row>
    <row r="14" spans="1:21" x14ac:dyDescent="0.2">
      <c r="A14" s="43"/>
      <c r="B14" s="77" t="s">
        <v>27</v>
      </c>
      <c r="C14" s="72"/>
      <c r="D14" s="78">
        <f ca="1">SUM(D7:D13)</f>
        <v>17</v>
      </c>
      <c r="E14" s="79">
        <f ca="1">SUM(E7:E13)</f>
        <v>0</v>
      </c>
      <c r="F14" s="79">
        <f ca="1">SUM(F7:F13)</f>
        <v>0</v>
      </c>
      <c r="G14" s="79">
        <f ca="1">SUM(G7:G13)</f>
        <v>0</v>
      </c>
      <c r="H14" s="79">
        <f ca="1">SUM(H7:H13)</f>
        <v>17</v>
      </c>
      <c r="I14" s="78">
        <f t="shared" ref="I14:R14" ca="1" si="0">SUM(I7:I13)</f>
        <v>0</v>
      </c>
      <c r="J14" s="79">
        <f t="shared" ca="1" si="0"/>
        <v>0</v>
      </c>
      <c r="K14" s="80">
        <f t="shared" ca="1" si="0"/>
        <v>17</v>
      </c>
      <c r="L14" s="81">
        <f t="shared" ca="1" si="0"/>
        <v>0</v>
      </c>
      <c r="M14" s="79">
        <f t="shared" ca="1" si="0"/>
        <v>0</v>
      </c>
      <c r="N14" s="79">
        <f t="shared" ca="1" si="0"/>
        <v>0</v>
      </c>
      <c r="O14" s="79">
        <f t="shared" ca="1" si="0"/>
        <v>0</v>
      </c>
      <c r="P14" s="79">
        <f t="shared" ca="1" si="0"/>
        <v>0</v>
      </c>
      <c r="Q14" s="79">
        <f t="shared" ca="1" si="0"/>
        <v>0</v>
      </c>
      <c r="R14" s="79">
        <f t="shared" ca="1" si="0"/>
        <v>0</v>
      </c>
      <c r="S14" s="80">
        <f ca="1">SUM(S7:S13)</f>
        <v>0</v>
      </c>
    </row>
    <row r="15" spans="1:21" ht="13.5" customHeight="1" thickBot="1" x14ac:dyDescent="0.25">
      <c r="A15" s="45"/>
      <c r="B15" s="82" t="s">
        <v>73</v>
      </c>
      <c r="C15" s="83"/>
      <c r="D15" s="84"/>
      <c r="E15" s="85">
        <f ca="1">IF($D14&gt;0,E14/$D14,0)</f>
        <v>0</v>
      </c>
      <c r="F15" s="85">
        <f ca="1">IF($D14&gt;0,F14/$D14,0)</f>
        <v>0</v>
      </c>
      <c r="G15" s="85">
        <f ca="1">IF($D14&gt;0,G14/$D14,0)</f>
        <v>0</v>
      </c>
      <c r="H15" s="85">
        <f ca="1">IF($D14&gt;0,H14/$D14,0)</f>
        <v>1</v>
      </c>
      <c r="I15" s="86">
        <f ca="1">IF(D14&gt;0,I14/D14,0)</f>
        <v>0</v>
      </c>
      <c r="J15" s="85">
        <f ca="1">IF(D14&gt;0,J14/D14,0)</f>
        <v>0</v>
      </c>
      <c r="K15" s="87">
        <f ca="1">IF(D14&gt;0,K14/D14,0)</f>
        <v>1</v>
      </c>
      <c r="L15" s="88">
        <f ca="1">IF(D14&gt;0,L14/D14,0)</f>
        <v>0</v>
      </c>
      <c r="M15" s="85">
        <f t="shared" ref="M15:S15" ca="1" si="1">IF($D14&gt;0,M14/$D14,0)</f>
        <v>0</v>
      </c>
      <c r="N15" s="85">
        <f t="shared" ca="1" si="1"/>
        <v>0</v>
      </c>
      <c r="O15" s="85">
        <f t="shared" ca="1" si="1"/>
        <v>0</v>
      </c>
      <c r="P15" s="85">
        <f t="shared" ca="1" si="1"/>
        <v>0</v>
      </c>
      <c r="Q15" s="85">
        <f t="shared" ca="1" si="1"/>
        <v>0</v>
      </c>
      <c r="R15" s="85">
        <f t="shared" ca="1" si="1"/>
        <v>0</v>
      </c>
      <c r="S15" s="87">
        <f t="shared" ca="1" si="1"/>
        <v>0</v>
      </c>
    </row>
    <row r="16" spans="1:21" ht="13.5" thickTop="1" x14ac:dyDescent="0.2">
      <c r="A16" s="52"/>
      <c r="B16" s="52"/>
      <c r="C16" s="52"/>
      <c r="D16" s="52"/>
      <c r="E16" s="52"/>
      <c r="F16" s="52"/>
      <c r="G16" s="52"/>
      <c r="H16" s="52"/>
      <c r="I16" s="52"/>
      <c r="J16" s="52"/>
      <c r="K16" s="52"/>
      <c r="L16" s="52"/>
      <c r="M16" s="52"/>
      <c r="N16" s="52"/>
      <c r="O16" s="52"/>
      <c r="P16" s="52"/>
      <c r="Q16" s="52"/>
      <c r="R16" s="52"/>
      <c r="S16" s="52"/>
    </row>
    <row r="17" spans="1:19" x14ac:dyDescent="0.2">
      <c r="A17" s="53" t="s">
        <v>112</v>
      </c>
      <c r="B17" s="52"/>
      <c r="C17" s="89"/>
      <c r="D17" s="89"/>
      <c r="E17" s="89"/>
      <c r="F17" s="89"/>
      <c r="G17" s="89"/>
      <c r="H17" s="52"/>
      <c r="I17" s="52"/>
      <c r="J17" s="52"/>
      <c r="K17" s="52"/>
      <c r="L17" s="52"/>
      <c r="M17" s="52"/>
      <c r="N17" s="52"/>
      <c r="O17" s="52"/>
      <c r="P17" s="52"/>
      <c r="Q17" s="52"/>
      <c r="R17" s="52"/>
      <c r="S17" s="52"/>
    </row>
    <row r="18" spans="1:19" x14ac:dyDescent="0.2">
      <c r="A18" s="53" t="s">
        <v>78</v>
      </c>
      <c r="B18" s="52"/>
      <c r="C18" s="52"/>
      <c r="D18" s="52"/>
      <c r="E18" s="52"/>
      <c r="F18" s="52"/>
      <c r="G18" s="52"/>
      <c r="H18" s="52"/>
      <c r="I18" s="52"/>
      <c r="J18" s="52"/>
      <c r="K18" s="52"/>
      <c r="L18" s="52"/>
      <c r="M18" s="52"/>
      <c r="N18" s="52"/>
      <c r="O18" s="52"/>
      <c r="P18" s="52"/>
      <c r="Q18" s="52"/>
      <c r="R18" s="52"/>
      <c r="S18" s="52"/>
    </row>
  </sheetData>
  <sheetProtection insertColumns="0" selectLockedCells="1"/>
  <mergeCells count="6">
    <mergeCell ref="R1:S1"/>
    <mergeCell ref="I4:K4"/>
    <mergeCell ref="D4:H4"/>
    <mergeCell ref="L4:S4"/>
    <mergeCell ref="A2:H2"/>
    <mergeCell ref="I2:S2"/>
  </mergeCells>
  <pageMargins left="0.3" right="0.2" top="0.75" bottom="0.75" header="0.3" footer="0.3"/>
  <pageSetup scale="77" fitToHeight="0" orientation="landscape" r:id="rId1"/>
  <headerFooter>
    <oddHeader>&amp;L&amp;G&amp;R&amp;F</oddHeader>
    <oddFooter>&amp;LPMM_Project Test Log_v2.0&amp;C&amp;D&amp;T&amp;R&amp;P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tabSelected="1" zoomScale="70" zoomScaleNormal="70" zoomScaleSheetLayoutView="80" zoomScalePageLayoutView="63" workbookViewId="0">
      <selection activeCell="B6" sqref="B6"/>
    </sheetView>
  </sheetViews>
  <sheetFormatPr defaultRowHeight="12.75" x14ac:dyDescent="0.2"/>
  <cols>
    <col min="1" max="1" width="14.7109375" style="1" customWidth="1"/>
    <col min="2" max="2" width="60.7109375" style="8" customWidth="1"/>
    <col min="3" max="3" width="52.140625" style="16" customWidth="1"/>
    <col min="4" max="4" width="40.7109375" style="2" customWidth="1"/>
    <col min="5" max="5" width="20.5703125" style="21" customWidth="1"/>
    <col min="6" max="6" width="11.7109375" style="21" customWidth="1"/>
    <col min="7" max="7" width="15.28515625" style="7" customWidth="1"/>
    <col min="8" max="8" width="22" style="7" customWidth="1"/>
    <col min="9" max="9" width="50.7109375" style="7" customWidth="1"/>
    <col min="10" max="10" width="20.42578125" style="32" hidden="1" customWidth="1"/>
    <col min="11" max="11" width="35.85546875" style="32" hidden="1" customWidth="1"/>
    <col min="12" max="12" width="16.140625" style="7" customWidth="1"/>
    <col min="13" max="14" width="16.140625" style="2" customWidth="1"/>
    <col min="15" max="15" width="16.140625" style="21" customWidth="1"/>
    <col min="16" max="16" width="22" style="21" customWidth="1"/>
    <col min="17" max="16384" width="9.140625" style="21"/>
  </cols>
  <sheetData>
    <row r="1" spans="1:14" ht="20.25" x14ac:dyDescent="0.2">
      <c r="A1" s="134" t="s">
        <v>12</v>
      </c>
      <c r="B1" s="134"/>
      <c r="C1" s="134"/>
      <c r="D1" s="134"/>
      <c r="E1" s="134"/>
      <c r="F1" s="134"/>
      <c r="G1" s="134"/>
      <c r="H1" s="134"/>
      <c r="I1" s="135"/>
    </row>
    <row r="2" spans="1:14" s="6" customFormat="1" ht="15.75" x14ac:dyDescent="0.2">
      <c r="B2" s="19" t="s">
        <v>8</v>
      </c>
      <c r="C2" s="14">
        <v>4.2</v>
      </c>
      <c r="D2" s="9"/>
      <c r="E2" s="9"/>
      <c r="F2" s="9"/>
      <c r="G2" s="5"/>
      <c r="H2" s="5"/>
      <c r="I2" s="5"/>
      <c r="J2" s="34">
        <f>ROW(A19)</f>
        <v>19</v>
      </c>
      <c r="K2" s="33"/>
    </row>
    <row r="3" spans="1:14" s="6" customFormat="1" ht="15.75" x14ac:dyDescent="0.2">
      <c r="B3" s="19" t="s">
        <v>7</v>
      </c>
      <c r="C3" s="115" t="s">
        <v>117</v>
      </c>
      <c r="D3" s="115"/>
      <c r="E3" s="115"/>
      <c r="F3" s="115"/>
      <c r="G3" s="115"/>
      <c r="H3" s="115"/>
      <c r="I3" s="115"/>
      <c r="J3" s="34"/>
      <c r="K3" s="33"/>
    </row>
    <row r="4" spans="1:14" s="6" customFormat="1" ht="15.75" x14ac:dyDescent="0.2">
      <c r="B4" s="19" t="s">
        <v>10</v>
      </c>
      <c r="C4" s="116"/>
      <c r="D4" s="116"/>
      <c r="E4" s="116"/>
      <c r="F4" s="116"/>
      <c r="G4" s="116"/>
      <c r="H4" s="116"/>
      <c r="I4" s="116"/>
      <c r="J4" s="34"/>
      <c r="K4" s="33"/>
    </row>
    <row r="5" spans="1:14" s="11" customFormat="1" ht="31.5" x14ac:dyDescent="0.2">
      <c r="A5" s="49" t="s">
        <v>13</v>
      </c>
      <c r="B5" s="49" t="s">
        <v>9</v>
      </c>
      <c r="C5" s="49" t="s">
        <v>1</v>
      </c>
      <c r="D5" s="49" t="s">
        <v>2</v>
      </c>
      <c r="E5" s="49" t="s">
        <v>0</v>
      </c>
      <c r="F5" s="49" t="s">
        <v>20</v>
      </c>
      <c r="G5" s="49" t="s">
        <v>79</v>
      </c>
      <c r="H5" s="49" t="s">
        <v>80</v>
      </c>
      <c r="I5" s="49" t="s">
        <v>18</v>
      </c>
      <c r="J5" s="35"/>
      <c r="K5" s="35"/>
    </row>
    <row r="6" spans="1:14" s="4" customFormat="1" ht="135.75" x14ac:dyDescent="0.2">
      <c r="A6" s="90">
        <v>1</v>
      </c>
      <c r="B6" s="91" t="s">
        <v>136</v>
      </c>
      <c r="C6" s="91" t="s">
        <v>118</v>
      </c>
      <c r="D6" s="22"/>
      <c r="E6" s="23"/>
      <c r="F6" s="29"/>
      <c r="G6" s="22"/>
      <c r="H6" s="22"/>
      <c r="I6" s="22"/>
      <c r="J6" s="34" t="str">
        <f t="shared" ref="J6:J13" si="0">IF(($B6="")*(($E6&lt;&gt;"")+($F6&lt;&gt;"")),ROW(),IF(($F6&lt;&gt;"")*(($E6="")+($E6=$J$36)),ROW(),IF((ISTEXT($F6)),ROW(),IF(($F6&lt;0)+(($F6-INT($F6))&lt;&gt;0),ROW(),""))))</f>
        <v/>
      </c>
      <c r="K6" s="40" t="str">
        <f t="shared" ref="K6:K13" si="1">IF(($B6="")*(($E6&lt;&gt;"")+($F6&lt;&gt;"")),"At Row "&amp;ROW()&amp;" - No Test Script Description.",IF(($F6&lt;&gt;"")*(($E6="")+($E6=$J$36)),"At Row "&amp;ROW()&amp;" - Retest Count must be blank or zero if Status is Not to be Performed or Not Started.",IF((ISTEXT($F6)),"At Row "&amp;ROW()&amp;" - Retest Count must be numeric.",IF(($F6&lt;0)+(($F6-INT($F6))&lt;&gt;0),"At Row "&amp;ROW()&amp;" - Retest Count must be a positive integer.",""))))</f>
        <v/>
      </c>
      <c r="L6" s="17"/>
      <c r="M6" s="12"/>
      <c r="N6" s="12"/>
    </row>
    <row r="7" spans="1:14" s="4" customFormat="1" ht="135.75" x14ac:dyDescent="0.2">
      <c r="A7" s="90">
        <v>2</v>
      </c>
      <c r="B7" s="91" t="s">
        <v>135</v>
      </c>
      <c r="C7" s="91" t="s">
        <v>119</v>
      </c>
      <c r="D7" s="22"/>
      <c r="E7" s="23"/>
      <c r="F7" s="29"/>
      <c r="G7" s="22"/>
      <c r="H7" s="22"/>
      <c r="I7" s="22"/>
      <c r="J7" s="34" t="str">
        <f t="shared" si="0"/>
        <v/>
      </c>
      <c r="K7" s="40" t="str">
        <f t="shared" si="1"/>
        <v/>
      </c>
      <c r="L7" s="17"/>
      <c r="M7" s="12"/>
      <c r="N7" s="12"/>
    </row>
    <row r="8" spans="1:14" s="4" customFormat="1" ht="135.75" x14ac:dyDescent="0.2">
      <c r="A8" s="90">
        <v>3</v>
      </c>
      <c r="B8" s="114" t="s">
        <v>137</v>
      </c>
      <c r="C8" s="91" t="s">
        <v>120</v>
      </c>
      <c r="D8" s="22"/>
      <c r="E8" s="23"/>
      <c r="F8" s="30"/>
      <c r="G8" s="22"/>
      <c r="H8" s="22"/>
      <c r="I8" s="22"/>
      <c r="J8" s="34" t="str">
        <f t="shared" si="0"/>
        <v/>
      </c>
      <c r="K8" s="40" t="str">
        <f t="shared" si="1"/>
        <v/>
      </c>
      <c r="L8" s="17"/>
      <c r="M8" s="12"/>
      <c r="N8" s="12"/>
    </row>
    <row r="9" spans="1:14" s="4" customFormat="1" ht="135.75" x14ac:dyDescent="0.2">
      <c r="A9" s="90">
        <v>4</v>
      </c>
      <c r="B9" s="114" t="s">
        <v>138</v>
      </c>
      <c r="C9" s="91" t="s">
        <v>121</v>
      </c>
      <c r="D9" s="22"/>
      <c r="E9" s="23"/>
      <c r="F9" s="30"/>
      <c r="G9" s="22"/>
      <c r="H9" s="22"/>
      <c r="I9" s="22"/>
      <c r="J9" s="34" t="str">
        <f t="shared" si="0"/>
        <v/>
      </c>
      <c r="K9" s="40" t="str">
        <f t="shared" si="1"/>
        <v/>
      </c>
      <c r="L9" s="17"/>
      <c r="M9" s="12"/>
      <c r="N9" s="12"/>
    </row>
    <row r="10" spans="1:14" s="4" customFormat="1" ht="135.75" x14ac:dyDescent="0.2">
      <c r="A10" s="90">
        <v>5</v>
      </c>
      <c r="B10" s="114" t="s">
        <v>139</v>
      </c>
      <c r="C10" s="91" t="s">
        <v>122</v>
      </c>
      <c r="D10" s="22"/>
      <c r="E10" s="23"/>
      <c r="F10" s="30"/>
      <c r="G10" s="22"/>
      <c r="H10" s="22"/>
      <c r="I10" s="22"/>
      <c r="J10" s="34" t="str">
        <f t="shared" si="0"/>
        <v/>
      </c>
      <c r="K10" s="40" t="str">
        <f t="shared" si="1"/>
        <v/>
      </c>
      <c r="L10" s="17"/>
      <c r="M10" s="12"/>
      <c r="N10" s="12"/>
    </row>
    <row r="11" spans="1:14" s="4" customFormat="1" ht="135" x14ac:dyDescent="0.2">
      <c r="A11" s="90">
        <v>6</v>
      </c>
      <c r="B11" s="114" t="s">
        <v>140</v>
      </c>
      <c r="C11" s="91" t="s">
        <v>123</v>
      </c>
      <c r="D11" s="22"/>
      <c r="E11" s="23"/>
      <c r="F11" s="29"/>
      <c r="G11" s="22"/>
      <c r="H11" s="22"/>
      <c r="I11" s="22"/>
      <c r="J11" s="34" t="str">
        <f t="shared" si="0"/>
        <v/>
      </c>
      <c r="K11" s="40" t="str">
        <f t="shared" si="1"/>
        <v/>
      </c>
      <c r="L11" s="17"/>
      <c r="M11" s="12"/>
      <c r="N11" s="12"/>
    </row>
    <row r="12" spans="1:14" s="4" customFormat="1" ht="135.75" x14ac:dyDescent="0.2">
      <c r="A12" s="90">
        <v>7</v>
      </c>
      <c r="B12" s="114" t="s">
        <v>141</v>
      </c>
      <c r="C12" s="91" t="s">
        <v>124</v>
      </c>
      <c r="D12" s="22"/>
      <c r="E12" s="23"/>
      <c r="F12" s="30"/>
      <c r="G12" s="22"/>
      <c r="H12" s="22"/>
      <c r="I12" s="22"/>
      <c r="J12" s="34" t="str">
        <f t="shared" si="0"/>
        <v/>
      </c>
      <c r="K12" s="40" t="str">
        <f t="shared" si="1"/>
        <v/>
      </c>
      <c r="L12" s="17"/>
      <c r="M12" s="12"/>
      <c r="N12" s="12"/>
    </row>
    <row r="13" spans="1:14" s="4" customFormat="1" ht="353.25" customHeight="1" x14ac:dyDescent="0.2">
      <c r="A13" s="90">
        <v>8</v>
      </c>
      <c r="B13" s="114" t="s">
        <v>125</v>
      </c>
      <c r="C13" s="91" t="s">
        <v>144</v>
      </c>
      <c r="D13" s="22"/>
      <c r="E13" s="23"/>
      <c r="F13" s="30"/>
      <c r="G13" s="24"/>
      <c r="H13" s="24"/>
      <c r="I13" s="24"/>
      <c r="J13" s="34" t="str">
        <f t="shared" si="0"/>
        <v/>
      </c>
      <c r="K13" s="40" t="str">
        <f t="shared" si="1"/>
        <v/>
      </c>
      <c r="L13" s="17"/>
      <c r="M13" s="12"/>
      <c r="N13" s="12"/>
    </row>
    <row r="14" spans="1:14" s="4" customFormat="1" ht="15" x14ac:dyDescent="0.2">
      <c r="A14" s="92"/>
      <c r="B14" s="93"/>
      <c r="C14" s="94"/>
      <c r="G14" s="12"/>
      <c r="H14" s="12"/>
      <c r="I14" s="12"/>
      <c r="J14" s="32"/>
      <c r="K14" s="34"/>
      <c r="L14" s="12"/>
      <c r="M14" s="12"/>
    </row>
    <row r="15" spans="1:14" s="4" customFormat="1" ht="15" x14ac:dyDescent="0.2">
      <c r="A15" s="92"/>
      <c r="B15" s="93"/>
      <c r="C15" s="94"/>
      <c r="D15" s="12"/>
      <c r="G15" s="17"/>
      <c r="H15" s="17"/>
      <c r="I15" s="17"/>
      <c r="J15" s="32"/>
      <c r="K15" s="32"/>
      <c r="L15" s="17"/>
      <c r="M15" s="12"/>
      <c r="N15" s="12"/>
    </row>
    <row r="16" spans="1:14" s="4" customFormat="1" ht="15" x14ac:dyDescent="0.2">
      <c r="A16" s="92"/>
      <c r="B16" s="93"/>
      <c r="C16" s="94"/>
      <c r="D16" s="12"/>
      <c r="G16" s="17"/>
      <c r="H16" s="17"/>
      <c r="I16" s="17"/>
      <c r="J16" s="32"/>
      <c r="K16" s="32"/>
      <c r="L16" s="17"/>
      <c r="M16" s="12"/>
      <c r="N16" s="12"/>
    </row>
    <row r="17" spans="1:14" s="4" customFormat="1" ht="15.75" x14ac:dyDescent="0.2">
      <c r="A17" s="95" t="s">
        <v>14</v>
      </c>
      <c r="B17" s="93"/>
      <c r="C17" s="94"/>
      <c r="D17" s="12"/>
      <c r="G17" s="17"/>
      <c r="H17" s="17"/>
      <c r="I17" s="17"/>
      <c r="J17" s="32"/>
      <c r="K17" s="32"/>
      <c r="L17" s="17"/>
      <c r="M17" s="12"/>
      <c r="N17" s="12"/>
    </row>
    <row r="18" spans="1:14" s="4" customFormat="1" ht="15" x14ac:dyDescent="0.2">
      <c r="A18" s="96" t="s">
        <v>0</v>
      </c>
      <c r="B18" s="97" t="s">
        <v>11</v>
      </c>
      <c r="C18" s="94"/>
      <c r="D18" s="12"/>
      <c r="G18" s="17"/>
      <c r="H18" s="17"/>
      <c r="I18" s="17"/>
      <c r="J18" s="32">
        <f>MAX(J6:J16)</f>
        <v>0</v>
      </c>
      <c r="K18" s="32"/>
      <c r="L18" s="17"/>
      <c r="M18" s="12"/>
      <c r="N18" s="12"/>
    </row>
    <row r="19" spans="1:14" s="4" customFormat="1" ht="15" x14ac:dyDescent="0.2">
      <c r="A19" s="98" t="s">
        <v>6</v>
      </c>
      <c r="B19" s="99">
        <f>IF($D$3="",COUNTIF($E6:$E16,"="&amp;$J$31),"*** ERROR ***")</f>
        <v>0</v>
      </c>
      <c r="C19" s="94"/>
      <c r="D19" s="12"/>
      <c r="G19" s="17"/>
      <c r="H19" s="17"/>
      <c r="I19" s="17"/>
      <c r="J19" s="32"/>
      <c r="K19" s="32"/>
      <c r="L19" s="17"/>
      <c r="M19" s="12"/>
      <c r="N19" s="12"/>
    </row>
    <row r="20" spans="1:14" s="4" customFormat="1" ht="15" x14ac:dyDescent="0.2">
      <c r="A20" s="100" t="s">
        <v>19</v>
      </c>
      <c r="B20" s="99">
        <f>IF($D$3="",COUNTIF($E6:$E16,"="&amp;$J$32)+COUNTIF($E6:$E16,"="&amp;$J$33),"*** ERROR ***")</f>
        <v>0</v>
      </c>
      <c r="C20" s="94"/>
      <c r="D20" s="12"/>
      <c r="G20" s="17"/>
      <c r="H20" s="17"/>
      <c r="I20" s="17"/>
      <c r="J20" s="32"/>
      <c r="K20" s="32"/>
      <c r="L20" s="17"/>
      <c r="M20" s="12"/>
      <c r="N20" s="12"/>
    </row>
    <row r="21" spans="1:14" s="4" customFormat="1" ht="15" x14ac:dyDescent="0.2">
      <c r="A21" s="100" t="s">
        <v>61</v>
      </c>
      <c r="B21" s="99">
        <f>IF($D$3="",COUNTIF($E6:$E16,"="&amp;$J$34),"*** ERROR ***")</f>
        <v>0</v>
      </c>
      <c r="C21" s="94"/>
      <c r="D21" s="12"/>
      <c r="G21" s="17"/>
      <c r="H21" s="17"/>
      <c r="I21" s="17"/>
      <c r="J21" s="32"/>
      <c r="K21" s="32"/>
      <c r="L21" s="17"/>
      <c r="M21" s="12"/>
      <c r="N21" s="12"/>
    </row>
    <row r="22" spans="1:14" s="4" customFormat="1" ht="15" x14ac:dyDescent="0.2">
      <c r="A22" s="98" t="s">
        <v>29</v>
      </c>
      <c r="B22" s="99">
        <f>IF($D$3="",COUNTIF($E6:$E16,"="&amp;$J$35),"*** ERROR ***")</f>
        <v>0</v>
      </c>
      <c r="C22" s="94"/>
      <c r="D22" s="12"/>
      <c r="G22" s="17"/>
      <c r="H22" s="17"/>
      <c r="I22" s="17"/>
      <c r="J22" s="32"/>
      <c r="K22" s="32"/>
      <c r="L22" s="17"/>
      <c r="M22" s="12"/>
      <c r="N22" s="12"/>
    </row>
    <row r="23" spans="1:14" s="4" customFormat="1" ht="15" x14ac:dyDescent="0.2">
      <c r="A23" s="100" t="s">
        <v>76</v>
      </c>
      <c r="B23" s="99">
        <f>IF($D$3="",COUNTIF($E6:$E16,"="&amp;$J$36),"*** ERROR ***")</f>
        <v>0</v>
      </c>
      <c r="C23" s="94"/>
      <c r="D23" s="12"/>
      <c r="G23" s="17"/>
      <c r="H23" s="17"/>
      <c r="I23" s="17"/>
      <c r="J23" s="32"/>
      <c r="K23" s="32"/>
      <c r="L23" s="17"/>
      <c r="M23" s="12"/>
      <c r="N23" s="12"/>
    </row>
    <row r="24" spans="1:14" s="4" customFormat="1" ht="15" x14ac:dyDescent="0.2">
      <c r="A24" s="98" t="s">
        <v>4</v>
      </c>
      <c r="B24" s="99">
        <f>$B25-$B19-$B20-$B21-$B22-$B23</f>
        <v>8</v>
      </c>
      <c r="C24" s="94"/>
      <c r="D24" s="12"/>
      <c r="G24" s="17"/>
      <c r="H24" s="17"/>
      <c r="I24" s="17"/>
      <c r="J24" s="32"/>
      <c r="K24" s="32"/>
      <c r="L24" s="17"/>
      <c r="M24" s="12"/>
      <c r="N24" s="12"/>
    </row>
    <row r="25" spans="1:14" s="4" customFormat="1" ht="15" x14ac:dyDescent="0.2">
      <c r="A25" s="101" t="s">
        <v>27</v>
      </c>
      <c r="B25" s="102">
        <f>IF($D$3="",COUNTIF($B6:$B16,"&lt;&gt;"&amp;""),"*** ERROR ***")</f>
        <v>8</v>
      </c>
      <c r="C25" s="94"/>
      <c r="D25" s="12"/>
      <c r="G25" s="17"/>
      <c r="H25" s="17"/>
      <c r="I25" s="17"/>
      <c r="J25" s="32"/>
      <c r="K25" s="32"/>
      <c r="L25" s="17"/>
      <c r="M25" s="12"/>
      <c r="N25" s="12"/>
    </row>
    <row r="26" spans="1:14" s="4" customFormat="1" ht="15.75" x14ac:dyDescent="0.2">
      <c r="A26" s="103"/>
      <c r="B26" s="104"/>
      <c r="C26" s="94"/>
      <c r="D26" s="12"/>
      <c r="G26" s="17"/>
      <c r="H26" s="17"/>
      <c r="I26" s="17"/>
      <c r="J26" s="32"/>
      <c r="K26" s="32"/>
      <c r="L26" s="17"/>
      <c r="M26" s="12"/>
      <c r="N26" s="12"/>
    </row>
    <row r="27" spans="1:14" s="4" customFormat="1" ht="15.75" x14ac:dyDescent="0.2">
      <c r="A27" s="95" t="s">
        <v>15</v>
      </c>
      <c r="B27" s="104"/>
      <c r="C27" s="94"/>
      <c r="D27" s="12"/>
      <c r="G27" s="17"/>
      <c r="H27" s="17"/>
      <c r="I27" s="17"/>
      <c r="J27" s="32"/>
      <c r="K27" s="32"/>
      <c r="L27" s="17"/>
      <c r="M27" s="12"/>
      <c r="N27" s="12"/>
    </row>
    <row r="28" spans="1:14" s="4" customFormat="1" ht="15" x14ac:dyDescent="0.2">
      <c r="A28" s="98" t="s">
        <v>16</v>
      </c>
      <c r="B28" s="99">
        <f>IF($D$3="",COUNTIF($E6:$E16,"="&amp;$J$31)+COUNTIF($E6:$E16,"="&amp;$J$32),"*** ERROR ***")</f>
        <v>0</v>
      </c>
      <c r="C28" s="94"/>
      <c r="D28" s="12"/>
      <c r="G28" s="17"/>
      <c r="H28" s="17"/>
      <c r="I28" s="17"/>
      <c r="J28" s="32"/>
      <c r="K28" s="32"/>
      <c r="L28" s="17"/>
      <c r="M28" s="12"/>
      <c r="N28" s="12"/>
    </row>
    <row r="29" spans="1:14" s="4" customFormat="1" ht="15" x14ac:dyDescent="0.2">
      <c r="A29" s="98" t="s">
        <v>17</v>
      </c>
      <c r="B29" s="99">
        <f>IF($D$3="",COUNTIF($E6:$E16,"="&amp;$J$33)+COUNTIF($E6:$E16,"="&amp;$J$34),"*** ERROR ***")</f>
        <v>0</v>
      </c>
      <c r="C29" s="94"/>
      <c r="D29" s="12"/>
      <c r="G29" s="17"/>
      <c r="H29" s="17"/>
      <c r="I29" s="17"/>
      <c r="J29" s="32"/>
      <c r="K29" s="32"/>
      <c r="L29" s="17"/>
      <c r="M29" s="12"/>
      <c r="N29" s="12"/>
    </row>
    <row r="30" spans="1:14" ht="15" x14ac:dyDescent="0.2">
      <c r="A30" s="105"/>
      <c r="B30" s="106"/>
      <c r="C30" s="107"/>
      <c r="D30" s="12"/>
    </row>
    <row r="31" spans="1:14" ht="15.75" x14ac:dyDescent="0.2">
      <c r="A31" s="136" t="s">
        <v>21</v>
      </c>
      <c r="B31" s="137"/>
      <c r="C31" s="107"/>
      <c r="J31" s="34" t="s">
        <v>57</v>
      </c>
      <c r="L31" s="21"/>
      <c r="M31" s="21"/>
      <c r="N31" s="21"/>
    </row>
    <row r="32" spans="1:14" s="4" customFormat="1" ht="15" x14ac:dyDescent="0.2">
      <c r="A32" s="108" t="s">
        <v>22</v>
      </c>
      <c r="B32" s="109">
        <f>IF($D$3="",COUNTIF($F$6:$F$16,1),"*** ERROR ***")</f>
        <v>0</v>
      </c>
      <c r="C32" s="94"/>
      <c r="D32" s="12"/>
      <c r="G32" s="17"/>
      <c r="H32" s="17"/>
      <c r="I32" s="17"/>
      <c r="J32" s="34" t="s">
        <v>58</v>
      </c>
      <c r="K32" s="32"/>
    </row>
    <row r="33" spans="1:14" x14ac:dyDescent="0.2">
      <c r="A33" s="110" t="s">
        <v>23</v>
      </c>
      <c r="B33" s="109">
        <f>IF($D$3="",COUNTIF($F$6:$F$16,2),"*** ERROR ***")</f>
        <v>0</v>
      </c>
      <c r="C33" s="107"/>
      <c r="J33" s="34" t="s">
        <v>59</v>
      </c>
      <c r="L33" s="21"/>
      <c r="M33" s="21"/>
      <c r="N33" s="21"/>
    </row>
    <row r="34" spans="1:14" x14ac:dyDescent="0.2">
      <c r="A34" s="110" t="s">
        <v>24</v>
      </c>
      <c r="B34" s="109">
        <f>IF($D$3="",COUNTIF($F$6:$F$16,3),"*** ERROR ***")</f>
        <v>0</v>
      </c>
      <c r="C34" s="107"/>
      <c r="J34" s="34" t="s">
        <v>60</v>
      </c>
      <c r="L34" s="21"/>
      <c r="M34" s="21"/>
      <c r="N34" s="21"/>
    </row>
    <row r="35" spans="1:14" x14ac:dyDescent="0.2">
      <c r="A35" s="110" t="s">
        <v>25</v>
      </c>
      <c r="B35" s="109">
        <f>IF($D$3="",COUNTIF($F$6:$F$16,4),"*** ERROR ***")</f>
        <v>0</v>
      </c>
      <c r="C35" s="107"/>
      <c r="J35" s="34" t="s">
        <v>29</v>
      </c>
      <c r="L35" s="21"/>
      <c r="M35" s="21"/>
      <c r="N35" s="21"/>
    </row>
    <row r="36" spans="1:14" x14ac:dyDescent="0.2">
      <c r="A36" s="110" t="s">
        <v>26</v>
      </c>
      <c r="B36" s="109">
        <f>IF($D$3="",COUNTIF($F$6:$F$16,"&gt;4"),"*** ERROR ***")</f>
        <v>0</v>
      </c>
      <c r="C36" s="107"/>
      <c r="J36" s="32" t="s">
        <v>71</v>
      </c>
      <c r="L36" s="21"/>
      <c r="M36" s="21"/>
      <c r="N36" s="21"/>
    </row>
    <row r="37" spans="1:14" x14ac:dyDescent="0.2">
      <c r="A37" s="111" t="s">
        <v>27</v>
      </c>
      <c r="B37" s="112">
        <f>IF($D$3="",SUM(F6:F16),"*** ERROR ***")</f>
        <v>0</v>
      </c>
      <c r="C37" s="107"/>
    </row>
    <row r="38" spans="1:14" x14ac:dyDescent="0.2">
      <c r="A38" s="105"/>
      <c r="B38" s="106"/>
      <c r="C38" s="107"/>
    </row>
    <row r="42" spans="1:14" s="4" customFormat="1" ht="15" x14ac:dyDescent="0.2">
      <c r="A42" s="20"/>
      <c r="B42" s="10"/>
      <c r="C42" s="15"/>
      <c r="D42" s="2"/>
      <c r="G42" s="17"/>
      <c r="H42" s="17"/>
      <c r="I42" s="17"/>
      <c r="J42" s="32"/>
      <c r="K42" s="32"/>
      <c r="L42" s="17"/>
      <c r="M42" s="12"/>
      <c r="N42" s="12"/>
    </row>
    <row r="43" spans="1:14" ht="15" x14ac:dyDescent="0.2">
      <c r="D43" s="12"/>
    </row>
    <row r="53" spans="1:14" s="4" customFormat="1" ht="15" x14ac:dyDescent="0.2">
      <c r="A53" s="20"/>
      <c r="B53" s="10"/>
      <c r="C53" s="15"/>
      <c r="D53" s="2"/>
      <c r="G53" s="17"/>
      <c r="H53" s="17"/>
      <c r="I53" s="17"/>
      <c r="J53" s="32"/>
      <c r="K53" s="32"/>
      <c r="L53" s="17"/>
      <c r="M53" s="12"/>
      <c r="N53" s="12"/>
    </row>
    <row r="54" spans="1:14" ht="15" x14ac:dyDescent="0.2">
      <c r="D54" s="12"/>
    </row>
    <row r="78" spans="2:2" ht="15" x14ac:dyDescent="0.2">
      <c r="B78" s="13"/>
    </row>
    <row r="86" spans="1:14" s="16" customFormat="1" ht="15" x14ac:dyDescent="0.2">
      <c r="A86" s="1"/>
      <c r="B86" s="13"/>
      <c r="D86" s="2"/>
      <c r="E86" s="21"/>
      <c r="F86" s="21"/>
      <c r="G86" s="7"/>
      <c r="H86" s="7"/>
      <c r="I86" s="7"/>
      <c r="J86" s="32"/>
      <c r="K86" s="32"/>
      <c r="L86" s="7"/>
      <c r="M86" s="2"/>
      <c r="N86" s="2"/>
    </row>
  </sheetData>
  <sheetProtection formatRows="0" selectLockedCells="1"/>
  <mergeCells count="2">
    <mergeCell ref="A1:I1"/>
    <mergeCell ref="A31:B31"/>
  </mergeCells>
  <dataValidations count="2">
    <dataValidation type="list" allowBlank="1" showInputMessage="1" showErrorMessage="1" sqref="O56:O65530 O42 L32 O53 E925:F65530 O2:O4 K42 K56:K65530 K53 J14 O15:O30 N14 O6:O13 F32">
      <formula1>Status</formula1>
    </dataValidation>
    <dataValidation type="list" allowBlank="1" showInputMessage="1" showErrorMessage="1" sqref="E6:E13">
      <formula1>StatusOptions</formula1>
    </dataValidation>
  </dataValidations>
  <printOptions horizontalCentered="1"/>
  <pageMargins left="0.39" right="0.42" top="0.48" bottom="0.5" header="0.17" footer="0.25"/>
  <pageSetup scale="47" fitToHeight="0" orientation="landscape" r:id="rId1"/>
  <headerFooter alignWithMargins="0">
    <oddHeader>&amp;L&amp;G&amp;R&amp;"Arial,Italic"&amp;8&amp;F</oddHeader>
    <oddFooter>&amp;L&amp;"Arial,Italic"&amp;8PMM_Project Test Log_v2.0&amp;C&amp;"Arial,Italic"&amp;8&amp;D&amp;T&amp;"Arial,Regular"&amp;10
&amp;R&amp;"Arial,Italic"&amp;8&amp;Pof&amp;N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zoomScale="70" zoomScaleNormal="70" zoomScaleSheetLayoutView="80" zoomScalePageLayoutView="63" workbookViewId="0">
      <selection activeCell="B7" sqref="B7"/>
    </sheetView>
  </sheetViews>
  <sheetFormatPr defaultRowHeight="12.75" x14ac:dyDescent="0.2"/>
  <cols>
    <col min="1" max="1" width="14.7109375" style="1" customWidth="1"/>
    <col min="2" max="2" width="60.7109375" style="8" customWidth="1"/>
    <col min="3" max="3" width="40.7109375" style="16" customWidth="1"/>
    <col min="4" max="4" width="40.7109375" style="2" customWidth="1"/>
    <col min="5" max="5" width="20.5703125" style="21" customWidth="1"/>
    <col min="6" max="6" width="11.7109375" style="21" customWidth="1"/>
    <col min="7" max="7" width="15.28515625" style="7" customWidth="1"/>
    <col min="8" max="8" width="22" style="7" customWidth="1"/>
    <col min="9" max="9" width="50.7109375" style="7" customWidth="1"/>
    <col min="10" max="10" width="20.42578125" style="32" hidden="1" customWidth="1"/>
    <col min="11" max="11" width="35.85546875" style="32" hidden="1" customWidth="1"/>
    <col min="12" max="12" width="16.140625" style="7" customWidth="1"/>
    <col min="13" max="14" width="16.140625" style="2" customWidth="1"/>
    <col min="15" max="15" width="16.140625" style="21" customWidth="1"/>
    <col min="16" max="16" width="22" style="21" customWidth="1"/>
    <col min="17" max="16384" width="9.140625" style="21"/>
  </cols>
  <sheetData>
    <row r="1" spans="1:14" ht="20.25" x14ac:dyDescent="0.2">
      <c r="A1" s="134" t="s">
        <v>12</v>
      </c>
      <c r="B1" s="134"/>
      <c r="C1" s="134"/>
      <c r="D1" s="134"/>
      <c r="E1" s="134"/>
      <c r="F1" s="134"/>
      <c r="G1" s="134"/>
      <c r="H1" s="134"/>
      <c r="I1" s="135"/>
    </row>
    <row r="2" spans="1:14" s="6" customFormat="1" ht="15.75" x14ac:dyDescent="0.2">
      <c r="B2" s="117" t="s">
        <v>8</v>
      </c>
      <c r="C2" s="14">
        <v>4.0999999999999996</v>
      </c>
      <c r="D2" s="9"/>
      <c r="E2" s="9"/>
      <c r="F2" s="9"/>
      <c r="G2" s="5"/>
      <c r="H2" s="5"/>
      <c r="I2" s="5"/>
      <c r="J2" s="34">
        <f>ROW(A25)</f>
        <v>25</v>
      </c>
      <c r="K2" s="33"/>
    </row>
    <row r="3" spans="1:14" s="6" customFormat="1" ht="15.75" x14ac:dyDescent="0.2">
      <c r="B3" s="117" t="s">
        <v>7</v>
      </c>
      <c r="C3" s="115" t="s">
        <v>126</v>
      </c>
      <c r="D3" s="115"/>
      <c r="E3" s="115"/>
      <c r="F3" s="115"/>
      <c r="G3" s="115"/>
      <c r="H3" s="115"/>
      <c r="I3" s="115"/>
      <c r="J3" s="34"/>
      <c r="K3" s="33"/>
    </row>
    <row r="4" spans="1:14" s="6" customFormat="1" ht="15.75" x14ac:dyDescent="0.2">
      <c r="B4" s="117" t="s">
        <v>10</v>
      </c>
      <c r="C4" s="116"/>
      <c r="D4" s="116"/>
      <c r="E4" s="116"/>
      <c r="F4" s="116"/>
      <c r="G4" s="116"/>
      <c r="H4" s="116"/>
      <c r="I4" s="116"/>
      <c r="J4" s="34"/>
      <c r="K4" s="33"/>
    </row>
    <row r="5" spans="1:14" s="11" customFormat="1" ht="31.5" x14ac:dyDescent="0.2">
      <c r="A5" s="49" t="s">
        <v>13</v>
      </c>
      <c r="B5" s="49" t="s">
        <v>9</v>
      </c>
      <c r="C5" s="49" t="s">
        <v>1</v>
      </c>
      <c r="D5" s="49" t="s">
        <v>2</v>
      </c>
      <c r="E5" s="49" t="s">
        <v>0</v>
      </c>
      <c r="F5" s="49" t="s">
        <v>20</v>
      </c>
      <c r="G5" s="49" t="s">
        <v>79</v>
      </c>
      <c r="H5" s="49" t="s">
        <v>80</v>
      </c>
      <c r="I5" s="49" t="s">
        <v>18</v>
      </c>
      <c r="J5" s="35"/>
      <c r="K5" s="35"/>
    </row>
    <row r="6" spans="1:14" s="4" customFormat="1" ht="120" x14ac:dyDescent="0.2">
      <c r="A6" s="90">
        <v>1</v>
      </c>
      <c r="B6" s="119" t="s">
        <v>133</v>
      </c>
      <c r="C6" s="91"/>
      <c r="D6" s="22"/>
      <c r="E6" s="23"/>
      <c r="F6" s="29"/>
      <c r="G6" s="22"/>
      <c r="H6" s="22"/>
      <c r="I6" s="22"/>
      <c r="J6" s="34" t="str">
        <f t="shared" ref="J6:J19" si="0">IF(($B6="")*(($E6&lt;&gt;"")+($F6&lt;&gt;"")),ROW(),IF(($F6&lt;&gt;"")*(($E6="")+($E6=$J$42)),ROW(),IF((ISTEXT($F6)),ROW(),IF(($F6&lt;0)+(($F6-INT($F6))&lt;&gt;0),ROW(),""))))</f>
        <v/>
      </c>
      <c r="K6" s="40" t="str">
        <f t="shared" ref="K6:K19" si="1">IF(($B6="")*(($E6&lt;&gt;"")+($F6&lt;&gt;"")),"At Row "&amp;ROW()&amp;" - No Test Script Description.",IF(($F6&lt;&gt;"")*(($E6="")+($E6=$J$42)),"At Row "&amp;ROW()&amp;" - Retest Count must be blank or zero if Status is Not to be Performed or Not Started.",IF((ISTEXT($F6)),"At Row "&amp;ROW()&amp;" - Retest Count must be numeric.",IF(($F6&lt;0)+(($F6-INT($F6))&lt;&gt;0),"At Row "&amp;ROW()&amp;" - Retest Count must be a positive integer.",""))))</f>
        <v/>
      </c>
      <c r="L6" s="17"/>
      <c r="M6" s="12"/>
      <c r="N6" s="12"/>
    </row>
    <row r="7" spans="1:14" s="4" customFormat="1" ht="165" x14ac:dyDescent="0.2">
      <c r="A7" s="90">
        <v>2</v>
      </c>
      <c r="B7" s="114" t="s">
        <v>134</v>
      </c>
      <c r="C7" s="91" t="s">
        <v>127</v>
      </c>
      <c r="D7" s="22"/>
      <c r="E7" s="23"/>
      <c r="F7" s="29"/>
      <c r="G7" s="22"/>
      <c r="H7" s="22"/>
      <c r="I7" s="22"/>
      <c r="J7" s="34" t="e">
        <f>IF((#REF!="")*(($E7&lt;&gt;"")+($F7&lt;&gt;"")),ROW(),IF(($F7&lt;&gt;"")*(($E7="")+($E7=$J$42)),ROW(),IF((ISTEXT($F7)),ROW(),IF(($F7&lt;0)+(($F7-INT($F7))&lt;&gt;0),ROW(),""))))</f>
        <v>#REF!</v>
      </c>
      <c r="K7" s="40" t="e">
        <f>IF((#REF!="")*(($E7&lt;&gt;"")+($F7&lt;&gt;"")),"At Row "&amp;ROW()&amp;" - No Test Script Description.",IF(($F7&lt;&gt;"")*(($E7="")+($E7=$J$42)),"At Row "&amp;ROW()&amp;" - Retest Count must be blank or zero if Status is Not to be Performed or Not Started.",IF((ISTEXT($F7)),"At Row "&amp;ROW()&amp;" - Retest Count must be numeric.",IF(($F7&lt;0)+(($F7-INT($F7))&lt;&gt;0),"At Row "&amp;ROW()&amp;" - Retest Count must be a positive integer.",""))))</f>
        <v>#REF!</v>
      </c>
      <c r="L7" s="17"/>
      <c r="M7" s="12"/>
      <c r="N7" s="12"/>
    </row>
    <row r="8" spans="1:14" s="4" customFormat="1" ht="120" x14ac:dyDescent="0.2">
      <c r="A8" s="90">
        <v>3</v>
      </c>
      <c r="B8" s="119" t="s">
        <v>142</v>
      </c>
      <c r="C8" s="91"/>
      <c r="D8" s="22"/>
      <c r="E8" s="23"/>
      <c r="F8" s="30"/>
      <c r="G8" s="22"/>
      <c r="H8" s="22"/>
      <c r="I8" s="22"/>
      <c r="J8" s="34" t="str">
        <f>IF(($B7="")*(($E8&lt;&gt;"")+($F8&lt;&gt;"")),ROW(),IF(($F8&lt;&gt;"")*(($E8="")+($E8=$J$42)),ROW(),IF((ISTEXT($F8)),ROW(),IF(($F8&lt;0)+(($F8-INT($F8))&lt;&gt;0),ROW(),""))))</f>
        <v/>
      </c>
      <c r="K8" s="40" t="str">
        <f>IF(($B7="")*(($E8&lt;&gt;"")+($F8&lt;&gt;"")),"At Row "&amp;ROW()&amp;" - No Test Script Description.",IF(($F8&lt;&gt;"")*(($E8="")+($E8=$J$42)),"At Row "&amp;ROW()&amp;" - Retest Count must be blank or zero if Status is Not to be Performed or Not Started.",IF((ISTEXT($F8)),"At Row "&amp;ROW()&amp;" - Retest Count must be numeric.",IF(($F8&lt;0)+(($F8-INT($F8))&lt;&gt;0),"At Row "&amp;ROW()&amp;" - Retest Count must be a positive integer.",""))))</f>
        <v/>
      </c>
      <c r="L8" s="17"/>
      <c r="M8" s="12"/>
      <c r="N8" s="12"/>
    </row>
    <row r="9" spans="1:14" s="4" customFormat="1" ht="195" x14ac:dyDescent="0.2">
      <c r="A9" s="90">
        <v>4</v>
      </c>
      <c r="B9" s="114" t="s">
        <v>128</v>
      </c>
      <c r="C9" s="91"/>
      <c r="D9" s="22"/>
      <c r="E9" s="23"/>
      <c r="F9" s="30"/>
      <c r="G9" s="22"/>
      <c r="H9" s="22"/>
      <c r="I9" s="22"/>
      <c r="J9" s="34" t="str">
        <f t="shared" si="0"/>
        <v/>
      </c>
      <c r="K9" s="40" t="str">
        <f t="shared" si="1"/>
        <v/>
      </c>
      <c r="L9" s="17"/>
      <c r="M9" s="12"/>
      <c r="N9" s="12"/>
    </row>
    <row r="10" spans="1:14" s="4" customFormat="1" ht="90" x14ac:dyDescent="0.2">
      <c r="A10" s="90">
        <v>5</v>
      </c>
      <c r="B10" s="119" t="s">
        <v>129</v>
      </c>
      <c r="C10" s="91"/>
      <c r="D10" s="22"/>
      <c r="E10" s="23"/>
      <c r="F10" s="30"/>
      <c r="G10" s="22"/>
      <c r="H10" s="22"/>
      <c r="I10" s="22"/>
      <c r="J10" s="34" t="str">
        <f>IF(($B8="")*(($E10&lt;&gt;"")+($F10&lt;&gt;"")),ROW(),IF(($F10&lt;&gt;"")*(($E10="")+($E10=$J$42)),ROW(),IF((ISTEXT($F10)),ROW(),IF(($F10&lt;0)+(($F10-INT($F10))&lt;&gt;0),ROW(),""))))</f>
        <v/>
      </c>
      <c r="K10" s="40" t="str">
        <f>IF(($B8="")*(($E10&lt;&gt;"")+($F10&lt;&gt;"")),"At Row "&amp;ROW()&amp;" - No Test Script Description.",IF(($F10&lt;&gt;"")*(($E10="")+($E10=$J$42)),"At Row "&amp;ROW()&amp;" - Retest Count must be blank or zero if Status is Not to be Performed or Not Started.",IF((ISTEXT($F10)),"At Row "&amp;ROW()&amp;" - Retest Count must be numeric.",IF(($F10&lt;0)+(($F10-INT($F10))&lt;&gt;0),"At Row "&amp;ROW()&amp;" - Retest Count must be a positive integer.",""))))</f>
        <v/>
      </c>
      <c r="L10" s="17"/>
      <c r="M10" s="12"/>
      <c r="N10" s="12"/>
    </row>
    <row r="11" spans="1:14" s="4" customFormat="1" ht="105" x14ac:dyDescent="0.2">
      <c r="A11" s="90">
        <v>6</v>
      </c>
      <c r="B11" s="119" t="s">
        <v>130</v>
      </c>
      <c r="C11" s="91"/>
      <c r="D11" s="22"/>
      <c r="E11" s="23"/>
      <c r="F11" s="29"/>
      <c r="G11" s="22"/>
      <c r="H11" s="22"/>
      <c r="I11" s="22"/>
      <c r="J11" s="34" t="str">
        <f t="shared" si="0"/>
        <v/>
      </c>
      <c r="K11" s="40" t="str">
        <f t="shared" si="1"/>
        <v/>
      </c>
      <c r="L11" s="17"/>
      <c r="M11" s="12"/>
      <c r="N11" s="12"/>
    </row>
    <row r="12" spans="1:14" s="4" customFormat="1" ht="105" x14ac:dyDescent="0.2">
      <c r="A12" s="90">
        <v>7</v>
      </c>
      <c r="B12" s="119" t="s">
        <v>131</v>
      </c>
      <c r="C12" s="91"/>
      <c r="D12" s="22"/>
      <c r="E12" s="23"/>
      <c r="F12" s="30"/>
      <c r="G12" s="22"/>
      <c r="H12" s="22"/>
      <c r="I12" s="22"/>
      <c r="J12" s="34" t="str">
        <f t="shared" si="0"/>
        <v/>
      </c>
      <c r="K12" s="40" t="str">
        <f t="shared" si="1"/>
        <v/>
      </c>
      <c r="L12" s="17"/>
      <c r="M12" s="12"/>
      <c r="N12" s="12"/>
    </row>
    <row r="13" spans="1:14" s="4" customFormat="1" ht="105" x14ac:dyDescent="0.2">
      <c r="A13" s="90">
        <v>8</v>
      </c>
      <c r="B13" s="119" t="s">
        <v>132</v>
      </c>
      <c r="C13" s="91"/>
      <c r="D13" s="22"/>
      <c r="E13" s="23"/>
      <c r="F13" s="30"/>
      <c r="G13" s="24"/>
      <c r="H13" s="24"/>
      <c r="I13" s="24"/>
      <c r="J13" s="34" t="str">
        <f t="shared" si="0"/>
        <v/>
      </c>
      <c r="K13" s="40" t="str">
        <f t="shared" si="1"/>
        <v/>
      </c>
      <c r="L13" s="17"/>
      <c r="M13" s="12"/>
      <c r="N13" s="12"/>
    </row>
    <row r="14" spans="1:14" s="4" customFormat="1" ht="135" x14ac:dyDescent="0.2">
      <c r="A14" s="90">
        <v>9</v>
      </c>
      <c r="B14" s="91" t="s">
        <v>143</v>
      </c>
      <c r="C14" s="91"/>
      <c r="D14" s="22"/>
      <c r="E14" s="23"/>
      <c r="F14" s="30"/>
      <c r="G14" s="22"/>
      <c r="H14" s="22"/>
      <c r="I14" s="22"/>
      <c r="J14" s="34" t="str">
        <f t="shared" si="0"/>
        <v/>
      </c>
      <c r="K14" s="40" t="str">
        <f t="shared" si="1"/>
        <v/>
      </c>
      <c r="L14" s="17"/>
      <c r="M14" s="12"/>
      <c r="N14" s="12"/>
    </row>
    <row r="15" spans="1:14" s="4" customFormat="1" ht="25.5" x14ac:dyDescent="0.2">
      <c r="A15" s="90">
        <v>10</v>
      </c>
      <c r="B15" s="91"/>
      <c r="C15" s="91"/>
      <c r="D15" s="22"/>
      <c r="E15" s="23"/>
      <c r="F15" s="29"/>
      <c r="G15" s="22"/>
      <c r="H15" s="22"/>
      <c r="I15" s="22"/>
      <c r="J15" s="34" t="str">
        <f t="shared" si="0"/>
        <v/>
      </c>
      <c r="K15" s="40" t="str">
        <f t="shared" si="1"/>
        <v/>
      </c>
      <c r="L15" s="17"/>
      <c r="M15" s="12"/>
      <c r="N15" s="12"/>
    </row>
    <row r="16" spans="1:14" s="4" customFormat="1" ht="25.5" x14ac:dyDescent="0.2">
      <c r="A16" s="90">
        <v>11</v>
      </c>
      <c r="B16" s="91"/>
      <c r="C16" s="91"/>
      <c r="D16" s="22"/>
      <c r="E16" s="23"/>
      <c r="F16" s="29"/>
      <c r="G16" s="22"/>
      <c r="H16" s="22"/>
      <c r="I16" s="22"/>
      <c r="J16" s="34" t="str">
        <f t="shared" si="0"/>
        <v/>
      </c>
      <c r="K16" s="40" t="str">
        <f t="shared" si="1"/>
        <v/>
      </c>
      <c r="L16" s="17"/>
      <c r="M16" s="12"/>
      <c r="N16" s="12"/>
    </row>
    <row r="17" spans="1:14" s="4" customFormat="1" ht="25.5" x14ac:dyDescent="0.2">
      <c r="A17" s="90">
        <v>12</v>
      </c>
      <c r="B17" s="91"/>
      <c r="C17" s="91"/>
      <c r="D17" s="22"/>
      <c r="E17" s="23"/>
      <c r="F17" s="29"/>
      <c r="G17" s="22"/>
      <c r="H17" s="22"/>
      <c r="I17" s="22"/>
      <c r="J17" s="34" t="str">
        <f t="shared" si="0"/>
        <v/>
      </c>
      <c r="K17" s="40" t="str">
        <f t="shared" si="1"/>
        <v/>
      </c>
      <c r="L17" s="17"/>
      <c r="M17" s="12"/>
      <c r="N17" s="12"/>
    </row>
    <row r="18" spans="1:14" s="4" customFormat="1" ht="25.5" x14ac:dyDescent="0.2">
      <c r="A18" s="90">
        <v>13</v>
      </c>
      <c r="B18" s="91"/>
      <c r="C18" s="91"/>
      <c r="D18" s="22"/>
      <c r="E18" s="23"/>
      <c r="F18" s="30"/>
      <c r="G18" s="22"/>
      <c r="H18" s="22"/>
      <c r="I18" s="22"/>
      <c r="J18" s="34" t="str">
        <f t="shared" si="0"/>
        <v/>
      </c>
      <c r="K18" s="40" t="str">
        <f t="shared" si="1"/>
        <v/>
      </c>
      <c r="L18" s="17"/>
      <c r="M18" s="12"/>
      <c r="N18" s="12"/>
    </row>
    <row r="19" spans="1:14" s="4" customFormat="1" ht="25.5" x14ac:dyDescent="0.2">
      <c r="A19" s="90">
        <v>14</v>
      </c>
      <c r="B19" s="91"/>
      <c r="C19" s="91"/>
      <c r="D19" s="22"/>
      <c r="E19" s="23"/>
      <c r="F19" s="30"/>
      <c r="G19" s="22"/>
      <c r="H19" s="22"/>
      <c r="I19" s="22"/>
      <c r="J19" s="34" t="str">
        <f t="shared" si="0"/>
        <v/>
      </c>
      <c r="K19" s="40" t="str">
        <f t="shared" si="1"/>
        <v/>
      </c>
      <c r="L19" s="17"/>
      <c r="M19" s="12"/>
      <c r="N19" s="12"/>
    </row>
    <row r="20" spans="1:14" s="4" customFormat="1" ht="15" x14ac:dyDescent="0.2">
      <c r="A20" s="92"/>
      <c r="B20" s="93"/>
      <c r="C20" s="94"/>
      <c r="G20" s="12"/>
      <c r="H20" s="12"/>
      <c r="I20" s="12"/>
      <c r="J20" s="32"/>
      <c r="K20" s="34"/>
      <c r="L20" s="12"/>
      <c r="M20" s="12"/>
    </row>
    <row r="21" spans="1:14" s="4" customFormat="1" ht="15" x14ac:dyDescent="0.2">
      <c r="A21" s="92"/>
      <c r="B21" s="93"/>
      <c r="C21" s="94"/>
      <c r="D21" s="12"/>
      <c r="G21" s="17"/>
      <c r="H21" s="17"/>
      <c r="I21" s="17"/>
      <c r="J21" s="32"/>
      <c r="K21" s="32"/>
      <c r="L21" s="17"/>
      <c r="M21" s="12"/>
      <c r="N21" s="12"/>
    </row>
    <row r="22" spans="1:14" s="4" customFormat="1" ht="15" x14ac:dyDescent="0.2">
      <c r="A22" s="92"/>
      <c r="B22" s="93"/>
      <c r="C22" s="94"/>
      <c r="D22" s="12"/>
      <c r="G22" s="17"/>
      <c r="H22" s="17"/>
      <c r="I22" s="17"/>
      <c r="J22" s="32"/>
      <c r="K22" s="32"/>
      <c r="L22" s="17"/>
      <c r="M22" s="12"/>
      <c r="N22" s="12"/>
    </row>
    <row r="23" spans="1:14" s="4" customFormat="1" ht="15.75" x14ac:dyDescent="0.2">
      <c r="A23" s="95" t="s">
        <v>14</v>
      </c>
      <c r="B23" s="93"/>
      <c r="C23" s="94"/>
      <c r="D23" s="12"/>
      <c r="G23" s="17"/>
      <c r="H23" s="17"/>
      <c r="I23" s="17"/>
      <c r="J23" s="32"/>
      <c r="K23" s="32"/>
      <c r="L23" s="17"/>
      <c r="M23" s="12"/>
      <c r="N23" s="12"/>
    </row>
    <row r="24" spans="1:14" s="4" customFormat="1" ht="15" x14ac:dyDescent="0.2">
      <c r="A24" s="96" t="s">
        <v>0</v>
      </c>
      <c r="B24" s="118" t="s">
        <v>11</v>
      </c>
      <c r="C24" s="94"/>
      <c r="D24" s="12"/>
      <c r="G24" s="17"/>
      <c r="H24" s="17"/>
      <c r="I24" s="17"/>
      <c r="J24" s="32" t="e">
        <f>MAX(J6:J22)</f>
        <v>#REF!</v>
      </c>
      <c r="K24" s="32"/>
      <c r="L24" s="17"/>
      <c r="M24" s="12"/>
      <c r="N24" s="12"/>
    </row>
    <row r="25" spans="1:14" s="4" customFormat="1" ht="15" x14ac:dyDescent="0.2">
      <c r="A25" s="98" t="s">
        <v>6</v>
      </c>
      <c r="B25" s="99">
        <f>IF($D$3="",COUNTIF($E6:$E22,"="&amp;$J$37),"*** ERROR ***")</f>
        <v>0</v>
      </c>
      <c r="C25" s="94"/>
      <c r="D25" s="12"/>
      <c r="G25" s="17"/>
      <c r="H25" s="17"/>
      <c r="I25" s="17"/>
      <c r="J25" s="32"/>
      <c r="K25" s="32"/>
      <c r="L25" s="17"/>
      <c r="M25" s="12"/>
      <c r="N25" s="12"/>
    </row>
    <row r="26" spans="1:14" s="4" customFormat="1" ht="15" x14ac:dyDescent="0.2">
      <c r="A26" s="100" t="s">
        <v>19</v>
      </c>
      <c r="B26" s="99">
        <f>IF($D$3="",COUNTIF($E6:$E22,"="&amp;$J$38)+COUNTIF($E6:$E22,"="&amp;$J$39),"*** ERROR ***")</f>
        <v>0</v>
      </c>
      <c r="C26" s="94"/>
      <c r="D26" s="12"/>
      <c r="G26" s="17"/>
      <c r="H26" s="17"/>
      <c r="I26" s="17"/>
      <c r="J26" s="32"/>
      <c r="K26" s="32"/>
      <c r="L26" s="17"/>
      <c r="M26" s="12"/>
      <c r="N26" s="12"/>
    </row>
    <row r="27" spans="1:14" s="4" customFormat="1" ht="15" x14ac:dyDescent="0.2">
      <c r="A27" s="100" t="s">
        <v>61</v>
      </c>
      <c r="B27" s="99">
        <f>IF($D$3="",COUNTIF($E6:$E22,"="&amp;$J$40),"*** ERROR ***")</f>
        <v>0</v>
      </c>
      <c r="C27" s="94"/>
      <c r="D27" s="12"/>
      <c r="G27" s="17"/>
      <c r="H27" s="17"/>
      <c r="I27" s="17"/>
      <c r="J27" s="32"/>
      <c r="K27" s="32"/>
      <c r="L27" s="17"/>
      <c r="M27" s="12"/>
      <c r="N27" s="12"/>
    </row>
    <row r="28" spans="1:14" s="4" customFormat="1" ht="15" x14ac:dyDescent="0.2">
      <c r="A28" s="98" t="s">
        <v>29</v>
      </c>
      <c r="B28" s="99">
        <f>IF($D$3="",COUNTIF($E6:$E22,"="&amp;$J$41),"*** ERROR ***")</f>
        <v>0</v>
      </c>
      <c r="C28" s="94"/>
      <c r="D28" s="12"/>
      <c r="G28" s="17"/>
      <c r="H28" s="17"/>
      <c r="I28" s="17"/>
      <c r="J28" s="32"/>
      <c r="K28" s="32"/>
      <c r="L28" s="17"/>
      <c r="M28" s="12"/>
      <c r="N28" s="12"/>
    </row>
    <row r="29" spans="1:14" s="4" customFormat="1" ht="15" x14ac:dyDescent="0.2">
      <c r="A29" s="100" t="s">
        <v>76</v>
      </c>
      <c r="B29" s="99">
        <f>IF($D$3="",COUNTIF($E6:$E22,"="&amp;$J$42),"*** ERROR ***")</f>
        <v>0</v>
      </c>
      <c r="C29" s="94"/>
      <c r="D29" s="12"/>
      <c r="G29" s="17"/>
      <c r="H29" s="17"/>
      <c r="I29" s="17"/>
      <c r="J29" s="32"/>
      <c r="K29" s="32"/>
      <c r="L29" s="17"/>
      <c r="M29" s="12"/>
      <c r="N29" s="12"/>
    </row>
    <row r="30" spans="1:14" s="4" customFormat="1" ht="15" x14ac:dyDescent="0.2">
      <c r="A30" s="98" t="s">
        <v>4</v>
      </c>
      <c r="B30" s="99">
        <f>$B31-$B25-$B26-$B27-$B28-$B29</f>
        <v>9</v>
      </c>
      <c r="C30" s="94"/>
      <c r="D30" s="12"/>
      <c r="G30" s="17"/>
      <c r="H30" s="17"/>
      <c r="I30" s="17"/>
      <c r="J30" s="32"/>
      <c r="K30" s="32"/>
      <c r="L30" s="17"/>
      <c r="M30" s="12"/>
      <c r="N30" s="12"/>
    </row>
    <row r="31" spans="1:14" s="4" customFormat="1" ht="15" x14ac:dyDescent="0.2">
      <c r="A31" s="101" t="s">
        <v>27</v>
      </c>
      <c r="B31" s="112">
        <f>IF($D$3="",COUNTIF($B6:$B22,"&lt;&gt;"&amp;""),"*** ERROR ***")</f>
        <v>9</v>
      </c>
      <c r="C31" s="94"/>
      <c r="D31" s="12"/>
      <c r="G31" s="17"/>
      <c r="H31" s="17"/>
      <c r="I31" s="17"/>
      <c r="J31" s="32"/>
      <c r="K31" s="32"/>
      <c r="L31" s="17"/>
      <c r="M31" s="12"/>
      <c r="N31" s="12"/>
    </row>
    <row r="32" spans="1:14" s="4" customFormat="1" ht="15.75" x14ac:dyDescent="0.2">
      <c r="A32" s="103"/>
      <c r="B32" s="104"/>
      <c r="C32" s="94"/>
      <c r="D32" s="12"/>
      <c r="G32" s="17"/>
      <c r="H32" s="17"/>
      <c r="I32" s="17"/>
      <c r="J32" s="32"/>
      <c r="K32" s="32"/>
      <c r="L32" s="17"/>
      <c r="M32" s="12"/>
      <c r="N32" s="12"/>
    </row>
    <row r="33" spans="1:14" s="4" customFormat="1" ht="15.75" x14ac:dyDescent="0.2">
      <c r="A33" s="95" t="s">
        <v>15</v>
      </c>
      <c r="B33" s="104"/>
      <c r="C33" s="94"/>
      <c r="D33" s="12"/>
      <c r="G33" s="17"/>
      <c r="H33" s="17"/>
      <c r="I33" s="17"/>
      <c r="J33" s="32"/>
      <c r="K33" s="32"/>
      <c r="L33" s="17"/>
      <c r="M33" s="12"/>
      <c r="N33" s="12"/>
    </row>
    <row r="34" spans="1:14" s="4" customFormat="1" ht="15" x14ac:dyDescent="0.2">
      <c r="A34" s="98" t="s">
        <v>16</v>
      </c>
      <c r="B34" s="99">
        <f>IF($D$3="",COUNTIF($E6:$E22,"="&amp;$J$37)+COUNTIF($E6:$E22,"="&amp;$J$38),"*** ERROR ***")</f>
        <v>0</v>
      </c>
      <c r="C34" s="94"/>
      <c r="D34" s="12"/>
      <c r="G34" s="17"/>
      <c r="H34" s="17"/>
      <c r="I34" s="17"/>
      <c r="J34" s="32"/>
      <c r="K34" s="32"/>
      <c r="L34" s="17"/>
      <c r="M34" s="12"/>
      <c r="N34" s="12"/>
    </row>
    <row r="35" spans="1:14" s="4" customFormat="1" ht="15" x14ac:dyDescent="0.2">
      <c r="A35" s="98" t="s">
        <v>17</v>
      </c>
      <c r="B35" s="99">
        <f>IF($D$3="",COUNTIF($E6:$E22,"="&amp;$J$39)+COUNTIF($E6:$E22,"="&amp;$J$40),"*** ERROR ***")</f>
        <v>0</v>
      </c>
      <c r="C35" s="94"/>
      <c r="D35" s="12"/>
      <c r="G35" s="17"/>
      <c r="H35" s="17"/>
      <c r="I35" s="17"/>
      <c r="J35" s="32"/>
      <c r="K35" s="32"/>
      <c r="L35" s="17"/>
      <c r="M35" s="12"/>
      <c r="N35" s="12"/>
    </row>
    <row r="36" spans="1:14" ht="15" x14ac:dyDescent="0.2">
      <c r="A36" s="105"/>
      <c r="B36" s="106"/>
      <c r="C36" s="107"/>
      <c r="D36" s="12"/>
    </row>
    <row r="37" spans="1:14" ht="15.75" x14ac:dyDescent="0.2">
      <c r="A37" s="136" t="s">
        <v>21</v>
      </c>
      <c r="B37" s="137"/>
      <c r="C37" s="107"/>
      <c r="J37" s="34" t="s">
        <v>57</v>
      </c>
      <c r="L37" s="21"/>
      <c r="M37" s="21"/>
      <c r="N37" s="21"/>
    </row>
    <row r="38" spans="1:14" s="4" customFormat="1" ht="15" x14ac:dyDescent="0.2">
      <c r="A38" s="108" t="s">
        <v>22</v>
      </c>
      <c r="B38" s="109">
        <f>IF($D$3="",COUNTIF($F$6:$F$22,1),"*** ERROR ***")</f>
        <v>0</v>
      </c>
      <c r="C38" s="94"/>
      <c r="D38" s="12"/>
      <c r="G38" s="17"/>
      <c r="H38" s="17"/>
      <c r="I38" s="17"/>
      <c r="J38" s="34" t="s">
        <v>58</v>
      </c>
      <c r="K38" s="32"/>
    </row>
    <row r="39" spans="1:14" x14ac:dyDescent="0.2">
      <c r="A39" s="110" t="s">
        <v>23</v>
      </c>
      <c r="B39" s="109">
        <f>IF($D$3="",COUNTIF($F$6:$F$22,2),"*** ERROR ***")</f>
        <v>0</v>
      </c>
      <c r="C39" s="107"/>
      <c r="J39" s="34" t="s">
        <v>59</v>
      </c>
      <c r="L39" s="21"/>
      <c r="M39" s="21"/>
      <c r="N39" s="21"/>
    </row>
    <row r="40" spans="1:14" x14ac:dyDescent="0.2">
      <c r="A40" s="110" t="s">
        <v>24</v>
      </c>
      <c r="B40" s="109">
        <f>IF($D$3="",COUNTIF($F$6:$F$22,3),"*** ERROR ***")</f>
        <v>0</v>
      </c>
      <c r="C40" s="107"/>
      <c r="J40" s="34" t="s">
        <v>60</v>
      </c>
      <c r="L40" s="21"/>
      <c r="M40" s="21"/>
      <c r="N40" s="21"/>
    </row>
    <row r="41" spans="1:14" x14ac:dyDescent="0.2">
      <c r="A41" s="110" t="s">
        <v>25</v>
      </c>
      <c r="B41" s="109">
        <f>IF($D$3="",COUNTIF($F$6:$F$22,4),"*** ERROR ***")</f>
        <v>0</v>
      </c>
      <c r="C41" s="107"/>
      <c r="J41" s="34" t="s">
        <v>29</v>
      </c>
      <c r="L41" s="21"/>
      <c r="M41" s="21"/>
      <c r="N41" s="21"/>
    </row>
    <row r="42" spans="1:14" x14ac:dyDescent="0.2">
      <c r="A42" s="110" t="s">
        <v>26</v>
      </c>
      <c r="B42" s="109">
        <f>IF($D$3="",COUNTIF($F$6:$F$22,"&gt;4"),"*** ERROR ***")</f>
        <v>0</v>
      </c>
      <c r="C42" s="107"/>
      <c r="J42" s="32" t="s">
        <v>71</v>
      </c>
      <c r="L42" s="21"/>
      <c r="M42" s="21"/>
      <c r="N42" s="21"/>
    </row>
    <row r="43" spans="1:14" x14ac:dyDescent="0.2">
      <c r="A43" s="111" t="s">
        <v>27</v>
      </c>
      <c r="B43" s="112">
        <f>IF($D$3="",SUM(F6:F22),"*** ERROR ***")</f>
        <v>0</v>
      </c>
      <c r="C43" s="107"/>
    </row>
    <row r="44" spans="1:14" x14ac:dyDescent="0.2">
      <c r="A44" s="105"/>
      <c r="B44" s="106"/>
      <c r="C44" s="107"/>
    </row>
    <row r="48" spans="1:14" s="4" customFormat="1" ht="15" x14ac:dyDescent="0.2">
      <c r="A48" s="20"/>
      <c r="B48" s="10"/>
      <c r="C48" s="15"/>
      <c r="D48" s="2"/>
      <c r="G48" s="17"/>
      <c r="H48" s="17"/>
      <c r="I48" s="17"/>
      <c r="J48" s="32"/>
      <c r="K48" s="32"/>
      <c r="L48" s="17"/>
      <c r="M48" s="12"/>
      <c r="N48" s="12"/>
    </row>
    <row r="49" spans="1:14" ht="15" x14ac:dyDescent="0.2">
      <c r="D49" s="12"/>
    </row>
    <row r="59" spans="1:14" s="4" customFormat="1" ht="15" x14ac:dyDescent="0.2">
      <c r="A59" s="20"/>
      <c r="B59" s="10"/>
      <c r="C59" s="15"/>
      <c r="D59" s="2"/>
      <c r="G59" s="17"/>
      <c r="H59" s="17"/>
      <c r="I59" s="17"/>
      <c r="J59" s="32"/>
      <c r="K59" s="32"/>
      <c r="L59" s="17"/>
      <c r="M59" s="12"/>
      <c r="N59" s="12"/>
    </row>
    <row r="60" spans="1:14" ht="15" x14ac:dyDescent="0.2">
      <c r="D60" s="12"/>
    </row>
    <row r="84" spans="1:14" ht="15" x14ac:dyDescent="0.2">
      <c r="B84" s="13"/>
    </row>
    <row r="92" spans="1:14" s="16" customFormat="1" ht="15" x14ac:dyDescent="0.2">
      <c r="A92" s="1"/>
      <c r="B92" s="13"/>
      <c r="D92" s="2"/>
      <c r="E92" s="21"/>
      <c r="F92" s="21"/>
      <c r="G92" s="7"/>
      <c r="H92" s="7"/>
      <c r="I92" s="7"/>
      <c r="J92" s="32"/>
      <c r="K92" s="32"/>
      <c r="L92" s="7"/>
      <c r="M92" s="2"/>
      <c r="N92" s="2"/>
    </row>
  </sheetData>
  <sheetProtection formatRows="0" selectLockedCells="1"/>
  <mergeCells count="2">
    <mergeCell ref="A1:I1"/>
    <mergeCell ref="A37:B37"/>
  </mergeCells>
  <dataValidations count="2">
    <dataValidation type="list" allowBlank="1" showInputMessage="1" showErrorMessage="1" sqref="E6:E19">
      <formula1>StatusOptions</formula1>
    </dataValidation>
    <dataValidation type="list" allowBlank="1" showInputMessage="1" showErrorMessage="1" sqref="O62:O65536 O48 L38 O59 E931:F65536 O2:O4 K48 K62:K65536 K59 J20 O21:O36 N20 O6:O19 F38">
      <formula1>Status</formula1>
    </dataValidation>
  </dataValidations>
  <printOptions horizontalCentered="1"/>
  <pageMargins left="0.39" right="0.42" top="0.48" bottom="0.5" header="0.17" footer="0.25"/>
  <pageSetup scale="47" fitToHeight="0" orientation="landscape" r:id="rId1"/>
  <headerFooter alignWithMargins="0">
    <oddHeader>&amp;L&amp;G&amp;R&amp;"Arial,Italic"&amp;8&amp;F</oddHeader>
    <oddFooter>&amp;L&amp;"Arial,Italic"&amp;8PMM_Project Test Log_v2.0&amp;C&amp;"Arial,Italic"&amp;8&amp;D&amp;T&amp;"Arial,Regular"&amp;10
&amp;R&amp;"Arial,Italic"&amp;8&amp;Pof&amp;N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topLeftCell="A13" zoomScale="64" zoomScaleNormal="64" zoomScaleSheetLayoutView="80" zoomScalePageLayoutView="63" workbookViewId="0">
      <selection activeCell="A21" sqref="A21"/>
    </sheetView>
  </sheetViews>
  <sheetFormatPr defaultRowHeight="12.75" x14ac:dyDescent="0.2"/>
  <cols>
    <col min="1" max="1" width="14.7109375" style="1" customWidth="1"/>
    <col min="2" max="2" width="60.7109375" style="8" customWidth="1"/>
    <col min="3" max="3" width="40.7109375" style="16" customWidth="1"/>
    <col min="4" max="4" width="40.7109375" style="2" customWidth="1"/>
    <col min="5" max="5" width="20.5703125" style="21" customWidth="1"/>
    <col min="6" max="6" width="11.7109375" style="21" customWidth="1"/>
    <col min="7" max="7" width="15.28515625" style="7" customWidth="1"/>
    <col min="8" max="8" width="22" style="7" customWidth="1"/>
    <col min="9" max="9" width="50.7109375" style="7" customWidth="1"/>
    <col min="10" max="10" width="20.42578125" style="32" hidden="1" customWidth="1"/>
    <col min="11" max="11" width="35.85546875" style="32" hidden="1" customWidth="1"/>
    <col min="12" max="12" width="16.140625" style="7" customWidth="1"/>
    <col min="13" max="14" width="16.140625" style="2" customWidth="1"/>
    <col min="15" max="15" width="16.140625" style="21" customWidth="1"/>
    <col min="16" max="16" width="22" style="21" customWidth="1"/>
    <col min="17" max="16384" width="9.140625" style="21"/>
  </cols>
  <sheetData>
    <row r="1" spans="1:14" ht="25.5" customHeight="1" x14ac:dyDescent="0.2">
      <c r="A1" s="134" t="s">
        <v>12</v>
      </c>
      <c r="B1" s="134"/>
      <c r="C1" s="134"/>
      <c r="D1" s="134"/>
      <c r="E1" s="134"/>
      <c r="F1" s="134"/>
      <c r="G1" s="134"/>
      <c r="H1" s="134"/>
      <c r="I1" s="135"/>
    </row>
    <row r="2" spans="1:14" s="6" customFormat="1" ht="15.75" x14ac:dyDescent="0.2">
      <c r="B2" s="19" t="s">
        <v>8</v>
      </c>
      <c r="C2" s="14"/>
      <c r="D2" s="9"/>
      <c r="E2" s="9"/>
      <c r="F2" s="9"/>
      <c r="G2" s="5"/>
      <c r="H2" s="5"/>
      <c r="I2" s="5"/>
      <c r="J2" s="34">
        <f>ROW(A25)</f>
        <v>25</v>
      </c>
      <c r="K2" s="33"/>
    </row>
    <row r="3" spans="1:14" s="6" customFormat="1" ht="15.75" x14ac:dyDescent="0.2">
      <c r="B3" s="19" t="s">
        <v>7</v>
      </c>
      <c r="C3" s="14" t="s">
        <v>35</v>
      </c>
      <c r="D3" s="138" t="str">
        <f ca="1">IF($J$24&gt;0,INDIRECT("K"&amp;$J$24),"")</f>
        <v/>
      </c>
      <c r="E3" s="139"/>
      <c r="F3" s="139"/>
      <c r="G3" s="139"/>
      <c r="H3" s="139"/>
      <c r="I3" s="139"/>
      <c r="J3" s="34"/>
      <c r="K3" s="33"/>
    </row>
    <row r="4" spans="1:14" s="6" customFormat="1" ht="25.5" customHeight="1" x14ac:dyDescent="0.2">
      <c r="B4" s="19" t="s">
        <v>10</v>
      </c>
      <c r="C4" s="14"/>
      <c r="D4" s="140"/>
      <c r="E4" s="140"/>
      <c r="F4" s="140"/>
      <c r="G4" s="140"/>
      <c r="H4" s="140"/>
      <c r="I4" s="140"/>
      <c r="J4" s="34"/>
      <c r="K4" s="33"/>
    </row>
    <row r="5" spans="1:14" s="11" customFormat="1" ht="36" customHeight="1" x14ac:dyDescent="0.2">
      <c r="A5" s="49" t="s">
        <v>13</v>
      </c>
      <c r="B5" s="49" t="s">
        <v>9</v>
      </c>
      <c r="C5" s="49" t="s">
        <v>1</v>
      </c>
      <c r="D5" s="49" t="s">
        <v>2</v>
      </c>
      <c r="E5" s="49" t="s">
        <v>0</v>
      </c>
      <c r="F5" s="49" t="s">
        <v>20</v>
      </c>
      <c r="G5" s="49" t="s">
        <v>79</v>
      </c>
      <c r="H5" s="49" t="s">
        <v>80</v>
      </c>
      <c r="I5" s="49" t="s">
        <v>18</v>
      </c>
      <c r="J5" s="35"/>
      <c r="K5" s="35"/>
    </row>
    <row r="6" spans="1:14" s="4" customFormat="1" ht="34.5" customHeight="1" x14ac:dyDescent="0.2">
      <c r="A6" s="90">
        <v>1</v>
      </c>
      <c r="B6" s="91"/>
      <c r="C6" s="91"/>
      <c r="D6" s="22"/>
      <c r="E6" s="23"/>
      <c r="F6" s="29"/>
      <c r="G6" s="22"/>
      <c r="H6" s="22"/>
      <c r="I6" s="22"/>
      <c r="J6" s="34" t="str">
        <f t="shared" ref="J6:J19" si="0">IF(($B6="")*(($E6&lt;&gt;"")+($F6&lt;&gt;"")),ROW(),IF(($F6&lt;&gt;"")*(($E6="")+($E6=$J$42)),ROW(),IF((ISTEXT($F6)),ROW(),IF(($F6&lt;0)+(($F6-INT($F6))&lt;&gt;0),ROW(),""))))</f>
        <v/>
      </c>
      <c r="K6" s="40" t="str">
        <f t="shared" ref="K6:K19" si="1">IF(($B6="")*(($E6&lt;&gt;"")+($F6&lt;&gt;"")),"At Row "&amp;ROW()&amp;" - No Test Script Description.",IF(($F6&lt;&gt;"")*(($E6="")+($E6=$J$42)),"At Row "&amp;ROW()&amp;" - Retest Count must be blank or zero if Status is Not to be Performed or Not Started.",IF((ISTEXT($F6)),"At Row "&amp;ROW()&amp;" - Retest Count must be numeric.",IF(($F6&lt;0)+(($F6-INT($F6))&lt;&gt;0),"At Row "&amp;ROW()&amp;" - Retest Count must be a positive integer.",""))))</f>
        <v/>
      </c>
      <c r="L6" s="17"/>
      <c r="M6" s="12"/>
      <c r="N6" s="12"/>
    </row>
    <row r="7" spans="1:14" s="4" customFormat="1" ht="35.1" customHeight="1" x14ac:dyDescent="0.2">
      <c r="A7" s="90">
        <v>2</v>
      </c>
      <c r="B7" s="91"/>
      <c r="C7" s="91"/>
      <c r="D7" s="22"/>
      <c r="E7" s="23"/>
      <c r="F7" s="29"/>
      <c r="G7" s="22"/>
      <c r="H7" s="22"/>
      <c r="I7" s="22"/>
      <c r="J7" s="34" t="str">
        <f t="shared" si="0"/>
        <v/>
      </c>
      <c r="K7" s="40" t="str">
        <f t="shared" si="1"/>
        <v/>
      </c>
      <c r="L7" s="17"/>
      <c r="M7" s="12"/>
      <c r="N7" s="12"/>
    </row>
    <row r="8" spans="1:14" s="4" customFormat="1" ht="35.1" customHeight="1" x14ac:dyDescent="0.2">
      <c r="A8" s="90">
        <v>3</v>
      </c>
      <c r="B8" s="91"/>
      <c r="C8" s="91"/>
      <c r="D8" s="22"/>
      <c r="E8" s="23"/>
      <c r="F8" s="30"/>
      <c r="G8" s="22"/>
      <c r="H8" s="22"/>
      <c r="I8" s="22"/>
      <c r="J8" s="34" t="str">
        <f t="shared" si="0"/>
        <v/>
      </c>
      <c r="K8" s="40" t="str">
        <f t="shared" si="1"/>
        <v/>
      </c>
      <c r="L8" s="17"/>
      <c r="M8" s="12"/>
      <c r="N8" s="12"/>
    </row>
    <row r="9" spans="1:14" s="4" customFormat="1" ht="35.1" customHeight="1" x14ac:dyDescent="0.2">
      <c r="A9" s="90">
        <v>4</v>
      </c>
      <c r="B9" s="91"/>
      <c r="C9" s="91"/>
      <c r="D9" s="22"/>
      <c r="E9" s="23"/>
      <c r="F9" s="30"/>
      <c r="G9" s="22"/>
      <c r="H9" s="22"/>
      <c r="I9" s="22"/>
      <c r="J9" s="34" t="str">
        <f t="shared" si="0"/>
        <v/>
      </c>
      <c r="K9" s="40" t="str">
        <f t="shared" si="1"/>
        <v/>
      </c>
      <c r="L9" s="17"/>
      <c r="M9" s="12"/>
      <c r="N9" s="12"/>
    </row>
    <row r="10" spans="1:14" s="4" customFormat="1" ht="35.1" customHeight="1" x14ac:dyDescent="0.2">
      <c r="A10" s="90">
        <v>5</v>
      </c>
      <c r="B10" s="91"/>
      <c r="C10" s="91"/>
      <c r="D10" s="22"/>
      <c r="E10" s="23"/>
      <c r="F10" s="30"/>
      <c r="G10" s="22"/>
      <c r="H10" s="22"/>
      <c r="I10" s="22"/>
      <c r="J10" s="34" t="str">
        <f t="shared" si="0"/>
        <v/>
      </c>
      <c r="K10" s="40" t="str">
        <f t="shared" si="1"/>
        <v/>
      </c>
      <c r="L10" s="17"/>
      <c r="M10" s="12"/>
      <c r="N10" s="12"/>
    </row>
    <row r="11" spans="1:14" s="4" customFormat="1" ht="35.1" customHeight="1" x14ac:dyDescent="0.2">
      <c r="A11" s="90">
        <v>6</v>
      </c>
      <c r="B11" s="91"/>
      <c r="C11" s="91"/>
      <c r="D11" s="22"/>
      <c r="E11" s="23"/>
      <c r="F11" s="29"/>
      <c r="G11" s="22"/>
      <c r="H11" s="22"/>
      <c r="I11" s="22"/>
      <c r="J11" s="34" t="str">
        <f t="shared" si="0"/>
        <v/>
      </c>
      <c r="K11" s="40" t="str">
        <f t="shared" si="1"/>
        <v/>
      </c>
      <c r="L11" s="17"/>
      <c r="M11" s="12"/>
      <c r="N11" s="12"/>
    </row>
    <row r="12" spans="1:14" s="4" customFormat="1" ht="35.1" customHeight="1" x14ac:dyDescent="0.2">
      <c r="A12" s="90">
        <v>7</v>
      </c>
      <c r="B12" s="91"/>
      <c r="C12" s="91"/>
      <c r="D12" s="22"/>
      <c r="E12" s="23"/>
      <c r="F12" s="30"/>
      <c r="G12" s="22"/>
      <c r="H12" s="22"/>
      <c r="I12" s="22"/>
      <c r="J12" s="34" t="str">
        <f t="shared" si="0"/>
        <v/>
      </c>
      <c r="K12" s="40" t="str">
        <f t="shared" si="1"/>
        <v/>
      </c>
      <c r="L12" s="17"/>
      <c r="M12" s="12"/>
      <c r="N12" s="12"/>
    </row>
    <row r="13" spans="1:14" s="4" customFormat="1" ht="35.1" customHeight="1" x14ac:dyDescent="0.2">
      <c r="A13" s="90">
        <v>8</v>
      </c>
      <c r="B13" s="91"/>
      <c r="C13" s="91"/>
      <c r="D13" s="22"/>
      <c r="E13" s="23"/>
      <c r="F13" s="30"/>
      <c r="G13" s="24"/>
      <c r="H13" s="24"/>
      <c r="I13" s="24"/>
      <c r="J13" s="34" t="str">
        <f t="shared" si="0"/>
        <v/>
      </c>
      <c r="K13" s="40" t="str">
        <f t="shared" si="1"/>
        <v/>
      </c>
      <c r="L13" s="17"/>
      <c r="M13" s="12"/>
      <c r="N13" s="12"/>
    </row>
    <row r="14" spans="1:14" s="4" customFormat="1" ht="35.1" customHeight="1" x14ac:dyDescent="0.2">
      <c r="A14" s="90">
        <v>9</v>
      </c>
      <c r="B14" s="91"/>
      <c r="C14" s="91"/>
      <c r="D14" s="22"/>
      <c r="E14" s="23"/>
      <c r="F14" s="30"/>
      <c r="G14" s="22"/>
      <c r="H14" s="22"/>
      <c r="I14" s="22"/>
      <c r="J14" s="34" t="str">
        <f t="shared" si="0"/>
        <v/>
      </c>
      <c r="K14" s="40" t="str">
        <f t="shared" si="1"/>
        <v/>
      </c>
      <c r="L14" s="17"/>
      <c r="M14" s="12"/>
      <c r="N14" s="12"/>
    </row>
    <row r="15" spans="1:14" s="4" customFormat="1" ht="35.1" customHeight="1" x14ac:dyDescent="0.2">
      <c r="A15" s="90">
        <v>10</v>
      </c>
      <c r="B15" s="91"/>
      <c r="C15" s="91"/>
      <c r="D15" s="22"/>
      <c r="E15" s="23"/>
      <c r="F15" s="29"/>
      <c r="G15" s="22"/>
      <c r="H15" s="22"/>
      <c r="I15" s="22"/>
      <c r="J15" s="34" t="str">
        <f t="shared" si="0"/>
        <v/>
      </c>
      <c r="K15" s="40" t="str">
        <f t="shared" si="1"/>
        <v/>
      </c>
      <c r="L15" s="17"/>
      <c r="M15" s="12"/>
      <c r="N15" s="12"/>
    </row>
    <row r="16" spans="1:14" s="4" customFormat="1" ht="35.1" customHeight="1" x14ac:dyDescent="0.2">
      <c r="A16" s="90">
        <v>11</v>
      </c>
      <c r="B16" s="91"/>
      <c r="C16" s="91"/>
      <c r="D16" s="22"/>
      <c r="E16" s="23"/>
      <c r="F16" s="29"/>
      <c r="G16" s="22"/>
      <c r="H16" s="22"/>
      <c r="I16" s="22"/>
      <c r="J16" s="34" t="str">
        <f t="shared" si="0"/>
        <v/>
      </c>
      <c r="K16" s="40" t="str">
        <f t="shared" si="1"/>
        <v/>
      </c>
      <c r="L16" s="17"/>
      <c r="M16" s="12"/>
      <c r="N16" s="12"/>
    </row>
    <row r="17" spans="1:14" s="4" customFormat="1" ht="35.1" customHeight="1" x14ac:dyDescent="0.2">
      <c r="A17" s="90">
        <v>12</v>
      </c>
      <c r="B17" s="91"/>
      <c r="C17" s="91"/>
      <c r="D17" s="22"/>
      <c r="E17" s="23"/>
      <c r="F17" s="29"/>
      <c r="G17" s="22"/>
      <c r="H17" s="22"/>
      <c r="I17" s="22"/>
      <c r="J17" s="34" t="str">
        <f t="shared" si="0"/>
        <v/>
      </c>
      <c r="K17" s="40" t="str">
        <f t="shared" si="1"/>
        <v/>
      </c>
      <c r="L17" s="17"/>
      <c r="M17" s="12"/>
      <c r="N17" s="12"/>
    </row>
    <row r="18" spans="1:14" s="4" customFormat="1" ht="35.1" customHeight="1" x14ac:dyDescent="0.2">
      <c r="A18" s="90">
        <v>13</v>
      </c>
      <c r="B18" s="91"/>
      <c r="C18" s="91"/>
      <c r="D18" s="22"/>
      <c r="E18" s="23"/>
      <c r="F18" s="30"/>
      <c r="G18" s="22"/>
      <c r="H18" s="22"/>
      <c r="I18" s="22"/>
      <c r="J18" s="34" t="str">
        <f t="shared" si="0"/>
        <v/>
      </c>
      <c r="K18" s="40" t="str">
        <f t="shared" si="1"/>
        <v/>
      </c>
      <c r="L18" s="17"/>
      <c r="M18" s="12"/>
      <c r="N18" s="12"/>
    </row>
    <row r="19" spans="1:14" s="4" customFormat="1" ht="35.1" customHeight="1" x14ac:dyDescent="0.2">
      <c r="A19" s="90">
        <v>14</v>
      </c>
      <c r="B19" s="91"/>
      <c r="C19" s="91"/>
      <c r="D19" s="22"/>
      <c r="E19" s="23"/>
      <c r="F19" s="30"/>
      <c r="G19" s="22"/>
      <c r="H19" s="22"/>
      <c r="I19" s="22"/>
      <c r="J19" s="34" t="str">
        <f t="shared" si="0"/>
        <v/>
      </c>
      <c r="K19" s="40" t="str">
        <f t="shared" si="1"/>
        <v/>
      </c>
      <c r="L19" s="17"/>
      <c r="M19" s="12"/>
      <c r="N19" s="12"/>
    </row>
    <row r="20" spans="1:14" s="4" customFormat="1" ht="18" customHeight="1" x14ac:dyDescent="0.2">
      <c r="A20" s="92"/>
      <c r="B20" s="93"/>
      <c r="C20" s="94"/>
      <c r="G20" s="12"/>
      <c r="H20" s="12"/>
      <c r="I20" s="12"/>
      <c r="J20" s="32"/>
      <c r="K20" s="34"/>
      <c r="L20" s="12"/>
      <c r="M20" s="12"/>
    </row>
    <row r="21" spans="1:14" s="4" customFormat="1" ht="15" x14ac:dyDescent="0.2">
      <c r="A21" s="92"/>
      <c r="B21" s="93"/>
      <c r="C21" s="94"/>
      <c r="D21" s="12"/>
      <c r="G21" s="17"/>
      <c r="H21" s="17"/>
      <c r="I21" s="17"/>
      <c r="J21" s="32"/>
      <c r="K21" s="32"/>
      <c r="L21" s="17"/>
      <c r="M21" s="12"/>
      <c r="N21" s="12"/>
    </row>
    <row r="22" spans="1:14" s="4" customFormat="1" ht="15" x14ac:dyDescent="0.2">
      <c r="A22" s="92"/>
      <c r="B22" s="93"/>
      <c r="C22" s="94"/>
      <c r="D22" s="12"/>
      <c r="G22" s="17"/>
      <c r="H22" s="17"/>
      <c r="I22" s="17"/>
      <c r="J22" s="32"/>
      <c r="K22" s="32"/>
      <c r="L22" s="17"/>
      <c r="M22" s="12"/>
      <c r="N22" s="12"/>
    </row>
    <row r="23" spans="1:14" s="4" customFormat="1" ht="15.75" x14ac:dyDescent="0.2">
      <c r="A23" s="95" t="s">
        <v>14</v>
      </c>
      <c r="B23" s="93"/>
      <c r="C23" s="94"/>
      <c r="D23" s="12"/>
      <c r="G23" s="17"/>
      <c r="H23" s="17"/>
      <c r="I23" s="17"/>
      <c r="J23" s="32"/>
      <c r="K23" s="32"/>
      <c r="L23" s="17"/>
      <c r="M23" s="12"/>
      <c r="N23" s="12"/>
    </row>
    <row r="24" spans="1:14" s="4" customFormat="1" ht="15" x14ac:dyDescent="0.2">
      <c r="A24" s="96" t="s">
        <v>0</v>
      </c>
      <c r="B24" s="97" t="s">
        <v>11</v>
      </c>
      <c r="C24" s="94"/>
      <c r="D24" s="12"/>
      <c r="G24" s="17"/>
      <c r="H24" s="17"/>
      <c r="I24" s="17"/>
      <c r="J24" s="32">
        <f>MAX(J6:J22)</f>
        <v>0</v>
      </c>
      <c r="K24" s="32"/>
      <c r="L24" s="17"/>
      <c r="M24" s="12"/>
      <c r="N24" s="12"/>
    </row>
    <row r="25" spans="1:14" s="4" customFormat="1" ht="15" x14ac:dyDescent="0.2">
      <c r="A25" s="98" t="s">
        <v>6</v>
      </c>
      <c r="B25" s="99">
        <f ca="1">IF($D$3="",COUNTIF($E6:$E22,"="&amp;$J$37),"*** ERROR ***")</f>
        <v>0</v>
      </c>
      <c r="C25" s="94"/>
      <c r="D25" s="12"/>
      <c r="G25" s="17"/>
      <c r="H25" s="17"/>
      <c r="I25" s="17"/>
      <c r="J25" s="32"/>
      <c r="K25" s="32"/>
      <c r="L25" s="17"/>
      <c r="M25" s="12"/>
      <c r="N25" s="12"/>
    </row>
    <row r="26" spans="1:14" s="4" customFormat="1" ht="15" x14ac:dyDescent="0.2">
      <c r="A26" s="100" t="s">
        <v>19</v>
      </c>
      <c r="B26" s="99">
        <f ca="1">IF($D$3="",COUNTIF($E6:$E22,"="&amp;$J$38)+COUNTIF($E6:$E22,"="&amp;$J$39),"*** ERROR ***")</f>
        <v>0</v>
      </c>
      <c r="C26" s="94"/>
      <c r="D26" s="12"/>
      <c r="G26" s="17"/>
      <c r="H26" s="17"/>
      <c r="I26" s="17"/>
      <c r="J26" s="32"/>
      <c r="K26" s="32"/>
      <c r="L26" s="17"/>
      <c r="M26" s="12"/>
      <c r="N26" s="12"/>
    </row>
    <row r="27" spans="1:14" s="4" customFormat="1" ht="15" x14ac:dyDescent="0.2">
      <c r="A27" s="100" t="s">
        <v>61</v>
      </c>
      <c r="B27" s="99">
        <f ca="1">IF($D$3="",COUNTIF($E6:$E22,"="&amp;$J$40),"*** ERROR ***")</f>
        <v>0</v>
      </c>
      <c r="C27" s="94"/>
      <c r="D27" s="12"/>
      <c r="G27" s="17"/>
      <c r="H27" s="17"/>
      <c r="I27" s="17"/>
      <c r="J27" s="32"/>
      <c r="K27" s="32"/>
      <c r="L27" s="17"/>
      <c r="M27" s="12"/>
      <c r="N27" s="12"/>
    </row>
    <row r="28" spans="1:14" s="4" customFormat="1" ht="15" x14ac:dyDescent="0.2">
      <c r="A28" s="98" t="s">
        <v>29</v>
      </c>
      <c r="B28" s="99">
        <f ca="1">IF($D$3="",COUNTIF($E6:$E22,"="&amp;$J$41),"*** ERROR ***")</f>
        <v>0</v>
      </c>
      <c r="C28" s="94"/>
      <c r="D28" s="12"/>
      <c r="G28" s="17"/>
      <c r="H28" s="17"/>
      <c r="I28" s="17"/>
      <c r="J28" s="32"/>
      <c r="K28" s="32"/>
      <c r="L28" s="17"/>
      <c r="M28" s="12"/>
      <c r="N28" s="12"/>
    </row>
    <row r="29" spans="1:14" s="4" customFormat="1" ht="15" x14ac:dyDescent="0.2">
      <c r="A29" s="100" t="s">
        <v>76</v>
      </c>
      <c r="B29" s="99">
        <f ca="1">IF($D$3="",COUNTIF($E6:$E22,"="&amp;$J$42),"*** ERROR ***")</f>
        <v>0</v>
      </c>
      <c r="C29" s="94"/>
      <c r="D29" s="12"/>
      <c r="G29" s="17"/>
      <c r="H29" s="17"/>
      <c r="I29" s="17"/>
      <c r="J29" s="32"/>
      <c r="K29" s="32"/>
      <c r="L29" s="17"/>
      <c r="M29" s="12"/>
      <c r="N29" s="12"/>
    </row>
    <row r="30" spans="1:14" s="4" customFormat="1" ht="15" x14ac:dyDescent="0.2">
      <c r="A30" s="98" t="s">
        <v>4</v>
      </c>
      <c r="B30" s="99">
        <f ca="1">$B31-$B25-$B26-$B27-$B28-$B29</f>
        <v>0</v>
      </c>
      <c r="C30" s="94"/>
      <c r="D30" s="12"/>
      <c r="G30" s="17"/>
      <c r="H30" s="17"/>
      <c r="I30" s="17"/>
      <c r="J30" s="32"/>
      <c r="K30" s="32"/>
      <c r="L30" s="17"/>
      <c r="M30" s="12"/>
      <c r="N30" s="12"/>
    </row>
    <row r="31" spans="1:14" s="4" customFormat="1" ht="21.75" customHeight="1" x14ac:dyDescent="0.2">
      <c r="A31" s="101" t="s">
        <v>27</v>
      </c>
      <c r="B31" s="102">
        <f ca="1">IF($D$3="",COUNTIF($B6:$B22,"&lt;&gt;"&amp;""),"*** ERROR ***")</f>
        <v>0</v>
      </c>
      <c r="C31" s="94"/>
      <c r="D31" s="12"/>
      <c r="G31" s="17"/>
      <c r="H31" s="17"/>
      <c r="I31" s="17"/>
      <c r="J31" s="32"/>
      <c r="K31" s="32"/>
      <c r="L31" s="17"/>
      <c r="M31" s="12"/>
      <c r="N31" s="12"/>
    </row>
    <row r="32" spans="1:14" s="4" customFormat="1" ht="15" customHeight="1" x14ac:dyDescent="0.2">
      <c r="A32" s="103"/>
      <c r="B32" s="104"/>
      <c r="C32" s="94"/>
      <c r="D32" s="12"/>
      <c r="G32" s="17"/>
      <c r="H32" s="17"/>
      <c r="I32" s="17"/>
      <c r="J32" s="32"/>
      <c r="K32" s="32"/>
      <c r="L32" s="17"/>
      <c r="M32" s="12"/>
      <c r="N32" s="12"/>
    </row>
    <row r="33" spans="1:14" s="4" customFormat="1" ht="15.75" x14ac:dyDescent="0.2">
      <c r="A33" s="95" t="s">
        <v>15</v>
      </c>
      <c r="B33" s="104"/>
      <c r="C33" s="94"/>
      <c r="D33" s="12"/>
      <c r="G33" s="17"/>
      <c r="H33" s="17"/>
      <c r="I33" s="17"/>
      <c r="J33" s="32"/>
      <c r="K33" s="32"/>
      <c r="L33" s="17"/>
      <c r="M33" s="12"/>
      <c r="N33" s="12"/>
    </row>
    <row r="34" spans="1:14" s="4" customFormat="1" ht="15" x14ac:dyDescent="0.2">
      <c r="A34" s="98" t="s">
        <v>16</v>
      </c>
      <c r="B34" s="99">
        <f ca="1">IF($D$3="",COUNTIF($E6:$E22,"="&amp;$J$37)+COUNTIF($E6:$E22,"="&amp;$J$38),"*** ERROR ***")</f>
        <v>0</v>
      </c>
      <c r="C34" s="94"/>
      <c r="D34" s="12"/>
      <c r="G34" s="17"/>
      <c r="H34" s="17"/>
      <c r="I34" s="17"/>
      <c r="J34" s="32"/>
      <c r="K34" s="32"/>
      <c r="L34" s="17"/>
      <c r="M34" s="12"/>
      <c r="N34" s="12"/>
    </row>
    <row r="35" spans="1:14" s="4" customFormat="1" ht="15" x14ac:dyDescent="0.2">
      <c r="A35" s="98" t="s">
        <v>17</v>
      </c>
      <c r="B35" s="99">
        <f ca="1">IF($D$3="",COUNTIF($E6:$E22,"="&amp;$J$39)+COUNTIF($E6:$E22,"="&amp;$J$40),"*** ERROR ***")</f>
        <v>0</v>
      </c>
      <c r="C35" s="94"/>
      <c r="D35" s="12"/>
      <c r="G35" s="17"/>
      <c r="H35" s="17"/>
      <c r="I35" s="17"/>
      <c r="J35" s="32"/>
      <c r="K35" s="32"/>
      <c r="L35" s="17"/>
      <c r="M35" s="12"/>
      <c r="N35" s="12"/>
    </row>
    <row r="36" spans="1:14" ht="15" x14ac:dyDescent="0.2">
      <c r="A36" s="105"/>
      <c r="B36" s="106"/>
      <c r="C36" s="107"/>
      <c r="D36" s="12"/>
    </row>
    <row r="37" spans="1:14" ht="15.75" x14ac:dyDescent="0.2">
      <c r="A37" s="136" t="s">
        <v>21</v>
      </c>
      <c r="B37" s="137"/>
      <c r="C37" s="107"/>
      <c r="J37" s="34" t="s">
        <v>57</v>
      </c>
      <c r="L37" s="21"/>
      <c r="M37" s="21"/>
      <c r="N37" s="21"/>
    </row>
    <row r="38" spans="1:14" s="4" customFormat="1" ht="15" x14ac:dyDescent="0.2">
      <c r="A38" s="108" t="s">
        <v>22</v>
      </c>
      <c r="B38" s="109">
        <f ca="1">IF($D$3="",COUNTIF($F$6:$F$22,1),"*** ERROR ***")</f>
        <v>0</v>
      </c>
      <c r="C38" s="94"/>
      <c r="D38" s="12"/>
      <c r="G38" s="17"/>
      <c r="H38" s="17"/>
      <c r="I38" s="17"/>
      <c r="J38" s="34" t="s">
        <v>58</v>
      </c>
      <c r="K38" s="32"/>
    </row>
    <row r="39" spans="1:14" x14ac:dyDescent="0.2">
      <c r="A39" s="110" t="s">
        <v>23</v>
      </c>
      <c r="B39" s="109">
        <f ca="1">IF($D$3="",COUNTIF($F$6:$F$22,2),"*** ERROR ***")</f>
        <v>0</v>
      </c>
      <c r="C39" s="107"/>
      <c r="J39" s="34" t="s">
        <v>59</v>
      </c>
      <c r="L39" s="21"/>
      <c r="M39" s="21"/>
      <c r="N39" s="21"/>
    </row>
    <row r="40" spans="1:14" x14ac:dyDescent="0.2">
      <c r="A40" s="110" t="s">
        <v>24</v>
      </c>
      <c r="B40" s="109">
        <f ca="1">IF($D$3="",COUNTIF($F$6:$F$22,3),"*** ERROR ***")</f>
        <v>0</v>
      </c>
      <c r="C40" s="107"/>
      <c r="J40" s="34" t="s">
        <v>60</v>
      </c>
      <c r="L40" s="21"/>
      <c r="M40" s="21"/>
      <c r="N40" s="21"/>
    </row>
    <row r="41" spans="1:14" x14ac:dyDescent="0.2">
      <c r="A41" s="110" t="s">
        <v>25</v>
      </c>
      <c r="B41" s="109">
        <f ca="1">IF($D$3="",COUNTIF($F$6:$F$22,4),"*** ERROR ***")</f>
        <v>0</v>
      </c>
      <c r="C41" s="107"/>
      <c r="J41" s="34" t="s">
        <v>29</v>
      </c>
      <c r="L41" s="21"/>
      <c r="M41" s="21"/>
      <c r="N41" s="21"/>
    </row>
    <row r="42" spans="1:14" x14ac:dyDescent="0.2">
      <c r="A42" s="110" t="s">
        <v>26</v>
      </c>
      <c r="B42" s="109">
        <f ca="1">IF($D$3="",COUNTIF($F$6:$F$22,"&gt;4"),"*** ERROR ***")</f>
        <v>0</v>
      </c>
      <c r="C42" s="107"/>
      <c r="J42" s="32" t="s">
        <v>71</v>
      </c>
      <c r="L42" s="21"/>
      <c r="M42" s="21"/>
      <c r="N42" s="21"/>
    </row>
    <row r="43" spans="1:14" ht="22.5" customHeight="1" x14ac:dyDescent="0.2">
      <c r="A43" s="111" t="s">
        <v>27</v>
      </c>
      <c r="B43" s="112">
        <f ca="1">IF($D$3="",SUM(F6:F22),"*** ERROR ***")</f>
        <v>0</v>
      </c>
      <c r="C43" s="107"/>
    </row>
    <row r="44" spans="1:14" x14ac:dyDescent="0.2">
      <c r="A44" s="105"/>
      <c r="B44" s="106"/>
      <c r="C44" s="107"/>
    </row>
    <row r="48" spans="1:14" s="4" customFormat="1" ht="15" x14ac:dyDescent="0.2">
      <c r="A48" s="20"/>
      <c r="B48" s="10"/>
      <c r="C48" s="15"/>
      <c r="D48" s="2"/>
      <c r="G48" s="17"/>
      <c r="H48" s="17"/>
      <c r="I48" s="17"/>
      <c r="J48" s="32"/>
      <c r="K48" s="32"/>
      <c r="L48" s="17"/>
      <c r="M48" s="12"/>
      <c r="N48" s="12"/>
    </row>
    <row r="49" spans="1:14" ht="15" x14ac:dyDescent="0.2">
      <c r="D49" s="12"/>
    </row>
    <row r="59" spans="1:14" s="4" customFormat="1" ht="15" x14ac:dyDescent="0.2">
      <c r="A59" s="20"/>
      <c r="B59" s="10"/>
      <c r="C59" s="15"/>
      <c r="D59" s="2"/>
      <c r="G59" s="17"/>
      <c r="H59" s="17"/>
      <c r="I59" s="17"/>
      <c r="J59" s="32"/>
      <c r="K59" s="32"/>
      <c r="L59" s="17"/>
      <c r="M59" s="12"/>
      <c r="N59" s="12"/>
    </row>
    <row r="60" spans="1:14" ht="15" x14ac:dyDescent="0.2">
      <c r="D60" s="12"/>
    </row>
    <row r="84" spans="1:14" ht="15" x14ac:dyDescent="0.2">
      <c r="B84" s="13"/>
    </row>
    <row r="92" spans="1:14" s="16" customFormat="1" ht="15" x14ac:dyDescent="0.2">
      <c r="A92" s="1"/>
      <c r="B92" s="13"/>
      <c r="D92" s="2"/>
      <c r="E92" s="21"/>
      <c r="F92" s="21"/>
      <c r="G92" s="7"/>
      <c r="H92" s="7"/>
      <c r="I92" s="7"/>
      <c r="J92" s="32"/>
      <c r="K92" s="32"/>
      <c r="L92" s="7"/>
      <c r="M92" s="2"/>
      <c r="N92" s="2"/>
    </row>
  </sheetData>
  <sheetProtection formatRows="0" selectLockedCells="1"/>
  <mergeCells count="3">
    <mergeCell ref="A1:I1"/>
    <mergeCell ref="D3:I4"/>
    <mergeCell ref="A37:B37"/>
  </mergeCells>
  <dataValidations count="2">
    <dataValidation type="list" allowBlank="1" showInputMessage="1" showErrorMessage="1" sqref="O62:O65536 O48 L38 O59 E931:F65536 O2:O4 K48 K62:K65536 K59 J20 O21:O36 N20 O6:O19 F38">
      <formula1>Status</formula1>
    </dataValidation>
    <dataValidation type="list" allowBlank="1" showInputMessage="1" showErrorMessage="1" sqref="E6:E19">
      <formula1>StatusOptions</formula1>
    </dataValidation>
  </dataValidations>
  <printOptions horizontalCentered="1"/>
  <pageMargins left="0.39" right="0.42" top="0.48" bottom="0.5" header="0.17" footer="0.25"/>
  <pageSetup scale="47" fitToHeight="0" orientation="landscape" r:id="rId1"/>
  <headerFooter alignWithMargins="0">
    <oddHeader>&amp;L&amp;G&amp;R&amp;"Arial,Italic"&amp;8&amp;F</oddHeader>
    <oddFooter>&amp;L&amp;"Arial,Italic"&amp;8PMM_Project Test Log_v2.0&amp;C&amp;"Arial,Italic"&amp;8&amp;D&amp;T&amp;"Arial,Regular"&amp;10
&amp;R&amp;"Arial,Italic"&amp;8&amp;Pof&amp;N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zoomScale="64" zoomScaleNormal="64" zoomScaleSheetLayoutView="80" zoomScalePageLayoutView="63" workbookViewId="0">
      <selection activeCell="A21" sqref="A21"/>
    </sheetView>
  </sheetViews>
  <sheetFormatPr defaultRowHeight="12.75" x14ac:dyDescent="0.2"/>
  <cols>
    <col min="1" max="1" width="14.7109375" style="1" customWidth="1"/>
    <col min="2" max="2" width="60.7109375" style="8" customWidth="1"/>
    <col min="3" max="3" width="40.7109375" style="16" customWidth="1"/>
    <col min="4" max="4" width="40.7109375" style="2" customWidth="1"/>
    <col min="5" max="5" width="20.5703125" style="21" customWidth="1"/>
    <col min="6" max="6" width="11.7109375" style="21" customWidth="1"/>
    <col min="7" max="7" width="15.28515625" style="7" customWidth="1"/>
    <col min="8" max="8" width="22" style="7" customWidth="1"/>
    <col min="9" max="9" width="50.7109375" style="7" customWidth="1"/>
    <col min="10" max="10" width="20.42578125" style="32" hidden="1" customWidth="1"/>
    <col min="11" max="11" width="35.85546875" style="32" hidden="1" customWidth="1"/>
    <col min="12" max="12" width="16.140625" style="7" customWidth="1"/>
    <col min="13" max="14" width="16.140625" style="2" customWidth="1"/>
    <col min="15" max="15" width="16.140625" style="21" customWidth="1"/>
    <col min="16" max="16" width="22" style="21" customWidth="1"/>
    <col min="17" max="16384" width="9.140625" style="21"/>
  </cols>
  <sheetData>
    <row r="1" spans="1:14" ht="25.5" customHeight="1" x14ac:dyDescent="0.2">
      <c r="A1" s="134" t="s">
        <v>12</v>
      </c>
      <c r="B1" s="134"/>
      <c r="C1" s="134"/>
      <c r="D1" s="134"/>
      <c r="E1" s="134"/>
      <c r="F1" s="134"/>
      <c r="G1" s="134"/>
      <c r="H1" s="134"/>
      <c r="I1" s="135"/>
    </row>
    <row r="2" spans="1:14" s="6" customFormat="1" ht="15.75" x14ac:dyDescent="0.2">
      <c r="B2" s="19" t="s">
        <v>8</v>
      </c>
      <c r="C2" s="14"/>
      <c r="D2" s="9"/>
      <c r="E2" s="9"/>
      <c r="F2" s="9"/>
      <c r="G2" s="5"/>
      <c r="H2" s="5"/>
      <c r="I2" s="5"/>
      <c r="J2" s="34">
        <f>ROW(A25)</f>
        <v>25</v>
      </c>
      <c r="K2" s="33"/>
    </row>
    <row r="3" spans="1:14" s="6" customFormat="1" ht="15.75" x14ac:dyDescent="0.2">
      <c r="B3" s="19" t="s">
        <v>7</v>
      </c>
      <c r="C3" s="14" t="s">
        <v>36</v>
      </c>
      <c r="D3" s="138" t="str">
        <f ca="1">IF($J$24&gt;0,INDIRECT("K"&amp;$J$24),"")</f>
        <v/>
      </c>
      <c r="E3" s="139"/>
      <c r="F3" s="139"/>
      <c r="G3" s="139"/>
      <c r="H3" s="139"/>
      <c r="I3" s="139"/>
      <c r="J3" s="34"/>
      <c r="K3" s="33"/>
    </row>
    <row r="4" spans="1:14" s="6" customFormat="1" ht="25.5" customHeight="1" x14ac:dyDescent="0.2">
      <c r="B4" s="19" t="s">
        <v>10</v>
      </c>
      <c r="C4" s="14"/>
      <c r="D4" s="140"/>
      <c r="E4" s="140"/>
      <c r="F4" s="140"/>
      <c r="G4" s="140"/>
      <c r="H4" s="140"/>
      <c r="I4" s="140"/>
      <c r="J4" s="34"/>
      <c r="K4" s="33"/>
    </row>
    <row r="5" spans="1:14" s="11" customFormat="1" ht="36" customHeight="1" x14ac:dyDescent="0.2">
      <c r="A5" s="49" t="s">
        <v>13</v>
      </c>
      <c r="B5" s="49" t="s">
        <v>9</v>
      </c>
      <c r="C5" s="49" t="s">
        <v>1</v>
      </c>
      <c r="D5" s="49" t="s">
        <v>2</v>
      </c>
      <c r="E5" s="49" t="s">
        <v>0</v>
      </c>
      <c r="F5" s="49" t="s">
        <v>20</v>
      </c>
      <c r="G5" s="49" t="s">
        <v>79</v>
      </c>
      <c r="H5" s="49" t="s">
        <v>80</v>
      </c>
      <c r="I5" s="49" t="s">
        <v>18</v>
      </c>
      <c r="J5" s="35"/>
      <c r="K5" s="35"/>
    </row>
    <row r="6" spans="1:14" s="4" customFormat="1" ht="34.5" customHeight="1" x14ac:dyDescent="0.2">
      <c r="A6" s="90">
        <v>1</v>
      </c>
      <c r="B6" s="91"/>
      <c r="C6" s="91"/>
      <c r="D6" s="22"/>
      <c r="E6" s="23"/>
      <c r="F6" s="29"/>
      <c r="G6" s="22"/>
      <c r="H6" s="22"/>
      <c r="I6" s="22"/>
      <c r="J6" s="34" t="str">
        <f t="shared" ref="J6:J19" si="0">IF(($B6="")*(($E6&lt;&gt;"")+($F6&lt;&gt;"")),ROW(),IF(($F6&lt;&gt;"")*(($E6="")+($E6=$J$42)),ROW(),IF((ISTEXT($F6)),ROW(),IF(($F6&lt;0)+(($F6-INT($F6))&lt;&gt;0),ROW(),""))))</f>
        <v/>
      </c>
      <c r="K6" s="40" t="str">
        <f t="shared" ref="K6:K19" si="1">IF(($B6="")*(($E6&lt;&gt;"")+($F6&lt;&gt;"")),"At Row "&amp;ROW()&amp;" - No Test Script Description.",IF(($F6&lt;&gt;"")*(($E6="")+($E6=$J$42)),"At Row "&amp;ROW()&amp;" - Retest Count must be blank or zero if Status is Not to be Performed or Not Started.",IF((ISTEXT($F6)),"At Row "&amp;ROW()&amp;" - Retest Count must be numeric.",IF(($F6&lt;0)+(($F6-INT($F6))&lt;&gt;0),"At Row "&amp;ROW()&amp;" - Retest Count must be a positive integer.",""))))</f>
        <v/>
      </c>
      <c r="L6" s="17"/>
      <c r="M6" s="12"/>
      <c r="N6" s="12"/>
    </row>
    <row r="7" spans="1:14" s="4" customFormat="1" ht="35.1" customHeight="1" x14ac:dyDescent="0.2">
      <c r="A7" s="90">
        <v>2</v>
      </c>
      <c r="B7" s="91"/>
      <c r="C7" s="91"/>
      <c r="D7" s="22"/>
      <c r="E7" s="23"/>
      <c r="F7" s="29"/>
      <c r="G7" s="22"/>
      <c r="H7" s="22"/>
      <c r="I7" s="22"/>
      <c r="J7" s="34" t="str">
        <f t="shared" si="0"/>
        <v/>
      </c>
      <c r="K7" s="40" t="str">
        <f t="shared" si="1"/>
        <v/>
      </c>
      <c r="L7" s="17"/>
      <c r="M7" s="12"/>
      <c r="N7" s="12"/>
    </row>
    <row r="8" spans="1:14" s="4" customFormat="1" ht="35.1" customHeight="1" x14ac:dyDescent="0.2">
      <c r="A8" s="90">
        <v>3</v>
      </c>
      <c r="B8" s="91"/>
      <c r="C8" s="91"/>
      <c r="D8" s="22"/>
      <c r="E8" s="23"/>
      <c r="F8" s="30"/>
      <c r="G8" s="22"/>
      <c r="H8" s="22"/>
      <c r="I8" s="22"/>
      <c r="J8" s="34" t="str">
        <f t="shared" si="0"/>
        <v/>
      </c>
      <c r="K8" s="40" t="str">
        <f t="shared" si="1"/>
        <v/>
      </c>
      <c r="L8" s="17"/>
      <c r="M8" s="12"/>
      <c r="N8" s="12"/>
    </row>
    <row r="9" spans="1:14" s="4" customFormat="1" ht="35.1" customHeight="1" x14ac:dyDescent="0.2">
      <c r="A9" s="90">
        <v>4</v>
      </c>
      <c r="B9" s="91"/>
      <c r="C9" s="91"/>
      <c r="D9" s="22"/>
      <c r="E9" s="23"/>
      <c r="F9" s="30"/>
      <c r="G9" s="22"/>
      <c r="H9" s="22"/>
      <c r="I9" s="22"/>
      <c r="J9" s="34" t="str">
        <f t="shared" si="0"/>
        <v/>
      </c>
      <c r="K9" s="40" t="str">
        <f t="shared" si="1"/>
        <v/>
      </c>
      <c r="L9" s="17"/>
      <c r="M9" s="12"/>
      <c r="N9" s="12"/>
    </row>
    <row r="10" spans="1:14" s="4" customFormat="1" ht="35.1" customHeight="1" x14ac:dyDescent="0.2">
      <c r="A10" s="90">
        <v>5</v>
      </c>
      <c r="B10" s="91"/>
      <c r="C10" s="91"/>
      <c r="D10" s="22"/>
      <c r="E10" s="23"/>
      <c r="F10" s="30"/>
      <c r="G10" s="22"/>
      <c r="H10" s="22"/>
      <c r="I10" s="22"/>
      <c r="J10" s="34" t="str">
        <f t="shared" si="0"/>
        <v/>
      </c>
      <c r="K10" s="40" t="str">
        <f t="shared" si="1"/>
        <v/>
      </c>
      <c r="L10" s="17"/>
      <c r="M10" s="12"/>
      <c r="N10" s="12"/>
    </row>
    <row r="11" spans="1:14" s="4" customFormat="1" ht="35.1" customHeight="1" x14ac:dyDescent="0.2">
      <c r="A11" s="90">
        <v>6</v>
      </c>
      <c r="B11" s="91"/>
      <c r="C11" s="91"/>
      <c r="D11" s="22"/>
      <c r="E11" s="23"/>
      <c r="F11" s="29"/>
      <c r="G11" s="22"/>
      <c r="H11" s="22"/>
      <c r="I11" s="22"/>
      <c r="J11" s="34" t="str">
        <f t="shared" si="0"/>
        <v/>
      </c>
      <c r="K11" s="40" t="str">
        <f t="shared" si="1"/>
        <v/>
      </c>
      <c r="L11" s="17"/>
      <c r="M11" s="12"/>
      <c r="N11" s="12"/>
    </row>
    <row r="12" spans="1:14" s="4" customFormat="1" ht="35.1" customHeight="1" x14ac:dyDescent="0.2">
      <c r="A12" s="90">
        <v>7</v>
      </c>
      <c r="B12" s="91"/>
      <c r="C12" s="91"/>
      <c r="D12" s="22"/>
      <c r="E12" s="23"/>
      <c r="F12" s="30"/>
      <c r="G12" s="22"/>
      <c r="H12" s="22"/>
      <c r="I12" s="22"/>
      <c r="J12" s="34" t="str">
        <f t="shared" si="0"/>
        <v/>
      </c>
      <c r="K12" s="40" t="str">
        <f t="shared" si="1"/>
        <v/>
      </c>
      <c r="L12" s="17"/>
      <c r="M12" s="12"/>
      <c r="N12" s="12"/>
    </row>
    <row r="13" spans="1:14" s="4" customFormat="1" ht="35.1" customHeight="1" x14ac:dyDescent="0.2">
      <c r="A13" s="90">
        <v>8</v>
      </c>
      <c r="B13" s="91"/>
      <c r="C13" s="91"/>
      <c r="D13" s="22"/>
      <c r="E13" s="23"/>
      <c r="F13" s="30"/>
      <c r="G13" s="24"/>
      <c r="H13" s="24"/>
      <c r="I13" s="24"/>
      <c r="J13" s="34" t="str">
        <f t="shared" si="0"/>
        <v/>
      </c>
      <c r="K13" s="40" t="str">
        <f t="shared" si="1"/>
        <v/>
      </c>
      <c r="L13" s="17"/>
      <c r="M13" s="12"/>
      <c r="N13" s="12"/>
    </row>
    <row r="14" spans="1:14" s="4" customFormat="1" ht="35.1" customHeight="1" x14ac:dyDescent="0.2">
      <c r="A14" s="90">
        <v>9</v>
      </c>
      <c r="B14" s="91"/>
      <c r="C14" s="91"/>
      <c r="D14" s="22"/>
      <c r="E14" s="23"/>
      <c r="F14" s="30"/>
      <c r="G14" s="22"/>
      <c r="H14" s="22"/>
      <c r="I14" s="22"/>
      <c r="J14" s="34" t="str">
        <f t="shared" si="0"/>
        <v/>
      </c>
      <c r="K14" s="40" t="str">
        <f t="shared" si="1"/>
        <v/>
      </c>
      <c r="L14" s="17"/>
      <c r="M14" s="12"/>
      <c r="N14" s="12"/>
    </row>
    <row r="15" spans="1:14" s="4" customFormat="1" ht="35.1" customHeight="1" x14ac:dyDescent="0.2">
      <c r="A15" s="90">
        <v>10</v>
      </c>
      <c r="B15" s="91"/>
      <c r="C15" s="91"/>
      <c r="D15" s="22"/>
      <c r="E15" s="23"/>
      <c r="F15" s="29"/>
      <c r="G15" s="22"/>
      <c r="H15" s="22"/>
      <c r="I15" s="22"/>
      <c r="J15" s="34" t="str">
        <f t="shared" si="0"/>
        <v/>
      </c>
      <c r="K15" s="40" t="str">
        <f t="shared" si="1"/>
        <v/>
      </c>
      <c r="L15" s="17"/>
      <c r="M15" s="12"/>
      <c r="N15" s="12"/>
    </row>
    <row r="16" spans="1:14" s="4" customFormat="1" ht="35.1" customHeight="1" x14ac:dyDescent="0.2">
      <c r="A16" s="90">
        <v>11</v>
      </c>
      <c r="B16" s="91"/>
      <c r="C16" s="91"/>
      <c r="D16" s="22"/>
      <c r="E16" s="23"/>
      <c r="F16" s="29"/>
      <c r="G16" s="22"/>
      <c r="H16" s="22"/>
      <c r="I16" s="22"/>
      <c r="J16" s="34" t="str">
        <f t="shared" si="0"/>
        <v/>
      </c>
      <c r="K16" s="40" t="str">
        <f t="shared" si="1"/>
        <v/>
      </c>
      <c r="L16" s="17"/>
      <c r="M16" s="12"/>
      <c r="N16" s="12"/>
    </row>
    <row r="17" spans="1:14" s="4" customFormat="1" ht="35.1" customHeight="1" x14ac:dyDescent="0.2">
      <c r="A17" s="90">
        <v>12</v>
      </c>
      <c r="B17" s="91"/>
      <c r="C17" s="91"/>
      <c r="D17" s="22"/>
      <c r="E17" s="23"/>
      <c r="F17" s="29"/>
      <c r="G17" s="22"/>
      <c r="H17" s="22"/>
      <c r="I17" s="22"/>
      <c r="J17" s="34" t="str">
        <f t="shared" si="0"/>
        <v/>
      </c>
      <c r="K17" s="40" t="str">
        <f t="shared" si="1"/>
        <v/>
      </c>
      <c r="L17" s="17"/>
      <c r="M17" s="12"/>
      <c r="N17" s="12"/>
    </row>
    <row r="18" spans="1:14" s="4" customFormat="1" ht="35.1" customHeight="1" x14ac:dyDescent="0.2">
      <c r="A18" s="90">
        <v>13</v>
      </c>
      <c r="B18" s="91"/>
      <c r="C18" s="91"/>
      <c r="D18" s="22"/>
      <c r="E18" s="23"/>
      <c r="F18" s="30"/>
      <c r="G18" s="22"/>
      <c r="H18" s="22"/>
      <c r="I18" s="22"/>
      <c r="J18" s="34" t="str">
        <f t="shared" si="0"/>
        <v/>
      </c>
      <c r="K18" s="40" t="str">
        <f t="shared" si="1"/>
        <v/>
      </c>
      <c r="L18" s="17"/>
      <c r="M18" s="12"/>
      <c r="N18" s="12"/>
    </row>
    <row r="19" spans="1:14" s="4" customFormat="1" ht="35.1" customHeight="1" x14ac:dyDescent="0.2">
      <c r="A19" s="90">
        <v>14</v>
      </c>
      <c r="B19" s="91"/>
      <c r="C19" s="91"/>
      <c r="D19" s="22"/>
      <c r="E19" s="23"/>
      <c r="F19" s="30"/>
      <c r="G19" s="22"/>
      <c r="H19" s="22"/>
      <c r="I19" s="22"/>
      <c r="J19" s="34" t="str">
        <f t="shared" si="0"/>
        <v/>
      </c>
      <c r="K19" s="40" t="str">
        <f t="shared" si="1"/>
        <v/>
      </c>
      <c r="L19" s="17"/>
      <c r="M19" s="12"/>
      <c r="N19" s="12"/>
    </row>
    <row r="20" spans="1:14" s="4" customFormat="1" ht="18" customHeight="1" x14ac:dyDescent="0.2">
      <c r="A20" s="92"/>
      <c r="B20" s="93"/>
      <c r="C20" s="94"/>
      <c r="G20" s="12"/>
      <c r="H20" s="12"/>
      <c r="I20" s="12"/>
      <c r="J20" s="32"/>
      <c r="K20" s="34"/>
      <c r="L20" s="12"/>
      <c r="M20" s="12"/>
    </row>
    <row r="21" spans="1:14" s="4" customFormat="1" ht="15" x14ac:dyDescent="0.2">
      <c r="A21" s="92"/>
      <c r="B21" s="93"/>
      <c r="C21" s="94"/>
      <c r="D21" s="12"/>
      <c r="G21" s="17"/>
      <c r="H21" s="17"/>
      <c r="I21" s="17"/>
      <c r="J21" s="32"/>
      <c r="K21" s="32"/>
      <c r="L21" s="17"/>
      <c r="M21" s="12"/>
      <c r="N21" s="12"/>
    </row>
    <row r="22" spans="1:14" s="4" customFormat="1" ht="15" x14ac:dyDescent="0.2">
      <c r="A22" s="92"/>
      <c r="B22" s="93"/>
      <c r="C22" s="94"/>
      <c r="D22" s="12"/>
      <c r="G22" s="17"/>
      <c r="H22" s="17"/>
      <c r="I22" s="17"/>
      <c r="J22" s="32"/>
      <c r="K22" s="32"/>
      <c r="L22" s="17"/>
      <c r="M22" s="12"/>
      <c r="N22" s="12"/>
    </row>
    <row r="23" spans="1:14" s="4" customFormat="1" ht="15.75" x14ac:dyDescent="0.2">
      <c r="A23" s="95" t="s">
        <v>14</v>
      </c>
      <c r="B23" s="93"/>
      <c r="C23" s="94"/>
      <c r="D23" s="12"/>
      <c r="G23" s="17"/>
      <c r="H23" s="17"/>
      <c r="I23" s="17"/>
      <c r="J23" s="32"/>
      <c r="K23" s="32"/>
      <c r="L23" s="17"/>
      <c r="M23" s="12"/>
      <c r="N23" s="12"/>
    </row>
    <row r="24" spans="1:14" s="4" customFormat="1" ht="15" x14ac:dyDescent="0.2">
      <c r="A24" s="96" t="s">
        <v>0</v>
      </c>
      <c r="B24" s="97" t="s">
        <v>11</v>
      </c>
      <c r="C24" s="94"/>
      <c r="D24" s="12"/>
      <c r="G24" s="17"/>
      <c r="H24" s="17"/>
      <c r="I24" s="17"/>
      <c r="J24" s="32">
        <f>MAX(J6:J22)</f>
        <v>0</v>
      </c>
      <c r="K24" s="32"/>
      <c r="L24" s="17"/>
      <c r="M24" s="12"/>
      <c r="N24" s="12"/>
    </row>
    <row r="25" spans="1:14" s="4" customFormat="1" ht="15" x14ac:dyDescent="0.2">
      <c r="A25" s="98" t="s">
        <v>6</v>
      </c>
      <c r="B25" s="99">
        <f ca="1">IF($D$3="",COUNTIF($E6:$E22,"="&amp;$J$37),"*** ERROR ***")</f>
        <v>0</v>
      </c>
      <c r="C25" s="94"/>
      <c r="D25" s="12"/>
      <c r="G25" s="17"/>
      <c r="H25" s="17"/>
      <c r="I25" s="17"/>
      <c r="J25" s="32"/>
      <c r="K25" s="32"/>
      <c r="L25" s="17"/>
      <c r="M25" s="12"/>
      <c r="N25" s="12"/>
    </row>
    <row r="26" spans="1:14" s="4" customFormat="1" ht="15" x14ac:dyDescent="0.2">
      <c r="A26" s="100" t="s">
        <v>19</v>
      </c>
      <c r="B26" s="99">
        <f ca="1">IF($D$3="",COUNTIF($E6:$E22,"="&amp;$J$38)+COUNTIF($E6:$E22,"="&amp;$J$39),"*** ERROR ***")</f>
        <v>0</v>
      </c>
      <c r="C26" s="94"/>
      <c r="D26" s="12"/>
      <c r="G26" s="17"/>
      <c r="H26" s="17"/>
      <c r="I26" s="17"/>
      <c r="J26" s="32"/>
      <c r="K26" s="32"/>
      <c r="L26" s="17"/>
      <c r="M26" s="12"/>
      <c r="N26" s="12"/>
    </row>
    <row r="27" spans="1:14" s="4" customFormat="1" ht="15" x14ac:dyDescent="0.2">
      <c r="A27" s="100" t="s">
        <v>61</v>
      </c>
      <c r="B27" s="99">
        <f ca="1">IF($D$3="",COUNTIF($E6:$E22,"="&amp;$J$40),"*** ERROR ***")</f>
        <v>0</v>
      </c>
      <c r="C27" s="94"/>
      <c r="D27" s="12"/>
      <c r="G27" s="17"/>
      <c r="H27" s="17"/>
      <c r="I27" s="17"/>
      <c r="J27" s="32"/>
      <c r="K27" s="32"/>
      <c r="L27" s="17"/>
      <c r="M27" s="12"/>
      <c r="N27" s="12"/>
    </row>
    <row r="28" spans="1:14" s="4" customFormat="1" ht="15" x14ac:dyDescent="0.2">
      <c r="A28" s="98" t="s">
        <v>29</v>
      </c>
      <c r="B28" s="99">
        <f ca="1">IF($D$3="",COUNTIF($E6:$E22,"="&amp;$J$41),"*** ERROR ***")</f>
        <v>0</v>
      </c>
      <c r="C28" s="94"/>
      <c r="D28" s="12"/>
      <c r="G28" s="17"/>
      <c r="H28" s="17"/>
      <c r="I28" s="17"/>
      <c r="J28" s="32"/>
      <c r="K28" s="32"/>
      <c r="L28" s="17"/>
      <c r="M28" s="12"/>
      <c r="N28" s="12"/>
    </row>
    <row r="29" spans="1:14" s="4" customFormat="1" ht="15" x14ac:dyDescent="0.2">
      <c r="A29" s="100" t="s">
        <v>76</v>
      </c>
      <c r="B29" s="99">
        <f ca="1">IF($D$3="",COUNTIF($E6:$E22,"="&amp;$J$42),"*** ERROR ***")</f>
        <v>0</v>
      </c>
      <c r="C29" s="94"/>
      <c r="D29" s="12"/>
      <c r="G29" s="17"/>
      <c r="H29" s="17"/>
      <c r="I29" s="17"/>
      <c r="J29" s="32"/>
      <c r="K29" s="32"/>
      <c r="L29" s="17"/>
      <c r="M29" s="12"/>
      <c r="N29" s="12"/>
    </row>
    <row r="30" spans="1:14" s="4" customFormat="1" ht="15" x14ac:dyDescent="0.2">
      <c r="A30" s="98" t="s">
        <v>4</v>
      </c>
      <c r="B30" s="99">
        <f ca="1">$B31-$B25-$B26-$B27-$B28-$B29</f>
        <v>0</v>
      </c>
      <c r="C30" s="94"/>
      <c r="D30" s="12"/>
      <c r="G30" s="17"/>
      <c r="H30" s="17"/>
      <c r="I30" s="17"/>
      <c r="J30" s="32"/>
      <c r="K30" s="32"/>
      <c r="L30" s="17"/>
      <c r="M30" s="12"/>
      <c r="N30" s="12"/>
    </row>
    <row r="31" spans="1:14" s="4" customFormat="1" ht="21.75" customHeight="1" x14ac:dyDescent="0.2">
      <c r="A31" s="101" t="s">
        <v>27</v>
      </c>
      <c r="B31" s="102">
        <f ca="1">IF($D$3="",COUNTIF($B6:$B22,"&lt;&gt;"&amp;""),"*** ERROR ***")</f>
        <v>0</v>
      </c>
      <c r="C31" s="94"/>
      <c r="D31" s="12"/>
      <c r="G31" s="17"/>
      <c r="H31" s="17"/>
      <c r="I31" s="17"/>
      <c r="J31" s="32"/>
      <c r="K31" s="32"/>
      <c r="L31" s="17"/>
      <c r="M31" s="12"/>
      <c r="N31" s="12"/>
    </row>
    <row r="32" spans="1:14" s="4" customFormat="1" ht="15" customHeight="1" x14ac:dyDescent="0.2">
      <c r="A32" s="103"/>
      <c r="B32" s="104"/>
      <c r="C32" s="94"/>
      <c r="D32" s="12"/>
      <c r="G32" s="17"/>
      <c r="H32" s="17"/>
      <c r="I32" s="17"/>
      <c r="J32" s="32"/>
      <c r="K32" s="32"/>
      <c r="L32" s="17"/>
      <c r="M32" s="12"/>
      <c r="N32" s="12"/>
    </row>
    <row r="33" spans="1:14" s="4" customFormat="1" ht="15.75" x14ac:dyDescent="0.2">
      <c r="A33" s="95" t="s">
        <v>15</v>
      </c>
      <c r="B33" s="104"/>
      <c r="C33" s="94"/>
      <c r="D33" s="12"/>
      <c r="G33" s="17"/>
      <c r="H33" s="17"/>
      <c r="I33" s="17"/>
      <c r="J33" s="32"/>
      <c r="K33" s="32"/>
      <c r="L33" s="17"/>
      <c r="M33" s="12"/>
      <c r="N33" s="12"/>
    </row>
    <row r="34" spans="1:14" s="4" customFormat="1" ht="15" x14ac:dyDescent="0.2">
      <c r="A34" s="98" t="s">
        <v>16</v>
      </c>
      <c r="B34" s="99">
        <f ca="1">IF($D$3="",COUNTIF($E6:$E22,"="&amp;$J$37)+COUNTIF($E6:$E22,"="&amp;$J$38),"*** ERROR ***")</f>
        <v>0</v>
      </c>
      <c r="C34" s="94"/>
      <c r="D34" s="12"/>
      <c r="G34" s="17"/>
      <c r="H34" s="17"/>
      <c r="I34" s="17"/>
      <c r="J34" s="32"/>
      <c r="K34" s="32"/>
      <c r="L34" s="17"/>
      <c r="M34" s="12"/>
      <c r="N34" s="12"/>
    </row>
    <row r="35" spans="1:14" s="4" customFormat="1" ht="15" x14ac:dyDescent="0.2">
      <c r="A35" s="98" t="s">
        <v>17</v>
      </c>
      <c r="B35" s="99">
        <f ca="1">IF($D$3="",COUNTIF($E6:$E22,"="&amp;$J$39)+COUNTIF($E6:$E22,"="&amp;$J$40),"*** ERROR ***")</f>
        <v>0</v>
      </c>
      <c r="C35" s="94"/>
      <c r="D35" s="12"/>
      <c r="G35" s="17"/>
      <c r="H35" s="17"/>
      <c r="I35" s="17"/>
      <c r="J35" s="32"/>
      <c r="K35" s="32"/>
      <c r="L35" s="17"/>
      <c r="M35" s="12"/>
      <c r="N35" s="12"/>
    </row>
    <row r="36" spans="1:14" ht="15" x14ac:dyDescent="0.2">
      <c r="A36" s="105"/>
      <c r="B36" s="106"/>
      <c r="C36" s="107"/>
      <c r="D36" s="12"/>
    </row>
    <row r="37" spans="1:14" ht="15.75" x14ac:dyDescent="0.2">
      <c r="A37" s="136" t="s">
        <v>21</v>
      </c>
      <c r="B37" s="137"/>
      <c r="C37" s="107"/>
      <c r="J37" s="34" t="s">
        <v>57</v>
      </c>
      <c r="L37" s="21"/>
      <c r="M37" s="21"/>
      <c r="N37" s="21"/>
    </row>
    <row r="38" spans="1:14" s="4" customFormat="1" ht="15" x14ac:dyDescent="0.2">
      <c r="A38" s="108" t="s">
        <v>22</v>
      </c>
      <c r="B38" s="109">
        <f ca="1">IF($D$3="",COUNTIF($F$6:$F$22,1),"*** ERROR ***")</f>
        <v>0</v>
      </c>
      <c r="C38" s="94"/>
      <c r="D38" s="12"/>
      <c r="G38" s="17"/>
      <c r="H38" s="17"/>
      <c r="I38" s="17"/>
      <c r="J38" s="34" t="s">
        <v>58</v>
      </c>
      <c r="K38" s="32"/>
    </row>
    <row r="39" spans="1:14" x14ac:dyDescent="0.2">
      <c r="A39" s="110" t="s">
        <v>23</v>
      </c>
      <c r="B39" s="109">
        <f ca="1">IF($D$3="",COUNTIF($F$6:$F$22,2),"*** ERROR ***")</f>
        <v>0</v>
      </c>
      <c r="C39" s="107"/>
      <c r="J39" s="34" t="s">
        <v>59</v>
      </c>
      <c r="L39" s="21"/>
      <c r="M39" s="21"/>
      <c r="N39" s="21"/>
    </row>
    <row r="40" spans="1:14" x14ac:dyDescent="0.2">
      <c r="A40" s="110" t="s">
        <v>24</v>
      </c>
      <c r="B40" s="109">
        <f ca="1">IF($D$3="",COUNTIF($F$6:$F$22,3),"*** ERROR ***")</f>
        <v>0</v>
      </c>
      <c r="C40" s="107"/>
      <c r="J40" s="34" t="s">
        <v>60</v>
      </c>
      <c r="L40" s="21"/>
      <c r="M40" s="21"/>
      <c r="N40" s="21"/>
    </row>
    <row r="41" spans="1:14" x14ac:dyDescent="0.2">
      <c r="A41" s="110" t="s">
        <v>25</v>
      </c>
      <c r="B41" s="109">
        <f ca="1">IF($D$3="",COUNTIF($F$6:$F$22,4),"*** ERROR ***")</f>
        <v>0</v>
      </c>
      <c r="C41" s="107"/>
      <c r="J41" s="34" t="s">
        <v>29</v>
      </c>
      <c r="L41" s="21"/>
      <c r="M41" s="21"/>
      <c r="N41" s="21"/>
    </row>
    <row r="42" spans="1:14" x14ac:dyDescent="0.2">
      <c r="A42" s="110" t="s">
        <v>26</v>
      </c>
      <c r="B42" s="109">
        <f ca="1">IF($D$3="",COUNTIF($F$6:$F$22,"&gt;4"),"*** ERROR ***")</f>
        <v>0</v>
      </c>
      <c r="C42" s="107"/>
      <c r="J42" s="32" t="s">
        <v>71</v>
      </c>
      <c r="L42" s="21"/>
      <c r="M42" s="21"/>
      <c r="N42" s="21"/>
    </row>
    <row r="43" spans="1:14" ht="22.5" customHeight="1" x14ac:dyDescent="0.2">
      <c r="A43" s="111" t="s">
        <v>27</v>
      </c>
      <c r="B43" s="112">
        <f ca="1">IF($D$3="",SUM(F6:F22),"*** ERROR ***")</f>
        <v>0</v>
      </c>
      <c r="C43" s="107"/>
    </row>
    <row r="44" spans="1:14" x14ac:dyDescent="0.2">
      <c r="A44" s="105"/>
      <c r="B44" s="106"/>
      <c r="C44" s="107"/>
    </row>
    <row r="48" spans="1:14" s="4" customFormat="1" ht="15" x14ac:dyDescent="0.2">
      <c r="A48" s="20"/>
      <c r="B48" s="10"/>
      <c r="C48" s="15"/>
      <c r="D48" s="2"/>
      <c r="G48" s="17"/>
      <c r="H48" s="17"/>
      <c r="I48" s="17"/>
      <c r="J48" s="32"/>
      <c r="K48" s="32"/>
      <c r="L48" s="17"/>
      <c r="M48" s="12"/>
      <c r="N48" s="12"/>
    </row>
    <row r="49" spans="1:14" ht="15" x14ac:dyDescent="0.2">
      <c r="D49" s="12"/>
    </row>
    <row r="59" spans="1:14" s="4" customFormat="1" ht="15" x14ac:dyDescent="0.2">
      <c r="A59" s="20"/>
      <c r="B59" s="10"/>
      <c r="C59" s="15"/>
      <c r="D59" s="2"/>
      <c r="G59" s="17"/>
      <c r="H59" s="17"/>
      <c r="I59" s="17"/>
      <c r="J59" s="32"/>
      <c r="K59" s="32"/>
      <c r="L59" s="17"/>
      <c r="M59" s="12"/>
      <c r="N59" s="12"/>
    </row>
    <row r="60" spans="1:14" ht="15" x14ac:dyDescent="0.2">
      <c r="D60" s="12"/>
    </row>
    <row r="84" spans="1:14" ht="15" x14ac:dyDescent="0.2">
      <c r="B84" s="13"/>
    </row>
    <row r="92" spans="1:14" s="16" customFormat="1" ht="15" x14ac:dyDescent="0.2">
      <c r="A92" s="1"/>
      <c r="B92" s="13"/>
      <c r="D92" s="2"/>
      <c r="E92" s="21"/>
      <c r="F92" s="21"/>
      <c r="G92" s="7"/>
      <c r="H92" s="7"/>
      <c r="I92" s="7"/>
      <c r="J92" s="32"/>
      <c r="K92" s="32"/>
      <c r="L92" s="7"/>
      <c r="M92" s="2"/>
      <c r="N92" s="2"/>
    </row>
  </sheetData>
  <sheetProtection formatRows="0" selectLockedCells="1"/>
  <mergeCells count="3">
    <mergeCell ref="A1:I1"/>
    <mergeCell ref="D3:I4"/>
    <mergeCell ref="A37:B37"/>
  </mergeCells>
  <dataValidations count="2">
    <dataValidation type="list" allowBlank="1" showInputMessage="1" showErrorMessage="1" sqref="E6:E19">
      <formula1>StatusOptions</formula1>
    </dataValidation>
    <dataValidation type="list" allowBlank="1" showInputMessage="1" showErrorMessage="1" sqref="O62:O65536 O48 L38 O59 E931:F65536 O2:O4 K48 K62:K65536 K59 J20 O21:O36 N20 O6:O19 F38">
      <formula1>Status</formula1>
    </dataValidation>
  </dataValidations>
  <printOptions horizontalCentered="1"/>
  <pageMargins left="0.39" right="0.42" top="0.48" bottom="0.5" header="0.17" footer="0.25"/>
  <pageSetup scale="47" fitToHeight="0" orientation="landscape" r:id="rId1"/>
  <headerFooter alignWithMargins="0">
    <oddHeader>&amp;L&amp;G&amp;R&amp;"Arial,Italic"&amp;8&amp;F</oddHeader>
    <oddFooter>&amp;L&amp;"Arial,Italic"&amp;8PMM_Project Test Log_v2.0&amp;C&amp;"Arial,Italic"&amp;8&amp;D&amp;T&amp;"Arial,Regular"&amp;10
&amp;R&amp;"Arial,Italic"&amp;8&amp;Pof&amp;N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zoomScale="64" zoomScaleNormal="64" zoomScaleSheetLayoutView="80" zoomScalePageLayoutView="63" workbookViewId="0">
      <selection activeCell="A21" sqref="A21"/>
    </sheetView>
  </sheetViews>
  <sheetFormatPr defaultRowHeight="12.75" x14ac:dyDescent="0.2"/>
  <cols>
    <col min="1" max="1" width="14.7109375" style="1" customWidth="1"/>
    <col min="2" max="2" width="60.7109375" style="8" customWidth="1"/>
    <col min="3" max="3" width="40.7109375" style="16" customWidth="1"/>
    <col min="4" max="4" width="40.7109375" style="2" customWidth="1"/>
    <col min="5" max="5" width="20.5703125" style="21" customWidth="1"/>
    <col min="6" max="6" width="11.7109375" style="21" customWidth="1"/>
    <col min="7" max="7" width="15.28515625" style="7" customWidth="1"/>
    <col min="8" max="8" width="22" style="7" customWidth="1"/>
    <col min="9" max="9" width="50.7109375" style="7" customWidth="1"/>
    <col min="10" max="10" width="20.42578125" style="32" hidden="1" customWidth="1"/>
    <col min="11" max="11" width="35.85546875" style="32" hidden="1" customWidth="1"/>
    <col min="12" max="12" width="16.140625" style="7" customWidth="1"/>
    <col min="13" max="14" width="16.140625" style="2" customWidth="1"/>
    <col min="15" max="15" width="16.140625" style="21" customWidth="1"/>
    <col min="16" max="16" width="22" style="21" customWidth="1"/>
    <col min="17" max="16384" width="9.140625" style="21"/>
  </cols>
  <sheetData>
    <row r="1" spans="1:14" ht="25.5" customHeight="1" x14ac:dyDescent="0.2">
      <c r="A1" s="134" t="s">
        <v>12</v>
      </c>
      <c r="B1" s="134"/>
      <c r="C1" s="134"/>
      <c r="D1" s="134"/>
      <c r="E1" s="134"/>
      <c r="F1" s="134"/>
      <c r="G1" s="134"/>
      <c r="H1" s="134"/>
      <c r="I1" s="135"/>
    </row>
    <row r="2" spans="1:14" s="6" customFormat="1" ht="15.75" x14ac:dyDescent="0.2">
      <c r="B2" s="19" t="s">
        <v>8</v>
      </c>
      <c r="C2" s="14"/>
      <c r="D2" s="9"/>
      <c r="E2" s="9"/>
      <c r="F2" s="9"/>
      <c r="G2" s="5"/>
      <c r="H2" s="5"/>
      <c r="I2" s="5"/>
      <c r="J2" s="34">
        <f>ROW(A25)</f>
        <v>25</v>
      </c>
      <c r="K2" s="33"/>
    </row>
    <row r="3" spans="1:14" s="6" customFormat="1" ht="15.75" x14ac:dyDescent="0.2">
      <c r="B3" s="19" t="s">
        <v>7</v>
      </c>
      <c r="C3" s="14" t="s">
        <v>37</v>
      </c>
      <c r="D3" s="138" t="str">
        <f ca="1">IF($J$24&gt;0,INDIRECT("K"&amp;$J$24),"")</f>
        <v/>
      </c>
      <c r="E3" s="139"/>
      <c r="F3" s="139"/>
      <c r="G3" s="139"/>
      <c r="H3" s="139"/>
      <c r="I3" s="139"/>
      <c r="J3" s="34"/>
      <c r="K3" s="33"/>
    </row>
    <row r="4" spans="1:14" s="6" customFormat="1" ht="25.5" customHeight="1" x14ac:dyDescent="0.2">
      <c r="B4" s="19" t="s">
        <v>10</v>
      </c>
      <c r="C4" s="14"/>
      <c r="D4" s="140"/>
      <c r="E4" s="140"/>
      <c r="F4" s="140"/>
      <c r="G4" s="140"/>
      <c r="H4" s="140"/>
      <c r="I4" s="140"/>
      <c r="J4" s="34"/>
      <c r="K4" s="33"/>
    </row>
    <row r="5" spans="1:14" s="11" customFormat="1" ht="36" customHeight="1" x14ac:dyDescent="0.2">
      <c r="A5" s="49" t="s">
        <v>13</v>
      </c>
      <c r="B5" s="49" t="s">
        <v>9</v>
      </c>
      <c r="C5" s="49" t="s">
        <v>1</v>
      </c>
      <c r="D5" s="49" t="s">
        <v>2</v>
      </c>
      <c r="E5" s="49" t="s">
        <v>0</v>
      </c>
      <c r="F5" s="49" t="s">
        <v>20</v>
      </c>
      <c r="G5" s="49" t="s">
        <v>79</v>
      </c>
      <c r="H5" s="49" t="s">
        <v>80</v>
      </c>
      <c r="I5" s="49" t="s">
        <v>18</v>
      </c>
      <c r="J5" s="35"/>
      <c r="K5" s="35"/>
    </row>
    <row r="6" spans="1:14" s="4" customFormat="1" ht="34.5" customHeight="1" x14ac:dyDescent="0.2">
      <c r="A6" s="90">
        <v>1</v>
      </c>
      <c r="B6" s="91"/>
      <c r="C6" s="91"/>
      <c r="D6" s="22"/>
      <c r="E6" s="23"/>
      <c r="F6" s="29"/>
      <c r="G6" s="22"/>
      <c r="H6" s="22"/>
      <c r="I6" s="22"/>
      <c r="J6" s="34" t="str">
        <f t="shared" ref="J6:J19" si="0">IF(($B6="")*(($E6&lt;&gt;"")+($F6&lt;&gt;"")),ROW(),IF(($F6&lt;&gt;"")*(($E6="")+($E6=$J$42)),ROW(),IF((ISTEXT($F6)),ROW(),IF(($F6&lt;0)+(($F6-INT($F6))&lt;&gt;0),ROW(),""))))</f>
        <v/>
      </c>
      <c r="K6" s="40" t="str">
        <f t="shared" ref="K6:K19" si="1">IF(($B6="")*(($E6&lt;&gt;"")+($F6&lt;&gt;"")),"At Row "&amp;ROW()&amp;" - No Test Script Description.",IF(($F6&lt;&gt;"")*(($E6="")+($E6=$J$42)),"At Row "&amp;ROW()&amp;" - Retest Count must be blank or zero if Status is Not to be Performed or Not Started.",IF((ISTEXT($F6)),"At Row "&amp;ROW()&amp;" - Retest Count must be numeric.",IF(($F6&lt;0)+(($F6-INT($F6))&lt;&gt;0),"At Row "&amp;ROW()&amp;" - Retest Count must be a positive integer.",""))))</f>
        <v/>
      </c>
      <c r="L6" s="17"/>
      <c r="M6" s="12"/>
      <c r="N6" s="12"/>
    </row>
    <row r="7" spans="1:14" s="4" customFormat="1" ht="35.1" customHeight="1" x14ac:dyDescent="0.2">
      <c r="A7" s="90">
        <v>2</v>
      </c>
      <c r="B7" s="91"/>
      <c r="C7" s="91"/>
      <c r="D7" s="22"/>
      <c r="E7" s="23"/>
      <c r="F7" s="29"/>
      <c r="G7" s="22"/>
      <c r="H7" s="22"/>
      <c r="I7" s="22"/>
      <c r="J7" s="34" t="str">
        <f t="shared" si="0"/>
        <v/>
      </c>
      <c r="K7" s="40" t="str">
        <f t="shared" si="1"/>
        <v/>
      </c>
      <c r="L7" s="17"/>
      <c r="M7" s="12"/>
      <c r="N7" s="12"/>
    </row>
    <row r="8" spans="1:14" s="4" customFormat="1" ht="35.1" customHeight="1" x14ac:dyDescent="0.2">
      <c r="A8" s="90">
        <v>3</v>
      </c>
      <c r="B8" s="91"/>
      <c r="C8" s="91"/>
      <c r="D8" s="22"/>
      <c r="E8" s="23"/>
      <c r="F8" s="30"/>
      <c r="G8" s="22"/>
      <c r="H8" s="22"/>
      <c r="I8" s="22"/>
      <c r="J8" s="34" t="str">
        <f t="shared" si="0"/>
        <v/>
      </c>
      <c r="K8" s="40" t="str">
        <f t="shared" si="1"/>
        <v/>
      </c>
      <c r="L8" s="17"/>
      <c r="M8" s="12"/>
      <c r="N8" s="12"/>
    </row>
    <row r="9" spans="1:14" s="4" customFormat="1" ht="35.1" customHeight="1" x14ac:dyDescent="0.2">
      <c r="A9" s="90">
        <v>4</v>
      </c>
      <c r="B9" s="91"/>
      <c r="C9" s="91"/>
      <c r="D9" s="22"/>
      <c r="E9" s="23"/>
      <c r="F9" s="30"/>
      <c r="G9" s="22"/>
      <c r="H9" s="22"/>
      <c r="I9" s="22"/>
      <c r="J9" s="34" t="str">
        <f t="shared" si="0"/>
        <v/>
      </c>
      <c r="K9" s="40" t="str">
        <f t="shared" si="1"/>
        <v/>
      </c>
      <c r="L9" s="17"/>
      <c r="M9" s="12"/>
      <c r="N9" s="12"/>
    </row>
    <row r="10" spans="1:14" s="4" customFormat="1" ht="35.1" customHeight="1" x14ac:dyDescent="0.2">
      <c r="A10" s="90">
        <v>5</v>
      </c>
      <c r="B10" s="91"/>
      <c r="C10" s="91"/>
      <c r="D10" s="22"/>
      <c r="E10" s="23"/>
      <c r="F10" s="30"/>
      <c r="G10" s="22"/>
      <c r="H10" s="22"/>
      <c r="I10" s="22"/>
      <c r="J10" s="34" t="str">
        <f t="shared" si="0"/>
        <v/>
      </c>
      <c r="K10" s="40" t="str">
        <f t="shared" si="1"/>
        <v/>
      </c>
      <c r="L10" s="17"/>
      <c r="M10" s="12"/>
      <c r="N10" s="12"/>
    </row>
    <row r="11" spans="1:14" s="4" customFormat="1" ht="35.1" customHeight="1" x14ac:dyDescent="0.2">
      <c r="A11" s="90">
        <v>6</v>
      </c>
      <c r="B11" s="91"/>
      <c r="C11" s="91"/>
      <c r="D11" s="22"/>
      <c r="E11" s="23"/>
      <c r="F11" s="29"/>
      <c r="G11" s="22"/>
      <c r="H11" s="22"/>
      <c r="I11" s="22"/>
      <c r="J11" s="34" t="str">
        <f t="shared" si="0"/>
        <v/>
      </c>
      <c r="K11" s="40" t="str">
        <f t="shared" si="1"/>
        <v/>
      </c>
      <c r="L11" s="17"/>
      <c r="M11" s="12"/>
      <c r="N11" s="12"/>
    </row>
    <row r="12" spans="1:14" s="4" customFormat="1" ht="35.1" customHeight="1" x14ac:dyDescent="0.2">
      <c r="A12" s="90">
        <v>7</v>
      </c>
      <c r="B12" s="91"/>
      <c r="C12" s="91"/>
      <c r="D12" s="22"/>
      <c r="E12" s="23"/>
      <c r="F12" s="30"/>
      <c r="G12" s="22"/>
      <c r="H12" s="22"/>
      <c r="I12" s="22"/>
      <c r="J12" s="34" t="str">
        <f t="shared" si="0"/>
        <v/>
      </c>
      <c r="K12" s="40" t="str">
        <f t="shared" si="1"/>
        <v/>
      </c>
      <c r="L12" s="17"/>
      <c r="M12" s="12"/>
      <c r="N12" s="12"/>
    </row>
    <row r="13" spans="1:14" s="4" customFormat="1" ht="35.1" customHeight="1" x14ac:dyDescent="0.2">
      <c r="A13" s="90">
        <v>8</v>
      </c>
      <c r="B13" s="91"/>
      <c r="C13" s="91"/>
      <c r="D13" s="22"/>
      <c r="E13" s="23"/>
      <c r="F13" s="30"/>
      <c r="G13" s="24"/>
      <c r="H13" s="24"/>
      <c r="I13" s="24"/>
      <c r="J13" s="34" t="str">
        <f t="shared" si="0"/>
        <v/>
      </c>
      <c r="K13" s="40" t="str">
        <f t="shared" si="1"/>
        <v/>
      </c>
      <c r="L13" s="17"/>
      <c r="M13" s="12"/>
      <c r="N13" s="12"/>
    </row>
    <row r="14" spans="1:14" s="4" customFormat="1" ht="35.1" customHeight="1" x14ac:dyDescent="0.2">
      <c r="A14" s="90">
        <v>9</v>
      </c>
      <c r="B14" s="91"/>
      <c r="C14" s="91"/>
      <c r="D14" s="22"/>
      <c r="E14" s="23"/>
      <c r="F14" s="30"/>
      <c r="G14" s="22"/>
      <c r="H14" s="22"/>
      <c r="I14" s="22"/>
      <c r="J14" s="34" t="str">
        <f t="shared" si="0"/>
        <v/>
      </c>
      <c r="K14" s="40" t="str">
        <f t="shared" si="1"/>
        <v/>
      </c>
      <c r="L14" s="17"/>
      <c r="M14" s="12"/>
      <c r="N14" s="12"/>
    </row>
    <row r="15" spans="1:14" s="4" customFormat="1" ht="35.1" customHeight="1" x14ac:dyDescent="0.2">
      <c r="A15" s="90">
        <v>10</v>
      </c>
      <c r="B15" s="91"/>
      <c r="C15" s="91"/>
      <c r="D15" s="22"/>
      <c r="E15" s="23"/>
      <c r="F15" s="29"/>
      <c r="G15" s="22"/>
      <c r="H15" s="22"/>
      <c r="I15" s="22"/>
      <c r="J15" s="34" t="str">
        <f t="shared" si="0"/>
        <v/>
      </c>
      <c r="K15" s="40" t="str">
        <f t="shared" si="1"/>
        <v/>
      </c>
      <c r="L15" s="17"/>
      <c r="M15" s="12"/>
      <c r="N15" s="12"/>
    </row>
    <row r="16" spans="1:14" s="4" customFormat="1" ht="35.1" customHeight="1" x14ac:dyDescent="0.2">
      <c r="A16" s="90">
        <v>11</v>
      </c>
      <c r="B16" s="91"/>
      <c r="C16" s="91"/>
      <c r="D16" s="22"/>
      <c r="E16" s="23"/>
      <c r="F16" s="29"/>
      <c r="G16" s="22"/>
      <c r="H16" s="22"/>
      <c r="I16" s="22"/>
      <c r="J16" s="34" t="str">
        <f t="shared" si="0"/>
        <v/>
      </c>
      <c r="K16" s="40" t="str">
        <f t="shared" si="1"/>
        <v/>
      </c>
      <c r="L16" s="17"/>
      <c r="M16" s="12"/>
      <c r="N16" s="12"/>
    </row>
    <row r="17" spans="1:14" s="4" customFormat="1" ht="35.1" customHeight="1" x14ac:dyDescent="0.2">
      <c r="A17" s="90">
        <v>12</v>
      </c>
      <c r="B17" s="91"/>
      <c r="C17" s="91"/>
      <c r="D17" s="22"/>
      <c r="E17" s="23"/>
      <c r="F17" s="29"/>
      <c r="G17" s="22"/>
      <c r="H17" s="22"/>
      <c r="I17" s="22"/>
      <c r="J17" s="34" t="str">
        <f t="shared" si="0"/>
        <v/>
      </c>
      <c r="K17" s="40" t="str">
        <f t="shared" si="1"/>
        <v/>
      </c>
      <c r="L17" s="17"/>
      <c r="M17" s="12"/>
      <c r="N17" s="12"/>
    </row>
    <row r="18" spans="1:14" s="4" customFormat="1" ht="35.1" customHeight="1" x14ac:dyDescent="0.2">
      <c r="A18" s="90">
        <v>13</v>
      </c>
      <c r="B18" s="91"/>
      <c r="C18" s="91"/>
      <c r="D18" s="22"/>
      <c r="E18" s="23"/>
      <c r="F18" s="30"/>
      <c r="G18" s="22"/>
      <c r="H18" s="22"/>
      <c r="I18" s="22"/>
      <c r="J18" s="34" t="str">
        <f t="shared" si="0"/>
        <v/>
      </c>
      <c r="K18" s="40" t="str">
        <f t="shared" si="1"/>
        <v/>
      </c>
      <c r="L18" s="17"/>
      <c r="M18" s="12"/>
      <c r="N18" s="12"/>
    </row>
    <row r="19" spans="1:14" s="4" customFormat="1" ht="35.1" customHeight="1" x14ac:dyDescent="0.2">
      <c r="A19" s="90">
        <v>14</v>
      </c>
      <c r="B19" s="91"/>
      <c r="C19" s="91"/>
      <c r="D19" s="22"/>
      <c r="E19" s="23"/>
      <c r="F19" s="30"/>
      <c r="G19" s="22"/>
      <c r="H19" s="22"/>
      <c r="I19" s="22"/>
      <c r="J19" s="34" t="str">
        <f t="shared" si="0"/>
        <v/>
      </c>
      <c r="K19" s="40" t="str">
        <f t="shared" si="1"/>
        <v/>
      </c>
      <c r="L19" s="17"/>
      <c r="M19" s="12"/>
      <c r="N19" s="12"/>
    </row>
    <row r="20" spans="1:14" s="4" customFormat="1" ht="18" customHeight="1" x14ac:dyDescent="0.2">
      <c r="A20" s="92"/>
      <c r="B20" s="93"/>
      <c r="C20" s="94"/>
      <c r="G20" s="12"/>
      <c r="H20" s="12"/>
      <c r="I20" s="12"/>
      <c r="J20" s="32"/>
      <c r="K20" s="34"/>
      <c r="L20" s="12"/>
      <c r="M20" s="12"/>
    </row>
    <row r="21" spans="1:14" s="4" customFormat="1" ht="15" x14ac:dyDescent="0.2">
      <c r="A21" s="92"/>
      <c r="B21" s="93"/>
      <c r="C21" s="94"/>
      <c r="D21" s="12"/>
      <c r="G21" s="17"/>
      <c r="H21" s="17"/>
      <c r="I21" s="17"/>
      <c r="J21" s="32"/>
      <c r="K21" s="32"/>
      <c r="L21" s="17"/>
      <c r="M21" s="12"/>
      <c r="N21" s="12"/>
    </row>
    <row r="22" spans="1:14" s="4" customFormat="1" ht="15" x14ac:dyDescent="0.2">
      <c r="A22" s="92"/>
      <c r="B22" s="93"/>
      <c r="C22" s="94"/>
      <c r="D22" s="12"/>
      <c r="G22" s="17"/>
      <c r="H22" s="17"/>
      <c r="I22" s="17"/>
      <c r="J22" s="32"/>
      <c r="K22" s="32"/>
      <c r="L22" s="17"/>
      <c r="M22" s="12"/>
      <c r="N22" s="12"/>
    </row>
    <row r="23" spans="1:14" s="4" customFormat="1" ht="15.75" x14ac:dyDescent="0.2">
      <c r="A23" s="95" t="s">
        <v>14</v>
      </c>
      <c r="B23" s="93"/>
      <c r="C23" s="94"/>
      <c r="D23" s="12"/>
      <c r="G23" s="17"/>
      <c r="H23" s="17"/>
      <c r="I23" s="17"/>
      <c r="J23" s="32"/>
      <c r="K23" s="32"/>
      <c r="L23" s="17"/>
      <c r="M23" s="12"/>
      <c r="N23" s="12"/>
    </row>
    <row r="24" spans="1:14" s="4" customFormat="1" ht="15" x14ac:dyDescent="0.2">
      <c r="A24" s="96" t="s">
        <v>0</v>
      </c>
      <c r="B24" s="97" t="s">
        <v>11</v>
      </c>
      <c r="C24" s="94"/>
      <c r="D24" s="12"/>
      <c r="G24" s="17"/>
      <c r="H24" s="17"/>
      <c r="I24" s="17"/>
      <c r="J24" s="32">
        <f>MAX(J6:J22)</f>
        <v>0</v>
      </c>
      <c r="K24" s="32"/>
      <c r="L24" s="17"/>
      <c r="M24" s="12"/>
      <c r="N24" s="12"/>
    </row>
    <row r="25" spans="1:14" s="4" customFormat="1" ht="15" x14ac:dyDescent="0.2">
      <c r="A25" s="98" t="s">
        <v>6</v>
      </c>
      <c r="B25" s="99">
        <f ca="1">IF($D$3="",COUNTIF($E6:$E22,"="&amp;$J$37),"*** ERROR ***")</f>
        <v>0</v>
      </c>
      <c r="C25" s="94"/>
      <c r="D25" s="12"/>
      <c r="G25" s="17"/>
      <c r="H25" s="17"/>
      <c r="I25" s="17"/>
      <c r="J25" s="32"/>
      <c r="K25" s="32"/>
      <c r="L25" s="17"/>
      <c r="M25" s="12"/>
      <c r="N25" s="12"/>
    </row>
    <row r="26" spans="1:14" s="4" customFormat="1" ht="15" x14ac:dyDescent="0.2">
      <c r="A26" s="100" t="s">
        <v>19</v>
      </c>
      <c r="B26" s="99">
        <f ca="1">IF($D$3="",COUNTIF($E6:$E22,"="&amp;$J$38)+COUNTIF($E6:$E22,"="&amp;$J$39),"*** ERROR ***")</f>
        <v>0</v>
      </c>
      <c r="C26" s="94"/>
      <c r="D26" s="12"/>
      <c r="G26" s="17"/>
      <c r="H26" s="17"/>
      <c r="I26" s="17"/>
      <c r="J26" s="32"/>
      <c r="K26" s="32"/>
      <c r="L26" s="17"/>
      <c r="M26" s="12"/>
      <c r="N26" s="12"/>
    </row>
    <row r="27" spans="1:14" s="4" customFormat="1" ht="15" x14ac:dyDescent="0.2">
      <c r="A27" s="100" t="s">
        <v>61</v>
      </c>
      <c r="B27" s="99">
        <f ca="1">IF($D$3="",COUNTIF($E6:$E22,"="&amp;$J$40),"*** ERROR ***")</f>
        <v>0</v>
      </c>
      <c r="C27" s="94"/>
      <c r="D27" s="12"/>
      <c r="G27" s="17"/>
      <c r="H27" s="17"/>
      <c r="I27" s="17"/>
      <c r="J27" s="32"/>
      <c r="K27" s="32"/>
      <c r="L27" s="17"/>
      <c r="M27" s="12"/>
      <c r="N27" s="12"/>
    </row>
    <row r="28" spans="1:14" s="4" customFormat="1" ht="15" x14ac:dyDescent="0.2">
      <c r="A28" s="98" t="s">
        <v>29</v>
      </c>
      <c r="B28" s="99">
        <f ca="1">IF($D$3="",COUNTIF($E6:$E22,"="&amp;$J$41),"*** ERROR ***")</f>
        <v>0</v>
      </c>
      <c r="C28" s="94"/>
      <c r="D28" s="12"/>
      <c r="G28" s="17"/>
      <c r="H28" s="17"/>
      <c r="I28" s="17"/>
      <c r="J28" s="32"/>
      <c r="K28" s="32"/>
      <c r="L28" s="17"/>
      <c r="M28" s="12"/>
      <c r="N28" s="12"/>
    </row>
    <row r="29" spans="1:14" s="4" customFormat="1" ht="15" x14ac:dyDescent="0.2">
      <c r="A29" s="100" t="s">
        <v>76</v>
      </c>
      <c r="B29" s="99">
        <f ca="1">IF($D$3="",COUNTIF($E6:$E22,"="&amp;$J$42),"*** ERROR ***")</f>
        <v>0</v>
      </c>
      <c r="C29" s="94"/>
      <c r="D29" s="12"/>
      <c r="G29" s="17"/>
      <c r="H29" s="17"/>
      <c r="I29" s="17"/>
      <c r="J29" s="32"/>
      <c r="K29" s="32"/>
      <c r="L29" s="17"/>
      <c r="M29" s="12"/>
      <c r="N29" s="12"/>
    </row>
    <row r="30" spans="1:14" s="4" customFormat="1" ht="15" x14ac:dyDescent="0.2">
      <c r="A30" s="98" t="s">
        <v>4</v>
      </c>
      <c r="B30" s="99">
        <f ca="1">$B31-$B25-$B26-$B27-$B28-$B29</f>
        <v>0</v>
      </c>
      <c r="C30" s="94"/>
      <c r="D30" s="12"/>
      <c r="G30" s="17"/>
      <c r="H30" s="17"/>
      <c r="I30" s="17"/>
      <c r="J30" s="32"/>
      <c r="K30" s="32"/>
      <c r="L30" s="17"/>
      <c r="M30" s="12"/>
      <c r="N30" s="12"/>
    </row>
    <row r="31" spans="1:14" s="4" customFormat="1" ht="21.75" customHeight="1" x14ac:dyDescent="0.2">
      <c r="A31" s="101" t="s">
        <v>27</v>
      </c>
      <c r="B31" s="102">
        <f ca="1">IF($D$3="",COUNTIF($B6:$B22,"&lt;&gt;"&amp;""),"*** ERROR ***")</f>
        <v>0</v>
      </c>
      <c r="C31" s="94"/>
      <c r="D31" s="12"/>
      <c r="G31" s="17"/>
      <c r="H31" s="17"/>
      <c r="I31" s="17"/>
      <c r="J31" s="32"/>
      <c r="K31" s="32"/>
      <c r="L31" s="17"/>
      <c r="M31" s="12"/>
      <c r="N31" s="12"/>
    </row>
    <row r="32" spans="1:14" s="4" customFormat="1" ht="15" customHeight="1" x14ac:dyDescent="0.2">
      <c r="A32" s="103"/>
      <c r="B32" s="104"/>
      <c r="C32" s="94"/>
      <c r="D32" s="12"/>
      <c r="G32" s="17"/>
      <c r="H32" s="17"/>
      <c r="I32" s="17"/>
      <c r="J32" s="32"/>
      <c r="K32" s="32"/>
      <c r="L32" s="17"/>
      <c r="M32" s="12"/>
      <c r="N32" s="12"/>
    </row>
    <row r="33" spans="1:14" s="4" customFormat="1" ht="15.75" x14ac:dyDescent="0.2">
      <c r="A33" s="95" t="s">
        <v>15</v>
      </c>
      <c r="B33" s="104"/>
      <c r="C33" s="94"/>
      <c r="D33" s="12"/>
      <c r="G33" s="17"/>
      <c r="H33" s="17"/>
      <c r="I33" s="17"/>
      <c r="J33" s="32"/>
      <c r="K33" s="32"/>
      <c r="L33" s="17"/>
      <c r="M33" s="12"/>
      <c r="N33" s="12"/>
    </row>
    <row r="34" spans="1:14" s="4" customFormat="1" ht="15" x14ac:dyDescent="0.2">
      <c r="A34" s="98" t="s">
        <v>16</v>
      </c>
      <c r="B34" s="99">
        <f ca="1">IF($D$3="",COUNTIF($E6:$E22,"="&amp;$J$37)+COUNTIF($E6:$E22,"="&amp;$J$38),"*** ERROR ***")</f>
        <v>0</v>
      </c>
      <c r="C34" s="94"/>
      <c r="D34" s="12"/>
      <c r="G34" s="17"/>
      <c r="H34" s="17"/>
      <c r="I34" s="17"/>
      <c r="J34" s="32"/>
      <c r="K34" s="32"/>
      <c r="L34" s="17"/>
      <c r="M34" s="12"/>
      <c r="N34" s="12"/>
    </row>
    <row r="35" spans="1:14" s="4" customFormat="1" ht="15" x14ac:dyDescent="0.2">
      <c r="A35" s="98" t="s">
        <v>17</v>
      </c>
      <c r="B35" s="99">
        <f ca="1">IF($D$3="",COUNTIF($E6:$E22,"="&amp;$J$39)+COUNTIF($E6:$E22,"="&amp;$J$40),"*** ERROR ***")</f>
        <v>0</v>
      </c>
      <c r="C35" s="94"/>
      <c r="D35" s="12"/>
      <c r="G35" s="17"/>
      <c r="H35" s="17"/>
      <c r="I35" s="17"/>
      <c r="J35" s="32"/>
      <c r="K35" s="32"/>
      <c r="L35" s="17"/>
      <c r="M35" s="12"/>
      <c r="N35" s="12"/>
    </row>
    <row r="36" spans="1:14" ht="15" x14ac:dyDescent="0.2">
      <c r="A36" s="105"/>
      <c r="B36" s="106"/>
      <c r="C36" s="107"/>
      <c r="D36" s="12"/>
    </row>
    <row r="37" spans="1:14" ht="15.75" x14ac:dyDescent="0.2">
      <c r="A37" s="136" t="s">
        <v>21</v>
      </c>
      <c r="B37" s="137"/>
      <c r="C37" s="107"/>
      <c r="J37" s="34" t="s">
        <v>57</v>
      </c>
      <c r="L37" s="21"/>
      <c r="M37" s="21"/>
      <c r="N37" s="21"/>
    </row>
    <row r="38" spans="1:14" s="4" customFormat="1" ht="15" x14ac:dyDescent="0.2">
      <c r="A38" s="108" t="s">
        <v>22</v>
      </c>
      <c r="B38" s="109">
        <f ca="1">IF($D$3="",COUNTIF($F$6:$F$22,1),"*** ERROR ***")</f>
        <v>0</v>
      </c>
      <c r="C38" s="94"/>
      <c r="D38" s="12"/>
      <c r="G38" s="17"/>
      <c r="H38" s="17"/>
      <c r="I38" s="17"/>
      <c r="J38" s="34" t="s">
        <v>58</v>
      </c>
      <c r="K38" s="32"/>
    </row>
    <row r="39" spans="1:14" x14ac:dyDescent="0.2">
      <c r="A39" s="110" t="s">
        <v>23</v>
      </c>
      <c r="B39" s="109">
        <f ca="1">IF($D$3="",COUNTIF($F$6:$F$22,2),"*** ERROR ***")</f>
        <v>0</v>
      </c>
      <c r="C39" s="107"/>
      <c r="J39" s="34" t="s">
        <v>59</v>
      </c>
      <c r="L39" s="21"/>
      <c r="M39" s="21"/>
      <c r="N39" s="21"/>
    </row>
    <row r="40" spans="1:14" x14ac:dyDescent="0.2">
      <c r="A40" s="110" t="s">
        <v>24</v>
      </c>
      <c r="B40" s="109">
        <f ca="1">IF($D$3="",COUNTIF($F$6:$F$22,3),"*** ERROR ***")</f>
        <v>0</v>
      </c>
      <c r="C40" s="107"/>
      <c r="J40" s="34" t="s">
        <v>60</v>
      </c>
      <c r="L40" s="21"/>
      <c r="M40" s="21"/>
      <c r="N40" s="21"/>
    </row>
    <row r="41" spans="1:14" x14ac:dyDescent="0.2">
      <c r="A41" s="110" t="s">
        <v>25</v>
      </c>
      <c r="B41" s="109">
        <f ca="1">IF($D$3="",COUNTIF($F$6:$F$22,4),"*** ERROR ***")</f>
        <v>0</v>
      </c>
      <c r="C41" s="107"/>
      <c r="J41" s="34" t="s">
        <v>29</v>
      </c>
      <c r="L41" s="21"/>
      <c r="M41" s="21"/>
      <c r="N41" s="21"/>
    </row>
    <row r="42" spans="1:14" x14ac:dyDescent="0.2">
      <c r="A42" s="110" t="s">
        <v>26</v>
      </c>
      <c r="B42" s="109">
        <f ca="1">IF($D$3="",COUNTIF($F$6:$F$22,"&gt;4"),"*** ERROR ***")</f>
        <v>0</v>
      </c>
      <c r="C42" s="107"/>
      <c r="J42" s="32" t="s">
        <v>71</v>
      </c>
      <c r="L42" s="21"/>
      <c r="M42" s="21"/>
      <c r="N42" s="21"/>
    </row>
    <row r="43" spans="1:14" ht="22.5" customHeight="1" x14ac:dyDescent="0.2">
      <c r="A43" s="111" t="s">
        <v>27</v>
      </c>
      <c r="B43" s="112">
        <f ca="1">IF($D$3="",SUM(F6:F22),"*** ERROR ***")</f>
        <v>0</v>
      </c>
      <c r="C43" s="107"/>
    </row>
    <row r="44" spans="1:14" x14ac:dyDescent="0.2">
      <c r="A44" s="105"/>
      <c r="B44" s="106"/>
      <c r="C44" s="107"/>
    </row>
    <row r="48" spans="1:14" s="4" customFormat="1" ht="15" x14ac:dyDescent="0.2">
      <c r="A48" s="20"/>
      <c r="B48" s="10"/>
      <c r="C48" s="15"/>
      <c r="D48" s="2"/>
      <c r="G48" s="17"/>
      <c r="H48" s="17"/>
      <c r="I48" s="17"/>
      <c r="J48" s="32"/>
      <c r="K48" s="32"/>
      <c r="L48" s="17"/>
      <c r="M48" s="12"/>
      <c r="N48" s="12"/>
    </row>
    <row r="49" spans="1:14" ht="15" x14ac:dyDescent="0.2">
      <c r="D49" s="12"/>
    </row>
    <row r="59" spans="1:14" s="4" customFormat="1" ht="15" x14ac:dyDescent="0.2">
      <c r="A59" s="20"/>
      <c r="B59" s="10"/>
      <c r="C59" s="15"/>
      <c r="D59" s="2"/>
      <c r="G59" s="17"/>
      <c r="H59" s="17"/>
      <c r="I59" s="17"/>
      <c r="J59" s="32"/>
      <c r="K59" s="32"/>
      <c r="L59" s="17"/>
      <c r="M59" s="12"/>
      <c r="N59" s="12"/>
    </row>
    <row r="60" spans="1:14" ht="15" x14ac:dyDescent="0.2">
      <c r="D60" s="12"/>
    </row>
    <row r="84" spans="1:14" ht="15" x14ac:dyDescent="0.2">
      <c r="B84" s="13"/>
    </row>
    <row r="92" spans="1:14" s="16" customFormat="1" ht="15" x14ac:dyDescent="0.2">
      <c r="A92" s="1"/>
      <c r="B92" s="13"/>
      <c r="D92" s="2"/>
      <c r="E92" s="21"/>
      <c r="F92" s="21"/>
      <c r="G92" s="7"/>
      <c r="H92" s="7"/>
      <c r="I92" s="7"/>
      <c r="J92" s="32"/>
      <c r="K92" s="32"/>
      <c r="L92" s="7"/>
      <c r="M92" s="2"/>
      <c r="N92" s="2"/>
    </row>
  </sheetData>
  <sheetProtection formatRows="0" selectLockedCells="1"/>
  <mergeCells count="3">
    <mergeCell ref="A1:I1"/>
    <mergeCell ref="D3:I4"/>
    <mergeCell ref="A37:B37"/>
  </mergeCells>
  <dataValidations count="2">
    <dataValidation type="list" allowBlank="1" showInputMessage="1" showErrorMessage="1" sqref="O62:O65536 O48 L38 O59 E931:F65536 O2:O4 K48 K62:K65536 K59 J20 O21:O36 N20 O6:O19 F38">
      <formula1>Status</formula1>
    </dataValidation>
    <dataValidation type="list" allowBlank="1" showInputMessage="1" showErrorMessage="1" sqref="E6:E19">
      <formula1>StatusOptions</formula1>
    </dataValidation>
  </dataValidations>
  <printOptions horizontalCentered="1"/>
  <pageMargins left="0.39" right="0.42" top="0.48" bottom="0.5" header="0.17" footer="0.25"/>
  <pageSetup scale="47" fitToHeight="0" orientation="landscape" r:id="rId1"/>
  <headerFooter alignWithMargins="0">
    <oddHeader>&amp;L&amp;G&amp;R&amp;"Arial,Italic"&amp;8&amp;F</oddHeader>
    <oddFooter>&amp;L&amp;"Arial,Italic"&amp;8PMM_Project Test Log_v2.0&amp;C&amp;"Arial,Italic"&amp;8&amp;D&amp;T&amp;"Arial,Regular"&amp;10
&amp;R&amp;"Arial,Italic"&amp;8&amp;Pof&amp;N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F4" sqref="F4"/>
    </sheetView>
  </sheetViews>
  <sheetFormatPr defaultRowHeight="12.75" x14ac:dyDescent="0.2"/>
  <cols>
    <col min="1" max="1" width="38.7109375" customWidth="1"/>
    <col min="2" max="5" width="9.7109375" customWidth="1"/>
    <col min="6" max="6" width="14.42578125" customWidth="1"/>
  </cols>
  <sheetData>
    <row r="1" spans="1:6" ht="29.25" customHeight="1" x14ac:dyDescent="0.2">
      <c r="A1" s="142" t="s">
        <v>49</v>
      </c>
      <c r="B1" s="142"/>
      <c r="C1" s="142"/>
      <c r="D1" s="142"/>
      <c r="E1" s="142"/>
      <c r="F1" s="142"/>
    </row>
    <row r="2" spans="1:6" ht="6.75" customHeight="1" x14ac:dyDescent="0.2">
      <c r="A2" s="36"/>
      <c r="B2" s="36"/>
      <c r="C2" s="36"/>
      <c r="D2" s="36"/>
      <c r="E2" s="36"/>
      <c r="F2" s="36"/>
    </row>
    <row r="3" spans="1:6" ht="32.25" customHeight="1" x14ac:dyDescent="0.2">
      <c r="A3" s="42" t="s">
        <v>50</v>
      </c>
      <c r="B3" s="141" t="s">
        <v>51</v>
      </c>
      <c r="C3" s="141"/>
      <c r="D3" s="141" t="s">
        <v>54</v>
      </c>
      <c r="E3" s="141"/>
      <c r="F3" s="42" t="s">
        <v>56</v>
      </c>
    </row>
    <row r="4" spans="1:6" ht="21" customHeight="1" x14ac:dyDescent="0.2">
      <c r="A4" s="18"/>
      <c r="B4" s="42" t="s">
        <v>52</v>
      </c>
      <c r="C4" s="42" t="s">
        <v>53</v>
      </c>
      <c r="D4" s="42" t="s">
        <v>52</v>
      </c>
      <c r="E4" s="42" t="s">
        <v>53</v>
      </c>
      <c r="F4" s="42" t="s">
        <v>55</v>
      </c>
    </row>
    <row r="5" spans="1:6" x14ac:dyDescent="0.2">
      <c r="A5" s="37"/>
      <c r="B5" s="38"/>
      <c r="C5" s="39"/>
      <c r="D5" s="38"/>
      <c r="E5" s="38"/>
      <c r="F5" s="38"/>
    </row>
    <row r="6" spans="1:6" x14ac:dyDescent="0.2">
      <c r="A6" s="37"/>
      <c r="B6" s="38"/>
      <c r="C6" s="38"/>
      <c r="D6" s="38"/>
      <c r="E6" s="38"/>
      <c r="F6" s="38"/>
    </row>
    <row r="7" spans="1:6" x14ac:dyDescent="0.2">
      <c r="A7" s="37"/>
      <c r="B7" s="38"/>
      <c r="C7" s="38"/>
      <c r="D7" s="38"/>
      <c r="E7" s="38"/>
      <c r="F7" s="38"/>
    </row>
    <row r="8" spans="1:6" x14ac:dyDescent="0.2">
      <c r="A8" s="37"/>
      <c r="B8" s="38"/>
      <c r="C8" s="38"/>
      <c r="D8" s="38"/>
      <c r="E8" s="38"/>
      <c r="F8" s="38"/>
    </row>
    <row r="9" spans="1:6" x14ac:dyDescent="0.2">
      <c r="A9" s="37"/>
      <c r="B9" s="38"/>
      <c r="C9" s="38"/>
      <c r="D9" s="38"/>
      <c r="E9" s="38"/>
      <c r="F9" s="38"/>
    </row>
    <row r="10" spans="1:6" x14ac:dyDescent="0.2">
      <c r="A10" s="37"/>
      <c r="B10" s="38"/>
      <c r="C10" s="38"/>
      <c r="D10" s="38"/>
      <c r="E10" s="38"/>
      <c r="F10" s="38"/>
    </row>
    <row r="11" spans="1:6" x14ac:dyDescent="0.2">
      <c r="A11" s="37"/>
      <c r="B11" s="38"/>
      <c r="C11" s="38"/>
      <c r="D11" s="38"/>
      <c r="E11" s="38"/>
      <c r="F11" s="38"/>
    </row>
    <row r="12" spans="1:6" x14ac:dyDescent="0.2">
      <c r="A12" s="37"/>
      <c r="B12" s="38"/>
      <c r="C12" s="38"/>
      <c r="D12" s="38"/>
      <c r="E12" s="38"/>
      <c r="F12" s="38"/>
    </row>
    <row r="13" spans="1:6" x14ac:dyDescent="0.2">
      <c r="A13" s="37"/>
      <c r="B13" s="38"/>
      <c r="C13" s="38"/>
      <c r="D13" s="38"/>
      <c r="E13" s="38"/>
      <c r="F13" s="38"/>
    </row>
    <row r="14" spans="1:6" x14ac:dyDescent="0.2">
      <c r="A14" s="37"/>
      <c r="B14" s="38"/>
      <c r="C14" s="38"/>
      <c r="D14" s="38"/>
      <c r="E14" s="38"/>
      <c r="F14" s="38"/>
    </row>
    <row r="15" spans="1:6" x14ac:dyDescent="0.2">
      <c r="A15" s="37"/>
      <c r="B15" s="38"/>
      <c r="C15" s="38"/>
      <c r="D15" s="38"/>
      <c r="E15" s="38"/>
      <c r="F15" s="38"/>
    </row>
    <row r="16" spans="1:6" x14ac:dyDescent="0.2">
      <c r="A16" s="37"/>
      <c r="B16" s="38"/>
      <c r="C16" s="38"/>
      <c r="D16" s="38"/>
      <c r="E16" s="38"/>
      <c r="F16" s="38"/>
    </row>
    <row r="17" spans="1:6" x14ac:dyDescent="0.2">
      <c r="A17" s="37"/>
      <c r="B17" s="38"/>
      <c r="C17" s="38"/>
      <c r="D17" s="38"/>
      <c r="E17" s="38"/>
      <c r="F17" s="38"/>
    </row>
    <row r="18" spans="1:6" x14ac:dyDescent="0.2">
      <c r="A18" s="37"/>
      <c r="B18" s="38"/>
      <c r="C18" s="38"/>
      <c r="D18" s="38"/>
      <c r="E18" s="38"/>
      <c r="F18" s="38"/>
    </row>
    <row r="19" spans="1:6" x14ac:dyDescent="0.2">
      <c r="A19" s="37"/>
      <c r="B19" s="38"/>
      <c r="C19" s="38"/>
      <c r="D19" s="38"/>
      <c r="E19" s="38"/>
      <c r="F19" s="38"/>
    </row>
    <row r="20" spans="1:6" x14ac:dyDescent="0.2">
      <c r="A20" s="37"/>
      <c r="B20" s="38"/>
      <c r="C20" s="38"/>
      <c r="D20" s="38"/>
      <c r="E20" s="38"/>
      <c r="F20" s="38"/>
    </row>
    <row r="21" spans="1:6" x14ac:dyDescent="0.2">
      <c r="A21" s="37"/>
      <c r="B21" s="38"/>
      <c r="C21" s="38"/>
      <c r="D21" s="38"/>
      <c r="E21" s="38"/>
      <c r="F21" s="38"/>
    </row>
    <row r="22" spans="1:6" x14ac:dyDescent="0.2">
      <c r="A22" s="37"/>
      <c r="B22" s="38"/>
      <c r="C22" s="38"/>
      <c r="D22" s="38"/>
      <c r="E22" s="38"/>
      <c r="F22" s="38"/>
    </row>
    <row r="23" spans="1:6" x14ac:dyDescent="0.2">
      <c r="A23" s="37"/>
      <c r="B23" s="38"/>
      <c r="C23" s="38"/>
      <c r="D23" s="38"/>
      <c r="E23" s="38"/>
      <c r="F23" s="38"/>
    </row>
    <row r="24" spans="1:6" x14ac:dyDescent="0.2">
      <c r="A24" s="37"/>
      <c r="B24" s="38"/>
      <c r="C24" s="38"/>
      <c r="D24" s="38"/>
      <c r="E24" s="38"/>
      <c r="F24" s="38"/>
    </row>
    <row r="25" spans="1:6" x14ac:dyDescent="0.2">
      <c r="A25" s="37"/>
      <c r="B25" s="38"/>
      <c r="C25" s="38"/>
      <c r="D25" s="38"/>
      <c r="E25" s="38"/>
      <c r="F25" s="38"/>
    </row>
    <row r="26" spans="1:6" x14ac:dyDescent="0.2">
      <c r="A26" s="37"/>
      <c r="B26" s="38"/>
      <c r="C26" s="38"/>
      <c r="D26" s="38"/>
      <c r="E26" s="38"/>
      <c r="F26" s="38"/>
    </row>
    <row r="27" spans="1:6" x14ac:dyDescent="0.2">
      <c r="A27" s="37"/>
      <c r="B27" s="38"/>
      <c r="C27" s="38"/>
      <c r="D27" s="38"/>
      <c r="E27" s="38"/>
      <c r="F27" s="38"/>
    </row>
    <row r="28" spans="1:6" x14ac:dyDescent="0.2">
      <c r="A28" s="37"/>
      <c r="B28" s="38"/>
      <c r="C28" s="38"/>
      <c r="D28" s="38"/>
      <c r="E28" s="38"/>
      <c r="F28" s="38"/>
    </row>
    <row r="29" spans="1:6" x14ac:dyDescent="0.2">
      <c r="A29" s="37"/>
      <c r="B29" s="38"/>
      <c r="C29" s="38"/>
      <c r="D29" s="38"/>
      <c r="E29" s="38"/>
      <c r="F29" s="38"/>
    </row>
    <row r="30" spans="1:6" x14ac:dyDescent="0.2">
      <c r="A30" s="37"/>
      <c r="B30" s="38"/>
      <c r="C30" s="38"/>
      <c r="D30" s="38"/>
      <c r="E30" s="38"/>
      <c r="F30" s="38"/>
    </row>
    <row r="31" spans="1:6" x14ac:dyDescent="0.2">
      <c r="A31" s="37"/>
      <c r="B31" s="38"/>
      <c r="C31" s="38"/>
      <c r="D31" s="38"/>
      <c r="E31" s="38"/>
      <c r="F31" s="38"/>
    </row>
    <row r="32" spans="1:6" x14ac:dyDescent="0.2">
      <c r="A32" s="37"/>
      <c r="B32" s="38"/>
      <c r="C32" s="38"/>
      <c r="D32" s="38"/>
      <c r="E32" s="38"/>
      <c r="F32" s="38"/>
    </row>
    <row r="33" spans="1:6" x14ac:dyDescent="0.2">
      <c r="A33" s="37"/>
      <c r="B33" s="38"/>
      <c r="C33" s="38"/>
      <c r="D33" s="38"/>
      <c r="E33" s="38"/>
      <c r="F33" s="38"/>
    </row>
    <row r="34" spans="1:6" x14ac:dyDescent="0.2">
      <c r="A34" s="37"/>
      <c r="B34" s="38"/>
      <c r="C34" s="38"/>
      <c r="D34" s="38"/>
      <c r="E34" s="38"/>
      <c r="F34" s="38"/>
    </row>
    <row r="35" spans="1:6" x14ac:dyDescent="0.2">
      <c r="A35" s="37"/>
      <c r="B35" s="38"/>
      <c r="C35" s="38"/>
      <c r="D35" s="38"/>
      <c r="E35" s="38"/>
      <c r="F35" s="38"/>
    </row>
    <row r="36" spans="1:6" x14ac:dyDescent="0.2">
      <c r="A36" s="37"/>
      <c r="B36" s="38"/>
      <c r="C36" s="38"/>
      <c r="D36" s="38"/>
      <c r="E36" s="38"/>
      <c r="F36" s="38"/>
    </row>
    <row r="37" spans="1:6" x14ac:dyDescent="0.2">
      <c r="A37" s="37"/>
      <c r="B37" s="38"/>
      <c r="C37" s="38"/>
      <c r="D37" s="38"/>
      <c r="E37" s="38"/>
      <c r="F37" s="38"/>
    </row>
    <row r="38" spans="1:6" x14ac:dyDescent="0.2">
      <c r="A38" s="37"/>
      <c r="B38" s="38"/>
      <c r="C38" s="38"/>
      <c r="D38" s="38"/>
      <c r="E38" s="38"/>
      <c r="F38" s="38"/>
    </row>
    <row r="39" spans="1:6" x14ac:dyDescent="0.2">
      <c r="A39" s="37"/>
      <c r="B39" s="38"/>
      <c r="C39" s="38"/>
      <c r="D39" s="38"/>
      <c r="E39" s="38"/>
      <c r="F39" s="38"/>
    </row>
    <row r="40" spans="1:6" x14ac:dyDescent="0.2">
      <c r="A40" s="37"/>
      <c r="B40" s="38"/>
      <c r="C40" s="38"/>
      <c r="D40" s="38"/>
      <c r="E40" s="38"/>
      <c r="F40" s="38"/>
    </row>
    <row r="41" spans="1:6" x14ac:dyDescent="0.2">
      <c r="A41" s="37"/>
      <c r="B41" s="38"/>
      <c r="C41" s="38"/>
      <c r="D41" s="38"/>
      <c r="E41" s="38"/>
      <c r="F41" s="38"/>
    </row>
    <row r="42" spans="1:6" x14ac:dyDescent="0.2">
      <c r="A42" s="37"/>
      <c r="B42" s="38"/>
      <c r="C42" s="38"/>
      <c r="D42" s="38"/>
      <c r="E42" s="38"/>
      <c r="F42" s="38"/>
    </row>
    <row r="43" spans="1:6" x14ac:dyDescent="0.2">
      <c r="A43" s="37"/>
      <c r="B43" s="38"/>
      <c r="C43" s="38"/>
      <c r="D43" s="38"/>
      <c r="E43" s="38"/>
      <c r="F43" s="38"/>
    </row>
    <row r="44" spans="1:6" x14ac:dyDescent="0.2">
      <c r="A44" s="37"/>
      <c r="B44" s="38"/>
      <c r="C44" s="38"/>
      <c r="D44" s="38"/>
      <c r="E44" s="38"/>
      <c r="F44" s="38"/>
    </row>
    <row r="45" spans="1:6" x14ac:dyDescent="0.2">
      <c r="A45" s="37"/>
      <c r="B45" s="38"/>
      <c r="C45" s="38"/>
      <c r="D45" s="38"/>
      <c r="E45" s="38"/>
      <c r="F45" s="38"/>
    </row>
    <row r="46" spans="1:6" x14ac:dyDescent="0.2">
      <c r="A46" s="37"/>
      <c r="B46" s="38"/>
      <c r="C46" s="38"/>
      <c r="D46" s="38"/>
      <c r="E46" s="38"/>
      <c r="F46" s="38"/>
    </row>
    <row r="47" spans="1:6" x14ac:dyDescent="0.2">
      <c r="A47" s="37"/>
      <c r="B47" s="38"/>
      <c r="C47" s="38"/>
      <c r="D47" s="38"/>
      <c r="E47" s="38"/>
      <c r="F47" s="38"/>
    </row>
    <row r="48" spans="1:6" x14ac:dyDescent="0.2">
      <c r="A48" s="37"/>
      <c r="B48" s="38"/>
      <c r="C48" s="38"/>
      <c r="D48" s="38"/>
      <c r="E48" s="38"/>
      <c r="F48" s="38"/>
    </row>
    <row r="49" spans="1:6" x14ac:dyDescent="0.2">
      <c r="A49" s="37"/>
      <c r="B49" s="38"/>
      <c r="C49" s="38"/>
      <c r="D49" s="38"/>
      <c r="E49" s="38"/>
      <c r="F49" s="38"/>
    </row>
    <row r="50" spans="1:6" x14ac:dyDescent="0.2">
      <c r="A50" s="37"/>
      <c r="B50" s="38"/>
      <c r="C50" s="38"/>
      <c r="D50" s="38"/>
      <c r="E50" s="38"/>
      <c r="F50" s="38"/>
    </row>
    <row r="51" spans="1:6" x14ac:dyDescent="0.2">
      <c r="A51" s="37"/>
      <c r="B51" s="38"/>
      <c r="C51" s="38"/>
      <c r="D51" s="38"/>
      <c r="E51" s="38"/>
      <c r="F51" s="38"/>
    </row>
    <row r="52" spans="1:6" x14ac:dyDescent="0.2">
      <c r="A52" s="37"/>
      <c r="B52" s="38"/>
      <c r="C52" s="38"/>
      <c r="D52" s="38"/>
      <c r="E52" s="38"/>
      <c r="F52" s="38"/>
    </row>
  </sheetData>
  <sheetProtection formatRows="0" selectLockedCells="1"/>
  <mergeCells count="3">
    <mergeCell ref="B3:C3"/>
    <mergeCell ref="D3:E3"/>
    <mergeCell ref="A1:F1"/>
  </mergeCells>
  <pageMargins left="0.7" right="0.7" top="0.75" bottom="0.75" header="0.3" footer="0.3"/>
  <pageSetup orientation="portrait" r:id="rId1"/>
  <headerFooter>
    <oddHeader>&amp;L&amp;G&amp;R&amp;F</oddHeader>
    <oddFooter>&amp;LPMM_Project Test Log_v2.0&amp;C&amp;D&amp;T&amp;R&amp;Pof&amp;N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07C169C12797498B8C12157791AB19" ma:contentTypeVersion="10" ma:contentTypeDescription="Create a new document." ma:contentTypeScope="" ma:versionID="43ae7b8245883808a50e3608ae48d15c">
  <xsd:schema xmlns:xsd="http://www.w3.org/2001/XMLSchema" xmlns:xs="http://www.w3.org/2001/XMLSchema" xmlns:p="http://schemas.microsoft.com/office/2006/metadata/properties" xmlns:ns2="fb1f6052-187e-4a4b-9071-1d709d7dfddb" targetNamespace="http://schemas.microsoft.com/office/2006/metadata/properties" ma:root="true" ma:fieldsID="11bf051bc8360877475a2a9eb1ffa681" ns2:_="">
    <xsd:import namespace="fb1f6052-187e-4a4b-9071-1d709d7dfddb"/>
    <xsd:element name="properties">
      <xsd:complexType>
        <xsd:sequence>
          <xsd:element name="documentManagement">
            <xsd:complexType>
              <xsd:all>
                <xsd:element ref="ns2:DivisionNo"/>
                <xsd:element ref="ns2:DivisionName"/>
                <xsd:element ref="ns2:SearchTags"/>
                <xsd:element ref="ns2:OptionalText1" minOccurs="0"/>
                <xsd:element ref="ns2:OptionalText2" minOccurs="0"/>
                <xsd:element ref="ns2:Comments"/>
                <xsd:element ref="ns2:DocumentType"/>
                <xsd:element ref="ns2:CityOrEntity"/>
                <xsd:element ref="ns2:Rank" minOccurs="0"/>
                <xsd:element ref="ns2:LOB"/>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1f6052-187e-4a4b-9071-1d709d7dfddb" elementFormDefault="qualified">
    <xsd:import namespace="http://schemas.microsoft.com/office/2006/documentManagement/types"/>
    <xsd:import namespace="http://schemas.microsoft.com/office/infopath/2007/PartnerControls"/>
    <xsd:element name="DivisionNo" ma:index="8" ma:displayName="DivisionNo" ma:internalName="DivisionNo">
      <xsd:simpleType>
        <xsd:restriction base="dms:Text">
          <xsd:maxLength value="255"/>
        </xsd:restriction>
      </xsd:simpleType>
    </xsd:element>
    <xsd:element name="DivisionName" ma:index="9" ma:displayName="DivisionName" ma:internalName="DivisionName">
      <xsd:simpleType>
        <xsd:restriction base="dms:Text">
          <xsd:maxLength value="255"/>
        </xsd:restriction>
      </xsd:simpleType>
    </xsd:element>
    <xsd:element name="SearchTags" ma:index="10" ma:displayName="SearchTags" ma:internalName="SearchTags">
      <xsd:simpleType>
        <xsd:restriction base="dms:Text">
          <xsd:maxLength value="255"/>
        </xsd:restriction>
      </xsd:simpleType>
    </xsd:element>
    <xsd:element name="OptionalText1" ma:index="11" nillable="true" ma:displayName="OptionalText1" ma:internalName="OptionalText1">
      <xsd:simpleType>
        <xsd:restriction base="dms:Text">
          <xsd:maxLength value="255"/>
        </xsd:restriction>
      </xsd:simpleType>
    </xsd:element>
    <xsd:element name="OptionalText2" ma:index="12" nillable="true" ma:displayName="OptionalText2" ma:internalName="OptionalText2">
      <xsd:simpleType>
        <xsd:restriction base="dms:Text">
          <xsd:maxLength value="255"/>
        </xsd:restriction>
      </xsd:simpleType>
    </xsd:element>
    <xsd:element name="Comments" ma:index="13" ma:displayName="Comments" ma:internalName="Comments">
      <xsd:simpleType>
        <xsd:restriction base="dms:Note">
          <xsd:maxLength value="255"/>
        </xsd:restriction>
      </xsd:simpleType>
    </xsd:element>
    <xsd:element name="DocumentType" ma:index="14" ma:displayName="DocumentType" ma:internalName="DocumentType">
      <xsd:simpleType>
        <xsd:restriction base="dms:Text">
          <xsd:maxLength value="255"/>
        </xsd:restriction>
      </xsd:simpleType>
    </xsd:element>
    <xsd:element name="CityOrEntity" ma:index="15" ma:displayName="CityOrEntity" ma:internalName="CityOrEntity">
      <xsd:simpleType>
        <xsd:restriction base="dms:Text">
          <xsd:maxLength value="255"/>
        </xsd:restriction>
      </xsd:simpleType>
    </xsd:element>
    <xsd:element name="Rank" ma:index="16" nillable="true" ma:displayName="Rank" ma:decimals="0" ma:internalName="Rank">
      <xsd:simpleType>
        <xsd:restriction base="dms:Number">
          <xsd:maxInclusive value="99999"/>
          <xsd:minInclusive value="0"/>
        </xsd:restriction>
      </xsd:simpleType>
    </xsd:element>
    <xsd:element name="LOB" ma:index="17" ma:displayName="LOB" ma:default="Residential" ma:description="Document LOB type" ma:format="Dropdown" ma:internalName="LOB">
      <xsd:simpleType>
        <xsd:restriction base="dms:Choice">
          <xsd:enumeration value="Residential"/>
          <xsd:enumeration value="Industrial"/>
          <xsd:enumeration value="Commercial"/>
          <xsd:enumeration value="Operatio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fb1f6052-187e-4a4b-9071-1d709d7dfddb">Test Comments for 102</Comments>
    <SearchTags xmlns="fb1f6052-187e-4a4b-9071-1d709d7dfddb">102; Div-102</SearchTags>
    <DivisionNo xmlns="fb1f6052-187e-4a4b-9071-1d709d7dfddb">102</DivisionNo>
    <LOB xmlns="fb1f6052-187e-4a4b-9071-1d709d7dfddb">Operational</LOB>
    <DivisionName xmlns="fb1f6052-187e-4a4b-9071-1d709d7dfddb">Div-102</DivisionName>
    <DocumentType xmlns="fb1f6052-187e-4a4b-9071-1d709d7dfddb">XL</DocumentType>
    <CityOrEntity xmlns="fb1f6052-187e-4a4b-9071-1d709d7dfddb">City1</CityOrEntity>
    <OptionalText2 xmlns="fb1f6052-187e-4a4b-9071-1d709d7dfddb" xsi:nil="true"/>
    <OptionalText1 xmlns="fb1f6052-187e-4a4b-9071-1d709d7dfddb" xsi:nil="true"/>
    <Rank xmlns="fb1f6052-187e-4a4b-9071-1d709d7dfddb">1</Rank>
  </documentManagement>
</p:properties>
</file>

<file path=customXml/itemProps1.xml><?xml version="1.0" encoding="utf-8"?>
<ds:datastoreItem xmlns:ds="http://schemas.openxmlformats.org/officeDocument/2006/customXml" ds:itemID="{D14B6F49-2B9A-4034-B45E-2C4CE8536AA5}"/>
</file>

<file path=customXml/itemProps2.xml><?xml version="1.0" encoding="utf-8"?>
<ds:datastoreItem xmlns:ds="http://schemas.openxmlformats.org/officeDocument/2006/customXml" ds:itemID="{18A1145C-5F69-46A4-8119-089608AF1541}"/>
</file>

<file path=customXml/itemProps3.xml><?xml version="1.0" encoding="utf-8"?>
<ds:datastoreItem xmlns:ds="http://schemas.openxmlformats.org/officeDocument/2006/customXml" ds:itemID="{44CD5607-42C4-40E4-BB63-258DC26C29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Sheet1</vt:lpstr>
      <vt:lpstr>Instructions</vt:lpstr>
      <vt:lpstr>Status Summary</vt:lpstr>
      <vt:lpstr>Test Case 1</vt:lpstr>
      <vt:lpstr>Test Case 2</vt:lpstr>
      <vt:lpstr>Test Case 3</vt:lpstr>
      <vt:lpstr>Test Case 4</vt:lpstr>
      <vt:lpstr>Test Case 5</vt:lpstr>
      <vt:lpstr>Test Environment Downtime</vt:lpstr>
      <vt:lpstr>'Status Summary'!Print_Area</vt:lpstr>
      <vt:lpstr>'Test Case 1'!Print_Area</vt:lpstr>
      <vt:lpstr>'Test Case 2'!Print_Area</vt:lpstr>
      <vt:lpstr>'Test Case 3'!Print_Area</vt:lpstr>
      <vt:lpstr>'Test Case 4'!Print_Area</vt:lpstr>
      <vt:lpstr>'Test Case 5'!Print_Area</vt:lpstr>
      <vt:lpstr>'Test Case 1'!Print_Titles</vt:lpstr>
      <vt:lpstr>'Test Case 2'!Print_Titles</vt:lpstr>
      <vt:lpstr>'Test Case 3'!Print_Titles</vt:lpstr>
      <vt:lpstr>'Test Case 4'!Print_Titles</vt:lpstr>
      <vt:lpstr>'Test Case 5'!Print_Titles</vt:lpstr>
      <vt:lpstr>'Test Case 2'!StatusOptions</vt:lpstr>
      <vt:lpstr>'Test Case 3'!StatusOptions</vt:lpstr>
      <vt:lpstr>'Test Case 4'!StatusOptions</vt:lpstr>
      <vt:lpstr>'Test Case 5'!StatusOptions</vt:lpstr>
      <vt:lpstr>StatusOptions</vt:lpstr>
    </vt:vector>
  </TitlesOfParts>
  <Company>Republic Services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PMM Test Log Template v2.0</dc:title>
  <dc:subject>&lt;&lt;xxxx Project Name&gt;&gt;</dc:subject>
  <dc:creator>Delta - Udatha, Suresh</dc:creator>
  <cp:lastModifiedBy>Delta - Udatha, Suresh</cp:lastModifiedBy>
  <cp:lastPrinted>2011-03-10T18:29:11Z</cp:lastPrinted>
  <dcterms:created xsi:type="dcterms:W3CDTF">2001-03-06T21:11:53Z</dcterms:created>
  <dcterms:modified xsi:type="dcterms:W3CDTF">2012-12-28T15:26:14Z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0x0101008107C169C12797498B8C12157791AB19</vt:lpwstr>
  </property>
  <property fmtid="{D5CDD505-2E9C-101B-9397-08002B2CF9AE}" pid="4" name="Project Status">
    <vt:lpwstr>Active</vt:lpwstr>
  </property>
  <property fmtid="{D5CDD505-2E9C-101B-9397-08002B2CF9AE}" pid="5" name="Status">
    <vt:lpwstr>Not Approved</vt:lpwstr>
  </property>
</Properties>
</file>