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filterPrivacy="1"/>
  <bookViews>
    <workbookView xWindow="0" yWindow="0" windowWidth="19200" windowHeight="7035" tabRatio="874" activeTab="3"/>
  </bookViews>
  <sheets>
    <sheet name="Read Me 1st" sheetId="2" r:id="rId1"/>
    <sheet name="Definition" sheetId="1" r:id="rId2"/>
    <sheet name="AD Dashboard 2020" sheetId="4" r:id="rId3"/>
    <sheet name="AD Data 2020 - Raw Data" sheetId="3" r:id="rId4"/>
  </sheet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5" i="4" l="1"/>
  <c r="E6" i="4"/>
  <c r="E27" i="4"/>
  <c r="E26" i="4"/>
  <c r="E25" i="4"/>
  <c r="E24" i="4"/>
  <c r="E23" i="4"/>
  <c r="E22" i="4"/>
  <c r="E21" i="4"/>
  <c r="E20" i="4"/>
  <c r="E19" i="4"/>
  <c r="E18" i="4"/>
  <c r="E17" i="4"/>
  <c r="E16" i="4"/>
  <c r="E14" i="4"/>
  <c r="E13" i="4"/>
  <c r="E12" i="4"/>
  <c r="E5" i="4"/>
  <c r="E11" i="4"/>
  <c r="E10" i="4"/>
  <c r="E9" i="4"/>
  <c r="E8" i="4"/>
  <c r="E7" i="4"/>
  <c r="Q15" i="4" l="1"/>
  <c r="P15" i="4"/>
  <c r="O15" i="4"/>
  <c r="N15" i="4"/>
  <c r="M15" i="4"/>
  <c r="L15" i="4"/>
  <c r="K15" i="4"/>
  <c r="J15" i="4"/>
  <c r="I15" i="4"/>
  <c r="H15" i="4"/>
  <c r="G15" i="4"/>
  <c r="F15" i="4"/>
  <c r="Q6" i="4"/>
  <c r="P6" i="4"/>
  <c r="O6" i="4"/>
  <c r="N6" i="4"/>
  <c r="M6" i="4"/>
  <c r="L6" i="4"/>
  <c r="K6" i="4"/>
  <c r="J6" i="4"/>
  <c r="I6" i="4"/>
  <c r="H6" i="4"/>
  <c r="G6" i="4"/>
  <c r="F6" i="4"/>
  <c r="I64" i="3" l="1"/>
  <c r="H64" i="3"/>
  <c r="G64" i="3"/>
  <c r="F64" i="3"/>
  <c r="E64" i="3"/>
  <c r="D64" i="3"/>
  <c r="C64" i="3"/>
  <c r="I62" i="3"/>
  <c r="H62" i="3"/>
  <c r="G62" i="3"/>
  <c r="F62" i="3"/>
  <c r="E62" i="3"/>
  <c r="D62" i="3"/>
  <c r="C62" i="3"/>
  <c r="I61" i="3"/>
  <c r="H61" i="3"/>
  <c r="G61" i="3"/>
  <c r="F61" i="3"/>
  <c r="E61" i="3"/>
  <c r="D61" i="3"/>
  <c r="C61" i="3"/>
  <c r="I58" i="3"/>
  <c r="H58" i="3"/>
  <c r="G58" i="3"/>
  <c r="F58" i="3"/>
  <c r="E58" i="3"/>
  <c r="D58" i="3"/>
  <c r="C58" i="3"/>
  <c r="I55" i="3"/>
  <c r="H55" i="3"/>
  <c r="G55" i="3"/>
  <c r="F55" i="3"/>
  <c r="E55" i="3"/>
  <c r="D55" i="3"/>
  <c r="C55" i="3"/>
  <c r="I54" i="3"/>
  <c r="H54" i="3"/>
  <c r="G54" i="3"/>
  <c r="F54" i="3"/>
  <c r="E54" i="3"/>
  <c r="D54" i="3"/>
  <c r="C54" i="3"/>
  <c r="I53" i="3"/>
  <c r="H53" i="3"/>
  <c r="G53" i="3"/>
  <c r="F53" i="3"/>
  <c r="E53" i="3"/>
  <c r="D53" i="3"/>
  <c r="C53" i="3"/>
  <c r="I52" i="3"/>
  <c r="H52" i="3"/>
  <c r="G52" i="3"/>
  <c r="F52" i="3"/>
  <c r="E52" i="3"/>
  <c r="D52" i="3"/>
  <c r="C52" i="3"/>
  <c r="I51" i="3"/>
  <c r="H51" i="3"/>
  <c r="G51" i="3"/>
  <c r="F51" i="3"/>
  <c r="E51" i="3"/>
  <c r="D51" i="3"/>
  <c r="C51" i="3"/>
  <c r="I50" i="3"/>
  <c r="H50" i="3"/>
  <c r="G50" i="3"/>
  <c r="F50" i="3"/>
  <c r="E50" i="3"/>
  <c r="D50" i="3"/>
  <c r="C50" i="3"/>
  <c r="I49" i="3"/>
  <c r="H49" i="3"/>
  <c r="G49" i="3"/>
  <c r="F49" i="3"/>
  <c r="E49" i="3"/>
  <c r="D49" i="3"/>
  <c r="C49" i="3"/>
  <c r="I48" i="3"/>
  <c r="H48" i="3"/>
  <c r="G48" i="3"/>
  <c r="F48" i="3"/>
  <c r="E48" i="3"/>
  <c r="D48" i="3"/>
  <c r="C48" i="3"/>
  <c r="I47" i="3"/>
  <c r="H47" i="3"/>
  <c r="G47" i="3"/>
  <c r="F47" i="3"/>
  <c r="E47" i="3"/>
  <c r="D47" i="3"/>
  <c r="C47" i="3"/>
  <c r="I46" i="3"/>
  <c r="H46" i="3"/>
  <c r="G46" i="3"/>
  <c r="F46" i="3"/>
  <c r="E46" i="3"/>
  <c r="D46" i="3"/>
  <c r="C46" i="3"/>
  <c r="I29" i="3"/>
  <c r="H29" i="3"/>
  <c r="G29" i="3"/>
  <c r="F29" i="3"/>
  <c r="E29" i="3"/>
  <c r="D29" i="3"/>
  <c r="C29" i="3"/>
  <c r="I28" i="3"/>
  <c r="H28" i="3"/>
  <c r="G28" i="3"/>
  <c r="F28" i="3"/>
  <c r="E28" i="3"/>
  <c r="D28" i="3"/>
  <c r="C28" i="3"/>
  <c r="I22" i="3"/>
  <c r="H22" i="3"/>
  <c r="G22" i="3"/>
  <c r="F22" i="3"/>
  <c r="E22" i="3"/>
  <c r="D22" i="3"/>
  <c r="C22" i="3"/>
  <c r="I21" i="3"/>
  <c r="H21" i="3"/>
  <c r="G21" i="3"/>
  <c r="F21" i="3"/>
  <c r="E21" i="3"/>
  <c r="D21" i="3"/>
  <c r="C21" i="3"/>
  <c r="F11" i="4"/>
  <c r="I14" i="3"/>
  <c r="H14" i="3"/>
  <c r="G14" i="3"/>
  <c r="F14" i="3"/>
  <c r="E14" i="3"/>
  <c r="D14" i="3"/>
  <c r="C14" i="3"/>
  <c r="Q5" i="4" l="1"/>
  <c r="P5" i="4"/>
  <c r="O5" i="4"/>
  <c r="N5" i="4"/>
  <c r="M5" i="4"/>
  <c r="L5" i="4"/>
  <c r="K5" i="4"/>
  <c r="J5" i="4"/>
  <c r="I5" i="4"/>
  <c r="H5" i="4"/>
  <c r="G5" i="4"/>
  <c r="F5" i="4"/>
  <c r="Q27" i="4" l="1"/>
  <c r="P27" i="4"/>
  <c r="O27" i="4"/>
  <c r="N27" i="4"/>
  <c r="M27" i="4"/>
  <c r="L27" i="4"/>
  <c r="K27" i="4"/>
  <c r="J27" i="4"/>
  <c r="I27" i="4"/>
  <c r="H27" i="4"/>
  <c r="G27" i="4"/>
  <c r="Q26" i="4"/>
  <c r="P26" i="4"/>
  <c r="O26" i="4"/>
  <c r="N26" i="4"/>
  <c r="M26" i="4"/>
  <c r="L26" i="4"/>
  <c r="K26" i="4"/>
  <c r="J26" i="4"/>
  <c r="I26" i="4"/>
  <c r="H26" i="4"/>
  <c r="G26" i="4"/>
  <c r="Q25" i="4"/>
  <c r="P25" i="4"/>
  <c r="O25" i="4"/>
  <c r="N25" i="4"/>
  <c r="M25" i="4"/>
  <c r="L25" i="4"/>
  <c r="K25" i="4"/>
  <c r="J25" i="4"/>
  <c r="I25" i="4"/>
  <c r="H25" i="4"/>
  <c r="G25" i="4"/>
  <c r="Q24" i="4"/>
  <c r="P24" i="4"/>
  <c r="O24" i="4"/>
  <c r="N24" i="4"/>
  <c r="M24" i="4"/>
  <c r="L24" i="4"/>
  <c r="K24" i="4"/>
  <c r="J24" i="4"/>
  <c r="I24" i="4"/>
  <c r="H24" i="4"/>
  <c r="G24" i="4"/>
  <c r="F27" i="4"/>
  <c r="F26" i="4"/>
  <c r="F25" i="4"/>
  <c r="F24" i="4"/>
  <c r="Q19" i="4"/>
  <c r="P19" i="4"/>
  <c r="O19" i="4"/>
  <c r="N19" i="4"/>
  <c r="M19" i="4"/>
  <c r="L19" i="4"/>
  <c r="K19" i="4"/>
  <c r="J19" i="4"/>
  <c r="I19" i="4"/>
  <c r="H19" i="4"/>
  <c r="G19" i="4"/>
  <c r="F22" i="4"/>
  <c r="F21" i="4"/>
  <c r="F20" i="4"/>
  <c r="F19" i="4"/>
  <c r="F18" i="4"/>
  <c r="F17" i="4"/>
  <c r="F16" i="4"/>
  <c r="Q14" i="4"/>
  <c r="P14" i="4"/>
  <c r="O14" i="4"/>
  <c r="N14" i="4"/>
  <c r="M14" i="4"/>
  <c r="L14" i="4"/>
  <c r="K14" i="4"/>
  <c r="J14" i="4"/>
  <c r="I14" i="4"/>
  <c r="H14" i="4"/>
  <c r="G14" i="4"/>
  <c r="F14" i="4"/>
  <c r="Q13" i="4"/>
  <c r="P13" i="4"/>
  <c r="O13" i="4"/>
  <c r="N13" i="4"/>
  <c r="M13" i="4"/>
  <c r="L13" i="4"/>
  <c r="K13" i="4"/>
  <c r="J13" i="4"/>
  <c r="I13" i="4"/>
  <c r="H13" i="4"/>
  <c r="G13" i="4"/>
  <c r="F13" i="4"/>
  <c r="I12" i="4"/>
  <c r="Q12" i="4"/>
  <c r="P12" i="4"/>
  <c r="O12" i="4"/>
  <c r="N12" i="4"/>
  <c r="M12" i="4"/>
  <c r="L12" i="4"/>
  <c r="K12" i="4"/>
  <c r="J12" i="4"/>
  <c r="H12" i="4"/>
  <c r="G12" i="4"/>
  <c r="F12" i="4"/>
  <c r="Q11" i="4"/>
  <c r="P11" i="4"/>
  <c r="O11" i="4"/>
  <c r="N11" i="4"/>
  <c r="M11" i="4"/>
  <c r="L11" i="4"/>
  <c r="K11" i="4"/>
  <c r="J11" i="4"/>
  <c r="I11" i="4"/>
  <c r="H11" i="4"/>
  <c r="G11" i="4"/>
  <c r="R9" i="4"/>
  <c r="O10" i="4"/>
  <c r="N10" i="4"/>
  <c r="K10" i="4"/>
  <c r="H10" i="4"/>
  <c r="G10" i="4"/>
  <c r="M23" i="4" l="1"/>
  <c r="G21" i="4"/>
  <c r="G16" i="4"/>
  <c r="L23" i="4"/>
  <c r="H21" i="4"/>
  <c r="H18" i="4"/>
  <c r="P10" i="4"/>
  <c r="H23" i="4"/>
  <c r="P23" i="4"/>
  <c r="G17" i="4"/>
  <c r="G20" i="4"/>
  <c r="H16" i="4"/>
  <c r="I23" i="4"/>
  <c r="Q23" i="4"/>
  <c r="H20" i="4"/>
  <c r="I21" i="4"/>
  <c r="J10" i="4"/>
  <c r="F23" i="4"/>
  <c r="J23" i="4"/>
  <c r="N23" i="4"/>
  <c r="G23" i="4"/>
  <c r="K23" i="4"/>
  <c r="O23" i="4"/>
  <c r="I16" i="4"/>
  <c r="I18" i="4"/>
  <c r="G22" i="4"/>
  <c r="G18" i="4"/>
  <c r="Q10" i="4"/>
  <c r="F10" i="4"/>
  <c r="M10" i="4"/>
  <c r="L10" i="4"/>
  <c r="I10" i="4"/>
  <c r="N9" i="4"/>
  <c r="J9" i="4"/>
  <c r="G9" i="4"/>
  <c r="K9" i="4"/>
  <c r="O9" i="4"/>
  <c r="I9" i="4"/>
  <c r="M9" i="4"/>
  <c r="Q9" i="4"/>
  <c r="H9" i="4"/>
  <c r="L9" i="4"/>
  <c r="P9" i="4"/>
  <c r="F9" i="4"/>
  <c r="J21" i="4" l="1"/>
  <c r="H22" i="4"/>
  <c r="I20" i="4"/>
  <c r="H17" i="4"/>
  <c r="K21" i="4"/>
  <c r="I22" i="4"/>
  <c r="J16" i="4"/>
  <c r="J18" i="4"/>
  <c r="I17" i="4" l="1"/>
  <c r="K18" i="4"/>
  <c r="J22" i="4"/>
  <c r="J20" i="4"/>
  <c r="K16" i="4"/>
  <c r="L21" i="4"/>
  <c r="I9" i="3"/>
  <c r="Q8" i="4" s="1"/>
  <c r="H9" i="3"/>
  <c r="P8" i="4" s="1"/>
  <c r="G9" i="3"/>
  <c r="O8" i="4" s="1"/>
  <c r="F9" i="3"/>
  <c r="N8" i="4" s="1"/>
  <c r="E9" i="3"/>
  <c r="M8" i="4" s="1"/>
  <c r="D9" i="3"/>
  <c r="L8" i="4" s="1"/>
  <c r="C9" i="3"/>
  <c r="K8" i="4" s="1"/>
  <c r="J8" i="4"/>
  <c r="I8" i="4"/>
  <c r="H8" i="4"/>
  <c r="G8" i="4"/>
  <c r="F8" i="4"/>
  <c r="I6" i="3"/>
  <c r="Q7" i="4" s="1"/>
  <c r="H6" i="3"/>
  <c r="P7" i="4" s="1"/>
  <c r="G6" i="3"/>
  <c r="O7" i="4" s="1"/>
  <c r="F6" i="3"/>
  <c r="N7" i="4" s="1"/>
  <c r="E6" i="3"/>
  <c r="M7" i="4" s="1"/>
  <c r="D6" i="3"/>
  <c r="L7" i="4" s="1"/>
  <c r="C6" i="3"/>
  <c r="K7" i="4" s="1"/>
  <c r="J7" i="4"/>
  <c r="I7" i="4"/>
  <c r="H7" i="4"/>
  <c r="G7" i="4"/>
  <c r="F7" i="4"/>
  <c r="J17" i="4" l="1"/>
  <c r="M21" i="4"/>
  <c r="L18" i="4"/>
  <c r="K22" i="4"/>
  <c r="K20" i="4"/>
  <c r="L16" i="4"/>
  <c r="K17" i="4" l="1"/>
  <c r="M18" i="4"/>
  <c r="L22" i="4"/>
  <c r="L20" i="4"/>
  <c r="N21" i="4"/>
  <c r="M16" i="4"/>
  <c r="L17" i="4" l="1"/>
  <c r="N18" i="4"/>
  <c r="O21" i="4"/>
  <c r="N16" i="4"/>
  <c r="M22" i="4"/>
  <c r="M20" i="4"/>
  <c r="M17" i="4" l="1"/>
  <c r="N22" i="4"/>
  <c r="N20" i="4"/>
  <c r="P21" i="4"/>
  <c r="O16" i="4"/>
  <c r="O18" i="4"/>
  <c r="Q21" i="4" l="1"/>
  <c r="N17" i="4"/>
  <c r="P16" i="4"/>
  <c r="Q16" i="4"/>
  <c r="Q18" i="4"/>
  <c r="P18" i="4"/>
  <c r="O22" i="4"/>
  <c r="O20" i="4"/>
  <c r="O17" i="4" l="1"/>
  <c r="P22" i="4"/>
  <c r="P20" i="4"/>
  <c r="Q17" i="4" l="1"/>
  <c r="P17" i="4"/>
  <c r="Q22" i="4"/>
  <c r="Q20" i="4"/>
</calcChain>
</file>

<file path=xl/sharedStrings.xml><?xml version="1.0" encoding="utf-8"?>
<sst xmlns="http://schemas.openxmlformats.org/spreadsheetml/2006/main" count="409" uniqueCount="220">
  <si>
    <t>Dimension</t>
  </si>
  <si>
    <t>Category</t>
  </si>
  <si>
    <t>KPI Name</t>
  </si>
  <si>
    <t>Description</t>
  </si>
  <si>
    <t>Reporting Frequency</t>
  </si>
  <si>
    <t>%</t>
  </si>
  <si>
    <t>Filter Conditions</t>
  </si>
  <si>
    <t>Formula</t>
  </si>
  <si>
    <t>Unit</t>
  </si>
  <si>
    <t>Date Published:</t>
  </si>
  <si>
    <t>Version:</t>
  </si>
  <si>
    <t>Last Published By:</t>
  </si>
  <si>
    <t>Subbu T</t>
  </si>
  <si>
    <t>Notes:</t>
  </si>
  <si>
    <t>© Infosys Limited 2020.</t>
  </si>
  <si>
    <t>ID</t>
  </si>
  <si>
    <t>Applicability Level</t>
  </si>
  <si>
    <t>Additional Notes</t>
  </si>
  <si>
    <t>Number</t>
  </si>
  <si>
    <t>If you have received this document in error, delete the file permanently (including empty Trash / clean cache / shift+delete email).</t>
  </si>
  <si>
    <t>Target</t>
  </si>
  <si>
    <t>&lt;2%</t>
  </si>
  <si>
    <r>
      <rPr>
        <b/>
        <sz val="11"/>
        <color rgb="FFFF0000"/>
        <rFont val="Calibiri"/>
      </rPr>
      <t>&gt;</t>
    </r>
    <r>
      <rPr>
        <b/>
        <sz val="11"/>
        <color rgb="FFFFC000"/>
        <rFont val="Calibiri"/>
      </rPr>
      <t>&gt;</t>
    </r>
    <r>
      <rPr>
        <b/>
        <sz val="11"/>
        <color rgb="FF00B050"/>
        <rFont val="Calibiri"/>
      </rPr>
      <t>&gt;</t>
    </r>
    <r>
      <rPr>
        <b/>
        <sz val="11"/>
        <color rgb="FF0070C0"/>
        <rFont val="Calibiri"/>
      </rPr>
      <t>&gt;</t>
    </r>
    <r>
      <rPr>
        <b/>
        <sz val="11"/>
        <color theme="5" tint="-0.249977111117893"/>
        <rFont val="Calibiri"/>
      </rPr>
      <t>&gt;</t>
    </r>
    <r>
      <rPr>
        <b/>
        <sz val="11"/>
        <color rgb="FFC00000"/>
        <rFont val="Calibiri"/>
      </rPr>
      <t>&gt;</t>
    </r>
  </si>
  <si>
    <t>Metric Calculation From Data</t>
  </si>
  <si>
    <t>Do not update any value directly on the dashboard</t>
  </si>
  <si>
    <t>Cluster:</t>
  </si>
  <si>
    <t>Portfolio:</t>
  </si>
  <si>
    <t>&lt;Portfolio Name&gt;</t>
  </si>
  <si>
    <t>Deployed</t>
  </si>
  <si>
    <t>Verizon Amber - APPLICATION DEVELOPMENT Metrics Dashboard</t>
  </si>
  <si>
    <t>This metrics dashoard is specifically designed for Verizon Amber Program to be used exclusively by Application Delivery Team.</t>
  </si>
  <si>
    <t xml:space="preserve">This document may contain financial, performance and other confidential information including references to contractual obligations. </t>
  </si>
  <si>
    <t>Should you have queries or feedback then drop an email to subramaniant@infosys.com.</t>
  </si>
  <si>
    <t>This dashboard can be used by each application team in a cluster or by each sub-cluster (with application data rolling up) or by cluster (with sub-cluster data rolling up) or at Amber level (with cluster data rolling-up).</t>
  </si>
  <si>
    <t>&lt;Application Name&gt;</t>
  </si>
  <si>
    <t>Verizon Amber - AD Metrics Dashboard</t>
  </si>
  <si>
    <t>Application Development Metric</t>
  </si>
  <si>
    <t>Quality</t>
  </si>
  <si>
    <t>Demand Supply Index</t>
  </si>
  <si>
    <t>% of milestones delivered on time</t>
  </si>
  <si>
    <t>Milestone moved out by reasons not in Infosys control are counted out</t>
  </si>
  <si>
    <t>Release</t>
  </si>
  <si>
    <t>App, Sub-Cluster, Cluster</t>
  </si>
  <si>
    <t>Defect close date = Reporting period
Defect root cause = Application code/config, Build Kit/Instructions
Defect assigned to = Infosys DEV team at least once
Defects where state is not = "working as defined“, “clarifications”, “duplicate”, “can not replicate”, “production problem”, “Insufficient information”, “de-scoped”  or "as designed“
Defect application = Infosys scope</t>
  </si>
  <si>
    <t>% of effort deviation from estimate</t>
  </si>
  <si>
    <t>% of user stories that meet all criteria in Definition of Ready to start development on time</t>
  </si>
  <si>
    <t>Definition of Ready for development start should be defined by the dev team and agreed with client stakeholders. This DoR is different from DoR criteria that would be applied for the story to be ready for deployment.</t>
  </si>
  <si>
    <t>% of changes requested to stories that were already in development once the release development cycle has begun</t>
  </si>
  <si>
    <t>Total number of change requests across all stories in development / Total number of stories in development * 100%</t>
  </si>
  <si>
    <t>If two different changes are requested on the same story then it has to be counted as two changes regardless of whether they arrived at same time.</t>
  </si>
  <si>
    <t>Change Requests %</t>
  </si>
  <si>
    <t>Production problems of type P1 and P2, attributable to Infosys</t>
  </si>
  <si>
    <t>All production problems P1 to P4 attributable to Infosys</t>
  </si>
  <si>
    <t>Total deliverables delivered on time / Total deliverables planned for the release * 100%</t>
  </si>
  <si>
    <t>Defect Density (QA + UAT) Per Unit Size</t>
  </si>
  <si>
    <t>Number of defects found in production within 30 days of deployment that were not caught during SDLC phases per story point size</t>
  </si>
  <si>
    <t>Number of P1 and P2 defects found in production within 30 days of deployment that were not caught during SDLC phases per story point size</t>
  </si>
  <si>
    <t>Number of defects found in production within 30 days of release deployment / Total size of deliverables</t>
  </si>
  <si>
    <t>Number of P1 and P2 defects found in production within 30 days of release deployment / Total size of deliverables</t>
  </si>
  <si>
    <t>Escaped Defects Density (All) Per Unit Size</t>
  </si>
  <si>
    <t>Escaped Defects Density (P1 &amp; P2) Per Unit Size</t>
  </si>
  <si>
    <t>Productivity</t>
  </si>
  <si>
    <t>Number of size units delivered per person month effort</t>
  </si>
  <si>
    <t>Velocity</t>
  </si>
  <si>
    <t>% if test cases that were automated and executed in Unit Testing</t>
  </si>
  <si>
    <t>% if test cases that were automated and executed in Regression Testing</t>
  </si>
  <si>
    <t>Total Number of Automated Unit Test Cases / Total Number of Unit Test Cases * 100%</t>
  </si>
  <si>
    <t>Total Number of Automated Regression Test Cases / Total Number of Regression Test Cases * 100%</t>
  </si>
  <si>
    <t>Defect Density (P1 and P2 QA + UAT) Per Unit Size</t>
  </si>
  <si>
    <t>Number of defects per story point size in QA and UAT phases</t>
  </si>
  <si>
    <t>Number of P1 and P2 defects per story point size in QA and UAT phases</t>
  </si>
  <si>
    <t>Total number of valid P1 and P2 defects in QA and UAT / Total size of deliverables</t>
  </si>
  <si>
    <t>Total number of all valid defects in QA and UAT / Total size of deliverables</t>
  </si>
  <si>
    <t>Only P1 and P2 defects</t>
  </si>
  <si>
    <t>% of effort spent on rework due to quality issues</t>
  </si>
  <si>
    <t>Test Effectiveness</t>
  </si>
  <si>
    <t>QA Team Effectiveness</t>
  </si>
  <si>
    <t>Effectiveness of QA team in catching only valid defects in 1st attempt</t>
  </si>
  <si>
    <t xml:space="preserve">
Defects not valid are "working as defined“, “clarifications”, “duplicate”, “can not replicate”, “Insufficient information”, "as designed“</t>
  </si>
  <si>
    <t>Total number of valid defects caught in QA phase / Total defects (valid and not valid) defects caught in QA phase * 100%</t>
  </si>
  <si>
    <t>Avg Dev Time to Resolve Defects (QA)</t>
  </si>
  <si>
    <t>Average time taken for Dev Team to resolve defects in QA</t>
  </si>
  <si>
    <t>Avg Dev Time to Resolve Defects (UAT)</t>
  </si>
  <si>
    <t>Average time taken for Dev Team to resolve defects in UAT</t>
  </si>
  <si>
    <t>Schedule Adherence</t>
  </si>
  <si>
    <t>Rework %</t>
  </si>
  <si>
    <t>Test Automation (Regression) %</t>
  </si>
  <si>
    <t>Test Automation (UT) %</t>
  </si>
  <si>
    <t>Total number of stories that met all criteria in Definition of Ready before start of sprint  / Total number of stories planned for the release * 100%</t>
  </si>
  <si>
    <t>Defect Injection Rate - Requirements</t>
  </si>
  <si>
    <t>Defect Injection Rate - Coding</t>
  </si>
  <si>
    <t>% of defects injected during requirements phase</t>
  </si>
  <si>
    <t>% of defects injected during coding phase</t>
  </si>
  <si>
    <t>% of defects injected during design phase</t>
  </si>
  <si>
    <t>Total number of defects attributable to requirements / Total number of valid defects found in all phases after requirements including production * 100%</t>
  </si>
  <si>
    <t>High level design and detailed design included</t>
  </si>
  <si>
    <t>Total number of defects attributable to design phase / Total number of valid defects found in all phases after design including production * 100%</t>
  </si>
  <si>
    <t>Total number of defects attributable to coding / Total number of valid defects found in all phases after coding including UT, QA, UAT and production * 100%</t>
  </si>
  <si>
    <t>Average size units delivered per sprint for the release</t>
  </si>
  <si>
    <t>Total size units or story points delivered for the release / Total sprints in the release</t>
  </si>
  <si>
    <t>Testing</t>
  </si>
  <si>
    <t>Efficiency</t>
  </si>
  <si>
    <t>Demand</t>
  </si>
  <si>
    <t>Defect Injection Rate - Design</t>
  </si>
  <si>
    <t>App Name:</t>
  </si>
  <si>
    <t>% of requirements Infosys could commit without any capacity issues</t>
  </si>
  <si>
    <t xml:space="preserve">Total requirements or Task Orders or user stories requested by client in the month or release </t>
  </si>
  <si>
    <t>Number of requirements or Task Orders or user stories committed for the requested date or release</t>
  </si>
  <si>
    <t>If any requirement or task order for which Infosys has requested a later release date due to capcity issues then do not count those in the numerator. Also do not count user stories that were not committed due to not being ready</t>
  </si>
  <si>
    <t>Number of requirements or Task Orders or user stories committed for the requested date or release / Total requirements or Task Orders or user stories requested in the month * 100%</t>
  </si>
  <si>
    <t>Total number of requiremements or task orders or user stories received change during release</t>
  </si>
  <si>
    <t>Total number of requiremements or task orders or user stories committed for the release</t>
  </si>
  <si>
    <t>100% - (Total effort spent on all requirements delivered in the release including CRs / Total effort estimated for the requirements including CRs * 100%)</t>
  </si>
  <si>
    <t>Negative % means underestimated (actual is high), Positive % means overestimated (actual is lower)</t>
  </si>
  <si>
    <t>Total effort in person months spent on delivered requirements / user stories excluding CRs</t>
  </si>
  <si>
    <t>Total effort in person months spent on CRs</t>
  </si>
  <si>
    <t>Total effort in person months estimated for CRs</t>
  </si>
  <si>
    <t>Total effort in person months estimated for delivered requirements / user stories excluding CRs</t>
  </si>
  <si>
    <t>Number of story points delivered for the release including CRs / Actual effort in person month spent on the deliverables including CRs</t>
  </si>
  <si>
    <t>Estimation Accuracy over/(under)</t>
  </si>
  <si>
    <t>Number of story points or size units delivered in the release including CRs</t>
  </si>
  <si>
    <t>TBD</t>
  </si>
  <si>
    <t>Number of Sprints in the release</t>
  </si>
  <si>
    <t>Total number of requirements or user stories planned for the release</t>
  </si>
  <si>
    <t>Total number of requirements or user stories delivered on time for the release</t>
  </si>
  <si>
    <t>On Time Requirements Readiness %</t>
  </si>
  <si>
    <t>Total number of requirements or user stories ready as per Definition of Ready at start of sprint</t>
  </si>
  <si>
    <t>Total time of all valid UAT defects in Dev queue / Total number of valid defects resolved in UAT phase</t>
  </si>
  <si>
    <t>Total time of all valid QA defects in Dev queue / Total number of valid defects resolved in QA phase</t>
  </si>
  <si>
    <t>Total valid defects during design phase</t>
  </si>
  <si>
    <t>Total valid UT defects</t>
  </si>
  <si>
    <t>Total valid P1 and P2 defects in QA (after UT but before UAT)</t>
  </si>
  <si>
    <t>Total valid P1 and P2 defects in UAT</t>
  </si>
  <si>
    <t>Total valid P1 and P2 defects in production within 30 days of deployment</t>
  </si>
  <si>
    <t>Total valid defects in Production within first 30 days of deployment</t>
  </si>
  <si>
    <t>Total time in hours in Dev queue for all valid QA defects (after UT but before UAT)</t>
  </si>
  <si>
    <t>Total time in hours in Dev queue for all valid UAT defects</t>
  </si>
  <si>
    <t>Hours</t>
  </si>
  <si>
    <t>&lt;24 Hours</t>
  </si>
  <si>
    <t>Effort spent in person month on rework due to quality issues / Total effort in person month spent on deliverables * 100%</t>
  </si>
  <si>
    <t>Effort in person months spent on rework due to quality issues</t>
  </si>
  <si>
    <t>Total valid defects caused by Requirements</t>
  </si>
  <si>
    <t>Total valid defects caused by Design</t>
  </si>
  <si>
    <t>Total valid defects caused by Coding</t>
  </si>
  <si>
    <t>Total valid UAT defects</t>
  </si>
  <si>
    <t>Escaped Defects Density (All Defects UAT and Prod) Per Unit Size</t>
  </si>
  <si>
    <t>Escaped Defects Density (P1 &amp; P2 UAT and Prod) Per Unit Size</t>
  </si>
  <si>
    <t>Escaped Defects Density (All Defects) Per Unit Size</t>
  </si>
  <si>
    <t>Number of automated tests in Regression Suite</t>
  </si>
  <si>
    <t>Total number of tests in Regression Suite (automated and manual)</t>
  </si>
  <si>
    <t>Number of automated tests in UT executed in the release</t>
  </si>
  <si>
    <t>Total number of tests in UT (automated and manual) executed in the release</t>
  </si>
  <si>
    <t>Effectiveness of testing before delivering the code to UAT</t>
  </si>
  <si>
    <t>Total number of valid defects caught in Design, UT and QA phase / Total valid defects caught in Design, UT, QA, UAT and in Production within first 30 days * 100%</t>
  </si>
  <si>
    <t>Total valid QA defects (after UT but before UAT)</t>
  </si>
  <si>
    <t>Total not valid QA defects (after UT but before UAT)</t>
  </si>
  <si>
    <t>Applicable only if there is a separate QA team that executes tests after UT and before UAT</t>
  </si>
  <si>
    <t>For sub-cluster level aggregation, replicate the 'AD Data 2020' sheet for each application and sum the values from each application sheet to 'AD Data 2020'.</t>
  </si>
  <si>
    <t>This metric is part of SLA</t>
  </si>
  <si>
    <t>SLA</t>
  </si>
  <si>
    <t>Code Change Quality / Emergency Release</t>
  </si>
  <si>
    <t>Number of emergency releases within 7 days of production deployment</t>
  </si>
  <si>
    <t>Issues are attributable to Infosys delivery</t>
  </si>
  <si>
    <t>&lt;5%</t>
  </si>
  <si>
    <t>QA is after UT but before UAT - Module Test, System Test, Integration Test, Performance Test, Regression Test, Load Test</t>
  </si>
  <si>
    <t>Not to be circulated beyond Infosys-Verizon Amber Program stakeholders within Infosys.</t>
  </si>
  <si>
    <t>Number of emergency change releases made within 5 days of production deployment</t>
  </si>
  <si>
    <t>Critical Incidents Caused by Release</t>
  </si>
  <si>
    <t>Number of critical incidents caused by the release that was deployed</t>
  </si>
  <si>
    <t>Critical incident may not necessarily result in emergency code change hence this metric complements the SLA metric</t>
  </si>
  <si>
    <t>Number of Critical Incidents Caused by Release</t>
  </si>
  <si>
    <t>Critical Incidents Caused By Release</t>
  </si>
  <si>
    <t>Definition Tab = Details definition of each metirc, filter conditions to be used for calculation, and frequency of reporting and the level at which the metric can be reported or aggregated</t>
  </si>
  <si>
    <t>Warning - Do not fill any value in Dashbaord other than the cluster name, portfolio name and application name.</t>
  </si>
  <si>
    <t>AD Data 2020 = Fill in the metric value in non-grayed out cells only. Grayed out cells are calculated values and are referenced in AD Dashboard.</t>
  </si>
  <si>
    <t>AD Dashboard 2020 = Dashboard for the year 2020, month-wise performance shown so that performance can be compared. If Target value is not mentioned then it is very specific to the cluster and to be input by cluster team.</t>
  </si>
  <si>
    <t>Actual Velocity</t>
  </si>
  <si>
    <t>Planned Velocity</t>
  </si>
  <si>
    <t>Total No. of Story points to be committed by the team per sprint</t>
  </si>
  <si>
    <t>Total size units or story points planned for the release / Total sprints in the release Planned</t>
  </si>
  <si>
    <t>Backlog Health</t>
  </si>
  <si>
    <t>Total No. of story points of the refined User stories / (Planned Velocity*2)</t>
  </si>
  <si>
    <t>Checks Backlog readiness volume for next 2 sprints - Aims to reduce any requirement readiness issues</t>
  </si>
  <si>
    <t>Commitment Reliability</t>
  </si>
  <si>
    <t>Measures teams ability to meet the comittement during Sprint / Release planning</t>
  </si>
  <si>
    <t>Sprint level = (Actual Stories met DOD per Sprint / No of Committed stories)* 100
Release level = (Actual Stories met DOD for the release / No of Committed stories)* 100</t>
  </si>
  <si>
    <t>User Story Acceptance</t>
  </si>
  <si>
    <t>User Stories acceptance rate by PO post Sprint completion</t>
  </si>
  <si>
    <t>User Story Accepted / User Stories met DOD</t>
  </si>
  <si>
    <t>Scrum Process Index</t>
  </si>
  <si>
    <t>Measures the discipline of conducting Agile Ceremonies and maintaining the relevent artifacts</t>
  </si>
  <si>
    <t>All the 5 ceremonies are practiced and respective key artifacts (PB, RB, RP, DOR, DOD, SB, SBD chart, Impediments log, Retro action log, Velocity Trend) are maintained</t>
  </si>
  <si>
    <t>Code Coverage</t>
  </si>
  <si>
    <t>Measure Unit testing Coverage</t>
  </si>
  <si>
    <t>Measure Unit testing Coverage either through automated tool or any manual mechanism</t>
  </si>
  <si>
    <t>Velocity Gain</t>
  </si>
  <si>
    <t>Continous monitoring of Velocity performance in terms of trend charts</t>
  </si>
  <si>
    <t>Velocity Trend showing Increase</t>
  </si>
  <si>
    <t>Defect Backlog</t>
  </si>
  <si>
    <t>No. of defect carry forwarded to next Sprint without fixing</t>
  </si>
  <si>
    <t>Chart</t>
  </si>
  <si>
    <t>((Total No. of Defects + Carry forward defects – No. of Closed Defects) / Total No. of Sprint Defects)*100</t>
  </si>
  <si>
    <t xml:space="preserve">Defect Density by Effort </t>
  </si>
  <si>
    <t>Total no. of Internal defects / Overall Sprint effort in Person days</t>
  </si>
  <si>
    <t>Number of defects per Person day</t>
  </si>
  <si>
    <t>Ratio</t>
  </si>
  <si>
    <t>Defect Removal Effienciency</t>
  </si>
  <si>
    <t>Development Teams ability to remove the defects in the Release / Sprint</t>
  </si>
  <si>
    <t>Total No. of Internal Defects identified by Dev team in Design &amp; Code Review, Unit testing / (Total No. of Internal Defects + Total QA defect + Total No. of UAT  / Client Reported defects)</t>
  </si>
  <si>
    <t>Agile</t>
  </si>
  <si>
    <t>Agile / Iterative Waterfall</t>
  </si>
  <si>
    <t>Qualtiy</t>
  </si>
  <si>
    <t>Number of story points or size units planned for the release including CRs</t>
  </si>
  <si>
    <t>Total No. of Story Points of refined user stories</t>
  </si>
  <si>
    <t>Actual Stories met DOD per Sprint</t>
  </si>
  <si>
    <t>Actual Stories met DOD for the release</t>
  </si>
  <si>
    <t>Total User Stories met DOD</t>
  </si>
  <si>
    <t>Total User Story Accepted</t>
  </si>
  <si>
    <t>Carry forward defects</t>
  </si>
  <si>
    <t>No. of Closed Defects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</si>
</sst>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409]d\-mmm\-yyyy;@"/>
  </numFmts>
  <fonts count="28">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name val="Calibri"/>
      <family val="2"/>
      <scheme val="minor"/>
    </font>
    <font>
      <sz val="11"/>
      <color theme="1"/>
      <name val="Calibiri"/>
    </font>
    <font>
      <b/>
      <sz val="11"/>
      <color theme="1"/>
      <name val="Calibiri"/>
    </font>
    <font>
      <sz val="11"/>
      <color theme="1" tint="0.249977111117893"/>
      <name val="Calibiri"/>
    </font>
    <font>
      <b/>
      <sz val="11"/>
      <color theme="0"/>
      <name val="Calibiri"/>
    </font>
    <font>
      <b/>
      <sz val="11"/>
      <name val="Calibiri"/>
    </font>
    <font>
      <sz val="11"/>
      <color rgb="FF000000"/>
      <name val="Calibiri"/>
    </font>
    <font>
      <b/>
      <sz val="11"/>
      <color rgb="FFFF0000"/>
      <name val="Calibiri"/>
    </font>
    <font>
      <b/>
      <sz val="12"/>
      <color theme="0"/>
      <name val="Calibiri"/>
    </font>
    <font>
      <i/>
      <sz val="11"/>
      <color theme="1"/>
      <name val="Calibri"/>
      <family val="2"/>
      <scheme val="minor"/>
    </font>
    <font>
      <b/>
      <sz val="11"/>
      <color rgb="FF000000"/>
      <name val="Calibiri"/>
    </font>
    <font>
      <sz val="11"/>
      <color theme="3"/>
      <name val="Calibiri"/>
    </font>
    <font>
      <b/>
      <sz val="11"/>
      <color rgb="FFFFC000"/>
      <name val="Calibiri"/>
    </font>
    <font>
      <b/>
      <sz val="11"/>
      <color rgb="FF00B050"/>
      <name val="Calibiri"/>
    </font>
    <font>
      <b/>
      <sz val="11"/>
      <color rgb="FF0070C0"/>
      <name val="Calibiri"/>
    </font>
    <font>
      <b/>
      <sz val="11"/>
      <color theme="5" tint="-0.249977111117893"/>
      <name val="Calibiri"/>
    </font>
    <font>
      <b/>
      <sz val="11"/>
      <color rgb="FFC00000"/>
      <name val="Calibiri"/>
    </font>
    <font>
      <i/>
      <sz val="11"/>
      <color rgb="FFFF0000"/>
      <name val="Calibri"/>
      <family val="2"/>
      <scheme val="minor"/>
    </font>
    <font>
      <sz val="9"/>
      <color rgb="FF0070C0"/>
      <name val="Calibiri"/>
    </font>
    <font>
      <sz val="10"/>
      <color rgb="FF0070C0"/>
      <name val="Calibiri"/>
    </font>
    <font>
      <sz val="10"/>
      <color rgb="FFFF0000"/>
      <name val="Calibiri"/>
    </font>
    <font>
      <b/>
      <sz val="10"/>
      <color theme="1"/>
      <name val="Calibiri"/>
    </font>
    <font>
      <b/>
      <sz val="10"/>
      <color rgb="FF000000"/>
      <name val="Calibiri"/>
    </font>
  </fonts>
  <fills count="9">
    <fill>
      <patternFill patternType="none"/>
    </fill>
    <fill>
      <patternFill patternType="gray125"/>
    </fill>
    <fill>
      <patternFill patternType="solid">
        <fgColor rgb="FF003366"/>
        <bgColor indexed="64"/>
      </patternFill>
    </fill>
    <fill>
      <patternFill patternType="solid">
        <fgColor theme="1"/>
        <bgColor indexed="64"/>
      </patternFill>
    </fill>
    <fill>
      <patternFill patternType="solid">
        <fgColor theme="0"/>
        <bgColor indexed="64"/>
      </patternFill>
    </fill>
    <fill>
      <patternFill patternType="solid">
        <fgColor theme="3" tint="-0.249977111117893"/>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theme="4" tint="0.79998168889431442"/>
        <bgColor indexed="64"/>
      </patternFill>
    </fill>
  </fills>
  <borders count="37">
    <border>
      <left/>
      <right/>
      <top/>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thin">
        <color theme="0"/>
      </left>
      <right style="thin">
        <color theme="0"/>
      </right>
      <top style="medium">
        <color indexed="64"/>
      </top>
      <bottom/>
      <diagonal/>
    </border>
    <border>
      <left style="thin">
        <color theme="0"/>
      </left>
      <right style="medium">
        <color indexed="64"/>
      </right>
      <top style="medium">
        <color indexed="64"/>
      </top>
      <bottom/>
      <diagonal/>
    </border>
    <border>
      <left style="medium">
        <color indexed="64"/>
      </left>
      <right/>
      <top/>
      <bottom style="medium">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style="medium">
        <color indexed="64"/>
      </top>
      <bottom style="thin">
        <color theme="0" tint="-0.24994659260841701"/>
      </bottom>
      <diagonal/>
    </border>
    <border>
      <left style="thin">
        <color theme="0" tint="-0.24994659260841701"/>
      </left>
      <right style="thin">
        <color theme="0" tint="-0.24994659260841701"/>
      </right>
      <top style="thin">
        <color theme="0" tint="-0.24994659260841701"/>
      </top>
      <bottom style="medium">
        <color indexed="64"/>
      </bottom>
      <diagonal/>
    </border>
    <border>
      <left style="medium">
        <color indexed="64"/>
      </left>
      <right style="thin">
        <color theme="0"/>
      </right>
      <top style="medium">
        <color indexed="64"/>
      </top>
      <bottom style="medium">
        <color indexed="64"/>
      </bottom>
      <diagonal/>
    </border>
    <border>
      <left style="thin">
        <color theme="0"/>
      </left>
      <right style="thin">
        <color theme="0"/>
      </right>
      <top style="medium">
        <color indexed="64"/>
      </top>
      <bottom style="medium">
        <color indexed="64"/>
      </bottom>
      <diagonal/>
    </border>
    <border>
      <left style="thin">
        <color theme="0"/>
      </left>
      <right/>
      <top style="medium">
        <color indexed="64"/>
      </top>
      <bottom style="medium">
        <color indexed="64"/>
      </bottom>
      <diagonal/>
    </border>
    <border>
      <left style="thin">
        <color theme="0"/>
      </left>
      <right style="medium">
        <color indexed="64"/>
      </right>
      <top style="medium">
        <color indexed="64"/>
      </top>
      <bottom style="medium">
        <color indexed="64"/>
      </bottom>
      <diagonal/>
    </border>
    <border>
      <left/>
      <right style="thin">
        <color theme="0" tint="-0.24994659260841701"/>
      </right>
      <top/>
      <bottom style="thin">
        <color theme="0" tint="-0.2499465926084170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thin">
        <color theme="0" tint="-0.24994659260841701"/>
      </top>
      <bottom style="thin">
        <color theme="0" tint="-0.24994659260841701"/>
      </bottom>
      <diagonal/>
    </border>
    <border>
      <left style="thin">
        <color theme="0"/>
      </left>
      <right/>
      <top style="medium">
        <color indexed="64"/>
      </top>
      <bottom/>
      <diagonal/>
    </border>
    <border>
      <left style="medium">
        <color indexed="64"/>
      </left>
      <right style="thin">
        <color theme="0" tint="-0.24994659260841701"/>
      </right>
      <top style="medium">
        <color indexed="64"/>
      </top>
      <bottom style="thin">
        <color theme="0" tint="-0.24994659260841701"/>
      </bottom>
      <diagonal/>
    </border>
    <border>
      <left style="medium">
        <color indexed="64"/>
      </left>
      <right style="medium">
        <color indexed="64"/>
      </right>
      <top style="medium">
        <color indexed="64"/>
      </top>
      <bottom style="thin">
        <color theme="0" tint="-0.24994659260841701"/>
      </bottom>
      <diagonal/>
    </border>
    <border>
      <left style="medium">
        <color indexed="64"/>
      </left>
      <right style="thin">
        <color theme="0" tint="-0.24994659260841701"/>
      </right>
      <top style="thin">
        <color theme="0" tint="-0.24994659260841701"/>
      </top>
      <bottom style="thin">
        <color theme="0" tint="-0.24994659260841701"/>
      </bottom>
      <diagonal/>
    </border>
    <border>
      <left style="medium">
        <color indexed="64"/>
      </left>
      <right style="thin">
        <color theme="0" tint="-0.24994659260841701"/>
      </right>
      <top style="thin">
        <color theme="0" tint="-0.24994659260841701"/>
      </top>
      <bottom style="medium">
        <color indexed="64"/>
      </bottom>
      <diagonal/>
    </border>
    <border>
      <left style="medium">
        <color indexed="64"/>
      </left>
      <right style="medium">
        <color indexed="64"/>
      </right>
      <top style="thin">
        <color theme="0" tint="-0.24994659260841701"/>
      </top>
      <bottom style="medium">
        <color indexed="64"/>
      </bottom>
      <diagonal/>
    </border>
    <border>
      <left style="thin">
        <color theme="0" tint="-0.24994659260841701"/>
      </left>
      <right/>
      <top style="thin">
        <color theme="0" tint="-0.24994659260841701"/>
      </top>
      <bottom style="thin">
        <color theme="0" tint="-0.24994659260841701"/>
      </bottom>
      <diagonal/>
    </border>
    <border>
      <left style="thin">
        <color theme="0" tint="-0.24994659260841701"/>
      </left>
      <right style="medium">
        <color indexed="64"/>
      </right>
      <top style="medium">
        <color indexed="64"/>
      </top>
      <bottom style="thin">
        <color theme="0" tint="-0.24994659260841701"/>
      </bottom>
      <diagonal/>
    </border>
    <border>
      <left style="thin">
        <color theme="0" tint="-0.24994659260841701"/>
      </left>
      <right style="medium">
        <color indexed="64"/>
      </right>
      <top style="thin">
        <color theme="0" tint="-0.24994659260841701"/>
      </top>
      <bottom style="medium">
        <color indexed="64"/>
      </bottom>
      <diagonal/>
    </border>
    <border>
      <left style="medium">
        <color indexed="64"/>
      </left>
      <right style="medium">
        <color indexed="64"/>
      </right>
      <top/>
      <bottom style="thin">
        <color theme="0" tint="-0.24994659260841701"/>
      </bottom>
      <diagonal/>
    </border>
    <border>
      <left style="thin">
        <color theme="0" tint="-0.24994659260841701"/>
      </left>
      <right style="medium">
        <color indexed="64"/>
      </right>
      <top style="thin">
        <color theme="0" tint="-0.24994659260841701"/>
      </top>
      <bottom style="thin">
        <color theme="0" tint="-0.24994659260841701"/>
      </bottom>
      <diagonal/>
    </border>
  </borders>
  <cellStyleXfs count="2">
    <xf numFmtId="0" fontId="0" fillId="0" borderId="0"/>
    <xf numFmtId="9" fontId="1" fillId="0" borderId="0" applyFont="0" applyFill="0" applyBorder="0" applyAlignment="0" applyProtection="0"/>
  </cellStyleXfs>
  <cellXfs count="109">
    <xf numFmtId="0" fontId="0" fillId="0" borderId="0" xfId="0"/>
    <xf numFmtId="0" fontId="0" fillId="0" borderId="0" xfId="0" applyAlignment="1">
      <alignment vertical="center"/>
    </xf>
    <xf numFmtId="0" fontId="8" fillId="4" borderId="3"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2" borderId="1" xfId="0" applyFont="1" applyFill="1" applyBorder="1" applyAlignment="1">
      <alignment horizontal="left" vertical="center" wrapText="1"/>
    </xf>
    <xf numFmtId="0" fontId="0" fillId="0" borderId="0" xfId="0" applyFont="1" applyAlignment="1">
      <alignment vertical="center"/>
    </xf>
    <xf numFmtId="0" fontId="5" fillId="0" borderId="1" xfId="0" applyFont="1" applyFill="1" applyBorder="1" applyAlignment="1">
      <alignment horizontal="center" vertical="center" wrapText="1"/>
    </xf>
    <xf numFmtId="0" fontId="5" fillId="0" borderId="1" xfId="0" applyFont="1" applyFill="1" applyBorder="1" applyAlignment="1">
      <alignment horizontal="left" vertical="center" wrapText="1"/>
    </xf>
    <xf numFmtId="0" fontId="2" fillId="3" borderId="0" xfId="0" applyFont="1" applyFill="1" applyAlignment="1">
      <alignment vertical="center"/>
    </xf>
    <xf numFmtId="0" fontId="2" fillId="3" borderId="0" xfId="0" applyFont="1" applyFill="1" applyAlignment="1">
      <alignment horizontal="right" vertical="center"/>
    </xf>
    <xf numFmtId="0" fontId="4" fillId="3" borderId="0" xfId="0" applyFont="1" applyFill="1" applyAlignment="1">
      <alignment vertical="center"/>
    </xf>
    <xf numFmtId="0" fontId="3" fillId="0" borderId="0" xfId="0" applyFont="1" applyAlignment="1">
      <alignment horizontal="right" vertical="center"/>
    </xf>
    <xf numFmtId="0" fontId="5" fillId="0" borderId="0" xfId="0" applyFont="1" applyFill="1" applyAlignment="1">
      <alignment horizontal="left" vertical="center" indent="1"/>
    </xf>
    <xf numFmtId="0" fontId="0" fillId="0" borderId="0" xfId="0" applyFont="1" applyAlignment="1">
      <alignment horizontal="left" vertical="center" indent="1"/>
    </xf>
    <xf numFmtId="0" fontId="0" fillId="0" borderId="0" xfId="0" applyFont="1" applyAlignment="1">
      <alignment horizontal="right" vertical="center"/>
    </xf>
    <xf numFmtId="0" fontId="13" fillId="3" borderId="3" xfId="0" applyFont="1" applyFill="1" applyBorder="1" applyAlignment="1">
      <alignment horizontal="left" vertical="center"/>
    </xf>
    <xf numFmtId="0" fontId="6" fillId="0" borderId="0" xfId="0" applyFont="1" applyAlignment="1">
      <alignment vertical="center"/>
    </xf>
    <xf numFmtId="0" fontId="6" fillId="4" borderId="2" xfId="0" applyFont="1" applyFill="1" applyBorder="1" applyAlignment="1">
      <alignment vertical="center"/>
    </xf>
    <xf numFmtId="0" fontId="6" fillId="4" borderId="3" xfId="0" applyFont="1" applyFill="1" applyBorder="1" applyAlignment="1">
      <alignment vertical="center"/>
    </xf>
    <xf numFmtId="0" fontId="6" fillId="4" borderId="4" xfId="0" applyFont="1" applyFill="1" applyBorder="1" applyAlignment="1">
      <alignment vertical="center"/>
    </xf>
    <xf numFmtId="17" fontId="7" fillId="4" borderId="3" xfId="0" quotePrefix="1" applyNumberFormat="1" applyFont="1" applyFill="1" applyBorder="1" applyAlignment="1">
      <alignment vertical="center"/>
    </xf>
    <xf numFmtId="0" fontId="9" fillId="3" borderId="3" xfId="0" applyFont="1" applyFill="1" applyBorder="1" applyAlignment="1">
      <alignment horizontal="left" vertical="center"/>
    </xf>
    <xf numFmtId="0" fontId="9" fillId="5" borderId="5" xfId="0" applyFont="1" applyFill="1" applyBorder="1" applyAlignment="1">
      <alignment vertical="center" wrapText="1"/>
    </xf>
    <xf numFmtId="0" fontId="11" fillId="0" borderId="8" xfId="0" applyFont="1" applyFill="1" applyBorder="1" applyAlignment="1">
      <alignment horizontal="left" vertical="center" wrapText="1"/>
    </xf>
    <xf numFmtId="9" fontId="6" fillId="0" borderId="8" xfId="1" applyFont="1" applyFill="1" applyBorder="1" applyAlignment="1">
      <alignment horizontal="center" vertical="center"/>
    </xf>
    <xf numFmtId="2" fontId="6" fillId="0" borderId="8" xfId="0" applyNumberFormat="1" applyFont="1" applyFill="1" applyBorder="1" applyAlignment="1">
      <alignment horizontal="center" vertical="center"/>
    </xf>
    <xf numFmtId="0" fontId="6" fillId="0" borderId="0" xfId="0" applyFont="1" applyAlignment="1">
      <alignment horizontal="center" vertical="center"/>
    </xf>
    <xf numFmtId="9" fontId="6" fillId="0" borderId="11" xfId="1" applyFont="1" applyFill="1" applyBorder="1" applyAlignment="1">
      <alignment horizontal="center" vertical="center"/>
    </xf>
    <xf numFmtId="0" fontId="11" fillId="0" borderId="12" xfId="0" applyFont="1" applyFill="1" applyBorder="1" applyAlignment="1">
      <alignment horizontal="left" vertical="center" wrapText="1"/>
    </xf>
    <xf numFmtId="17" fontId="10" fillId="6" borderId="15" xfId="0" applyNumberFormat="1" applyFont="1" applyFill="1" applyBorder="1" applyAlignment="1">
      <alignment horizontal="center" vertical="center" wrapText="1"/>
    </xf>
    <xf numFmtId="17" fontId="10" fillId="6" borderId="16" xfId="0" applyNumberFormat="1" applyFont="1" applyFill="1" applyBorder="1" applyAlignment="1">
      <alignment horizontal="center" vertical="center" wrapText="1"/>
    </xf>
    <xf numFmtId="0" fontId="11" fillId="0" borderId="9" xfId="0" applyFont="1" applyFill="1" applyBorder="1" applyAlignment="1">
      <alignment horizontal="left" vertical="center" wrapText="1"/>
    </xf>
    <xf numFmtId="0" fontId="11" fillId="0" borderId="17" xfId="0" applyFont="1" applyFill="1" applyBorder="1" applyAlignment="1">
      <alignment horizontal="left" vertical="center" wrapText="1"/>
    </xf>
    <xf numFmtId="0" fontId="0" fillId="4" borderId="21" xfId="0" applyFill="1" applyBorder="1"/>
    <xf numFmtId="0" fontId="0" fillId="4" borderId="22" xfId="0" applyFill="1" applyBorder="1"/>
    <xf numFmtId="0" fontId="0" fillId="4" borderId="7" xfId="0" applyFill="1" applyBorder="1"/>
    <xf numFmtId="0" fontId="14" fillId="4" borderId="23" xfId="0" applyFont="1" applyFill="1" applyBorder="1"/>
    <xf numFmtId="0" fontId="0" fillId="4" borderId="23" xfId="0" applyFill="1" applyBorder="1"/>
    <xf numFmtId="0" fontId="0" fillId="0" borderId="23" xfId="0" applyFill="1" applyBorder="1"/>
    <xf numFmtId="0" fontId="0" fillId="4" borderId="24" xfId="0" applyFill="1" applyBorder="1"/>
    <xf numFmtId="0" fontId="0" fillId="0" borderId="23" xfId="0" applyFill="1" applyBorder="1" applyAlignment="1">
      <alignment horizontal="center"/>
    </xf>
    <xf numFmtId="17" fontId="9" fillId="2" borderId="18" xfId="0" applyNumberFormat="1" applyFont="1" applyFill="1" applyBorder="1" applyAlignment="1">
      <alignment horizontal="center" vertical="center" wrapText="1"/>
    </xf>
    <xf numFmtId="0" fontId="7" fillId="4" borderId="3" xfId="0" applyFont="1" applyFill="1" applyBorder="1" applyAlignment="1">
      <alignment vertical="center"/>
    </xf>
    <xf numFmtId="0" fontId="23" fillId="4" borderId="3" xfId="0" applyFont="1" applyFill="1" applyBorder="1" applyAlignment="1">
      <alignment vertical="center"/>
    </xf>
    <xf numFmtId="0" fontId="0" fillId="0" borderId="0" xfId="0" applyAlignment="1">
      <alignment horizontal="right" vertical="center" wrapText="1"/>
    </xf>
    <xf numFmtId="17" fontId="10" fillId="6" borderId="26" xfId="0" applyNumberFormat="1" applyFont="1" applyFill="1" applyBorder="1" applyAlignment="1">
      <alignment horizontal="center" vertical="center" wrapText="1"/>
    </xf>
    <xf numFmtId="17" fontId="10" fillId="6" borderId="6" xfId="0" applyNumberFormat="1" applyFont="1" applyFill="1" applyBorder="1" applyAlignment="1">
      <alignment horizontal="center" vertical="center" wrapText="1"/>
    </xf>
    <xf numFmtId="0" fontId="11" fillId="0" borderId="27" xfId="0" applyFont="1" applyFill="1" applyBorder="1" applyAlignment="1">
      <alignment horizontal="left" vertical="center" wrapText="1"/>
    </xf>
    <xf numFmtId="0" fontId="11" fillId="0" borderId="29" xfId="0" applyFont="1" applyFill="1" applyBorder="1" applyAlignment="1">
      <alignment horizontal="left" vertical="center" wrapText="1"/>
    </xf>
    <xf numFmtId="0" fontId="11" fillId="0" borderId="30" xfId="0" applyFont="1" applyFill="1" applyBorder="1" applyAlignment="1">
      <alignment horizontal="left" vertical="center" wrapText="1"/>
    </xf>
    <xf numFmtId="0" fontId="3" fillId="7" borderId="0" xfId="0" applyFont="1" applyFill="1" applyAlignment="1">
      <alignment horizontal="right" vertical="center" wrapText="1"/>
    </xf>
    <xf numFmtId="9" fontId="6" fillId="0" borderId="10" xfId="1" applyFont="1" applyFill="1" applyBorder="1" applyAlignment="1">
      <alignment horizontal="center" vertical="center"/>
    </xf>
    <xf numFmtId="9" fontId="6" fillId="0" borderId="12" xfId="1" applyFont="1" applyFill="1" applyBorder="1" applyAlignment="1">
      <alignment horizontal="center" vertical="center"/>
    </xf>
    <xf numFmtId="9" fontId="6" fillId="0" borderId="32" xfId="1" applyFont="1" applyFill="1" applyBorder="1" applyAlignment="1">
      <alignment horizontal="center" vertical="center"/>
    </xf>
    <xf numFmtId="9" fontId="16" fillId="0" borderId="28" xfId="0" applyNumberFormat="1" applyFont="1" applyFill="1" applyBorder="1" applyAlignment="1">
      <alignment horizontal="center" vertical="center"/>
    </xf>
    <xf numFmtId="9" fontId="16" fillId="0" borderId="25" xfId="0" applyNumberFormat="1" applyFont="1" applyFill="1" applyBorder="1" applyAlignment="1">
      <alignment horizontal="center" vertical="center"/>
    </xf>
    <xf numFmtId="1" fontId="16" fillId="0" borderId="25" xfId="1" applyNumberFormat="1" applyFont="1" applyFill="1" applyBorder="1" applyAlignment="1">
      <alignment horizontal="center" vertical="center"/>
    </xf>
    <xf numFmtId="9" fontId="16" fillId="0" borderId="25" xfId="1" applyFont="1" applyFill="1" applyBorder="1" applyAlignment="1">
      <alignment horizontal="center" vertical="center"/>
    </xf>
    <xf numFmtId="9" fontId="16" fillId="0" borderId="28" xfId="1" applyFont="1" applyFill="1" applyBorder="1" applyAlignment="1">
      <alignment horizontal="center" vertical="center"/>
    </xf>
    <xf numFmtId="9" fontId="16" fillId="0" borderId="31" xfId="1" applyFont="1" applyFill="1" applyBorder="1" applyAlignment="1">
      <alignment horizontal="center" vertical="center"/>
    </xf>
    <xf numFmtId="0" fontId="9" fillId="5" borderId="14" xfId="0" applyFont="1" applyFill="1" applyBorder="1" applyAlignment="1">
      <alignment horizontal="right" vertical="center" wrapText="1"/>
    </xf>
    <xf numFmtId="0" fontId="0" fillId="0" borderId="0" xfId="0" applyFont="1" applyAlignment="1">
      <alignment horizontal="right" vertical="center" wrapText="1"/>
    </xf>
    <xf numFmtId="0" fontId="0" fillId="0" borderId="0" xfId="0" applyAlignment="1">
      <alignment horizontal="center" vertical="center"/>
    </xf>
    <xf numFmtId="9" fontId="0" fillId="7" borderId="0" xfId="1" applyFont="1" applyFill="1" applyAlignment="1">
      <alignment horizontal="center" vertical="center"/>
    </xf>
    <xf numFmtId="0" fontId="24" fillId="4" borderId="3" xfId="0" applyFont="1" applyFill="1" applyBorder="1" applyAlignment="1">
      <alignment vertical="center"/>
    </xf>
    <xf numFmtId="164" fontId="5" fillId="0" borderId="0" xfId="0" applyNumberFormat="1" applyFont="1" applyFill="1" applyAlignment="1">
      <alignment horizontal="left" vertical="center" indent="1"/>
    </xf>
    <xf numFmtId="0" fontId="25" fillId="4" borderId="3" xfId="0" applyFont="1" applyFill="1" applyBorder="1" applyAlignment="1">
      <alignment horizontal="right" vertical="center"/>
    </xf>
    <xf numFmtId="0" fontId="0" fillId="0" borderId="0" xfId="0" applyFont="1" applyAlignment="1">
      <alignment horizontal="left" vertical="center" wrapText="1"/>
    </xf>
    <xf numFmtId="0" fontId="0" fillId="0" borderId="0" xfId="0" applyFont="1" applyAlignment="1">
      <alignment vertical="center" wrapText="1"/>
    </xf>
    <xf numFmtId="0" fontId="0" fillId="0" borderId="0" xfId="0" applyFont="1" applyAlignment="1">
      <alignment horizontal="center" vertical="center" wrapText="1"/>
    </xf>
    <xf numFmtId="0" fontId="0" fillId="0" borderId="1" xfId="0" applyFont="1" applyBorder="1" applyAlignment="1">
      <alignment horizontal="left" vertical="center" wrapText="1"/>
    </xf>
    <xf numFmtId="0" fontId="0" fillId="0" borderId="1" xfId="0" applyFont="1" applyBorder="1" applyAlignment="1">
      <alignment horizontal="center" vertical="center" wrapText="1"/>
    </xf>
    <xf numFmtId="0" fontId="0" fillId="0" borderId="1" xfId="0" applyFont="1" applyBorder="1" applyAlignment="1">
      <alignment vertical="center" wrapText="1"/>
    </xf>
    <xf numFmtId="9" fontId="6" fillId="0" borderId="33" xfId="1" applyFont="1" applyFill="1" applyBorder="1" applyAlignment="1">
      <alignment horizontal="center" vertical="center"/>
    </xf>
    <xf numFmtId="9" fontId="6" fillId="0" borderId="34" xfId="1" applyFont="1" applyFill="1" applyBorder="1" applyAlignment="1">
      <alignment horizontal="center" vertical="center"/>
    </xf>
    <xf numFmtId="9" fontId="16" fillId="0" borderId="35" xfId="1" applyFont="1" applyFill="1" applyBorder="1" applyAlignment="1">
      <alignment horizontal="center" vertical="center"/>
    </xf>
    <xf numFmtId="0" fontId="26" fillId="4" borderId="3" xfId="0" applyFont="1" applyFill="1" applyBorder="1" applyAlignment="1">
      <alignment vertical="center"/>
    </xf>
    <xf numFmtId="2" fontId="0" fillId="7" borderId="0" xfId="1" applyNumberFormat="1" applyFont="1" applyFill="1" applyAlignment="1">
      <alignment horizontal="center" vertical="center"/>
    </xf>
    <xf numFmtId="164" fontId="0" fillId="7" borderId="0" xfId="1" applyNumberFormat="1" applyFont="1" applyFill="1" applyAlignment="1">
      <alignment horizontal="center" vertical="center"/>
    </xf>
    <xf numFmtId="2" fontId="6" fillId="0" borderId="8" xfId="1" applyNumberFormat="1" applyFont="1" applyFill="1" applyBorder="1" applyAlignment="1">
      <alignment horizontal="center" vertical="center"/>
    </xf>
    <xf numFmtId="164" fontId="6" fillId="0" borderId="8" xfId="1" applyNumberFormat="1" applyFont="1" applyFill="1" applyBorder="1" applyAlignment="1">
      <alignment horizontal="center" vertical="center"/>
    </xf>
    <xf numFmtId="164" fontId="16" fillId="0" borderId="35" xfId="1" applyNumberFormat="1" applyFont="1" applyFill="1" applyBorder="1" applyAlignment="1">
      <alignment horizontal="center" vertical="center"/>
    </xf>
    <xf numFmtId="164" fontId="6" fillId="0" borderId="12" xfId="1" applyNumberFormat="1" applyFont="1" applyFill="1" applyBorder="1" applyAlignment="1">
      <alignment horizontal="center" vertical="center"/>
    </xf>
    <xf numFmtId="2" fontId="6" fillId="0" borderId="10" xfId="1" applyNumberFormat="1" applyFont="1" applyFill="1" applyBorder="1" applyAlignment="1">
      <alignment horizontal="center" vertical="center"/>
    </xf>
    <xf numFmtId="9" fontId="6" fillId="0" borderId="36" xfId="1" applyFont="1" applyFill="1" applyBorder="1" applyAlignment="1">
      <alignment horizontal="center" vertical="center"/>
    </xf>
    <xf numFmtId="0" fontId="9" fillId="5" borderId="13" xfId="0" applyFont="1" applyFill="1" applyBorder="1" applyAlignment="1">
      <alignment horizontal="center" vertical="center" textRotation="90" wrapText="1"/>
    </xf>
    <xf numFmtId="1" fontId="16" fillId="0" borderId="31" xfId="0" applyNumberFormat="1" applyFont="1" applyFill="1" applyBorder="1" applyAlignment="1">
      <alignment horizontal="center" vertical="center"/>
    </xf>
    <xf numFmtId="0" fontId="3" fillId="0" borderId="0" xfId="0" applyFont="1" applyAlignment="1">
      <alignment horizontal="right" vertical="center" wrapText="1"/>
    </xf>
    <xf numFmtId="1" fontId="6" fillId="0" borderId="12" xfId="1" applyNumberFormat="1" applyFont="1" applyFill="1" applyBorder="1" applyAlignment="1">
      <alignment horizontal="center" vertical="center"/>
    </xf>
    <xf numFmtId="1" fontId="16" fillId="0" borderId="35" xfId="1" applyNumberFormat="1" applyFont="1" applyFill="1" applyBorder="1" applyAlignment="1">
      <alignment horizontal="center" vertical="center"/>
    </xf>
    <xf numFmtId="1" fontId="6" fillId="0" borderId="10" xfId="1" applyNumberFormat="1" applyFont="1" applyFill="1" applyBorder="1" applyAlignment="1">
      <alignment horizontal="center" vertical="center"/>
    </xf>
    <xf numFmtId="1" fontId="16" fillId="0" borderId="31" xfId="1" applyNumberFormat="1" applyFont="1" applyFill="1" applyBorder="1" applyAlignment="1">
      <alignment horizontal="center" vertical="center"/>
    </xf>
    <xf numFmtId="0" fontId="22" fillId="0" borderId="0" xfId="0" applyFont="1" applyAlignment="1">
      <alignment vertical="center"/>
    </xf>
    <xf numFmtId="165" fontId="5" fillId="0" borderId="0" xfId="0" applyNumberFormat="1" applyFont="1" applyFill="1" applyAlignment="1">
      <alignment horizontal="left" vertical="center" indent="1"/>
    </xf>
    <xf numFmtId="0" fontId="5" fillId="8" borderId="1" xfId="0" applyFont="1" applyFill="1" applyBorder="1" applyAlignment="1">
      <alignment horizontal="left" vertical="center" wrapText="1"/>
    </xf>
    <xf numFmtId="0" fontId="5" fillId="8" borderId="1" xfId="0" applyFont="1" applyFill="1" applyBorder="1" applyAlignment="1">
      <alignment horizontal="center" vertical="center" wrapText="1"/>
    </xf>
    <xf numFmtId="0" fontId="0" fillId="8" borderId="1" xfId="0" applyFill="1" applyBorder="1" applyAlignment="1">
      <alignment vertical="center"/>
    </xf>
    <xf numFmtId="0" fontId="0" fillId="8" borderId="1" xfId="0" applyFill="1" applyBorder="1" applyAlignment="1">
      <alignment vertical="center" wrapText="1"/>
    </xf>
    <xf numFmtId="0" fontId="0" fillId="8"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xf>
    <xf numFmtId="0" fontId="0" fillId="0" borderId="0" xfId="0" applyFill="1" applyAlignment="1">
      <alignment horizontal="right" vertical="center" wrapText="1"/>
    </xf>
    <xf numFmtId="0" fontId="0" fillId="0" borderId="0" xfId="0" applyFill="1" applyAlignment="1">
      <alignment horizontal="right"/>
    </xf>
    <xf numFmtId="0" fontId="0" fillId="0" borderId="0" xfId="0" applyFill="1" applyAlignment="1">
      <alignment horizontal="right" vertical="center"/>
    </xf>
    <xf numFmtId="0" fontId="27" fillId="7" borderId="18" xfId="0" applyFont="1" applyFill="1" applyBorder="1" applyAlignment="1">
      <alignment horizontal="center" vertical="center" textRotation="90"/>
    </xf>
    <xf numFmtId="0" fontId="27" fillId="7" borderId="19" xfId="0" applyFont="1" applyFill="1" applyBorder="1" applyAlignment="1">
      <alignment horizontal="center" vertical="center" textRotation="90"/>
    </xf>
    <xf numFmtId="0" fontId="15" fillId="7" borderId="18" xfId="0" applyFont="1" applyFill="1" applyBorder="1" applyAlignment="1">
      <alignment horizontal="center" vertical="center" textRotation="90"/>
    </xf>
    <xf numFmtId="0" fontId="15" fillId="7" borderId="19" xfId="0" applyFont="1" applyFill="1" applyBorder="1" applyAlignment="1">
      <alignment horizontal="center" vertical="center" textRotation="90"/>
    </xf>
    <xf numFmtId="0" fontId="15" fillId="7" borderId="20" xfId="0" applyFont="1" applyFill="1" applyBorder="1" applyAlignment="1">
      <alignment horizontal="center" vertical="center" textRotation="90"/>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4"/>
  <sheetViews>
    <sheetView showGridLines="0" topLeftCell="A7" zoomScale="80" zoomScaleNormal="80" workbookViewId="0">
      <selection activeCell="C19" sqref="C19"/>
    </sheetView>
  </sheetViews>
  <sheetFormatPr defaultRowHeight="15"/>
  <cols>
    <col min="1" max="1" width="9.140625" style="5"/>
    <col min="2" max="2" width="17" style="5" bestFit="1" customWidth="1"/>
    <col min="3" max="3" width="13.7109375" style="14" customWidth="1"/>
    <col min="4" max="5" width="9.140625" style="5"/>
    <col min="6" max="6" width="11" style="5" customWidth="1"/>
    <col min="7" max="16384" width="9.140625" style="5"/>
  </cols>
  <sheetData>
    <row r="2" spans="2:6">
      <c r="B2" s="8" t="s">
        <v>29</v>
      </c>
      <c r="C2" s="9"/>
      <c r="D2" s="8"/>
      <c r="E2" s="10"/>
      <c r="F2" s="10"/>
    </row>
    <row r="4" spans="2:6">
      <c r="B4" s="11" t="s">
        <v>10</v>
      </c>
      <c r="C4" s="65">
        <v>0.1</v>
      </c>
    </row>
    <row r="5" spans="2:6">
      <c r="B5" s="11" t="s">
        <v>9</v>
      </c>
      <c r="C5" s="93">
        <v>43826</v>
      </c>
    </row>
    <row r="6" spans="2:6">
      <c r="B6" s="11" t="s">
        <v>11</v>
      </c>
      <c r="C6" s="12" t="s">
        <v>12</v>
      </c>
    </row>
    <row r="7" spans="2:6">
      <c r="B7" s="11" t="s">
        <v>13</v>
      </c>
      <c r="C7" s="13" t="s">
        <v>28</v>
      </c>
    </row>
    <row r="10" spans="2:6">
      <c r="B10" s="5" t="s">
        <v>14</v>
      </c>
    </row>
    <row r="11" spans="2:6">
      <c r="B11" s="5" t="s">
        <v>30</v>
      </c>
    </row>
    <row r="12" spans="2:6">
      <c r="B12" s="5" t="s">
        <v>31</v>
      </c>
    </row>
    <row r="13" spans="2:6">
      <c r="B13" s="5" t="s">
        <v>165</v>
      </c>
    </row>
    <row r="14" spans="2:6">
      <c r="B14" s="5" t="s">
        <v>19</v>
      </c>
    </row>
    <row r="16" spans="2:6">
      <c r="B16" s="5" t="s">
        <v>32</v>
      </c>
    </row>
    <row r="18" spans="2:2">
      <c r="B18" s="5" t="s">
        <v>33</v>
      </c>
    </row>
    <row r="19" spans="2:2">
      <c r="B19" s="5" t="s">
        <v>157</v>
      </c>
    </row>
    <row r="21" spans="2:2">
      <c r="B21" s="5" t="s">
        <v>172</v>
      </c>
    </row>
    <row r="22" spans="2:2">
      <c r="B22" s="5" t="s">
        <v>174</v>
      </c>
    </row>
    <row r="23" spans="2:2">
      <c r="B23" s="5" t="s">
        <v>175</v>
      </c>
    </row>
    <row r="24" spans="2:2">
      <c r="B24" s="92" t="s">
        <v>173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35"/>
  <sheetViews>
    <sheetView topLeftCell="A26" zoomScale="80" zoomScaleNormal="80" workbookViewId="0">
      <selection activeCell="F30" sqref="F30"/>
    </sheetView>
  </sheetViews>
  <sheetFormatPr defaultRowHeight="15"/>
  <cols>
    <col min="1" max="1" width="3" style="68" customWidth="1"/>
    <col min="2" max="2" width="5" style="69" customWidth="1"/>
    <col min="3" max="3" width="15.85546875" style="67" bestFit="1" customWidth="1"/>
    <col min="4" max="4" width="12.28515625" style="69" customWidth="1"/>
    <col min="5" max="5" width="23" style="67" customWidth="1"/>
    <col min="6" max="6" width="41.42578125" style="67" bestFit="1" customWidth="1"/>
    <col min="7" max="7" width="9.42578125" style="68" customWidth="1"/>
    <col min="8" max="8" width="53" style="67" bestFit="1" customWidth="1"/>
    <col min="9" max="9" width="38.42578125" style="67" customWidth="1"/>
    <col min="10" max="10" width="22.28515625" style="69" bestFit="1" customWidth="1"/>
    <col min="11" max="11" width="19.28515625" style="69" bestFit="1" customWidth="1"/>
    <col min="12" max="12" width="64.85546875" style="67" bestFit="1" customWidth="1"/>
    <col min="13" max="16384" width="9.140625" style="68"/>
  </cols>
  <sheetData>
    <row r="2" spans="2:12">
      <c r="B2" s="3" t="s">
        <v>15</v>
      </c>
      <c r="C2" s="4" t="s">
        <v>0</v>
      </c>
      <c r="D2" s="3" t="s">
        <v>1</v>
      </c>
      <c r="E2" s="4" t="s">
        <v>2</v>
      </c>
      <c r="F2" s="4" t="s">
        <v>3</v>
      </c>
      <c r="G2" s="3" t="s">
        <v>8</v>
      </c>
      <c r="H2" s="4" t="s">
        <v>7</v>
      </c>
      <c r="I2" s="4" t="s">
        <v>6</v>
      </c>
      <c r="J2" s="3" t="s">
        <v>4</v>
      </c>
      <c r="K2" s="3" t="s">
        <v>16</v>
      </c>
      <c r="L2" s="4" t="s">
        <v>17</v>
      </c>
    </row>
    <row r="3" spans="2:12" customFormat="1" ht="45">
      <c r="B3" s="99">
        <v>1</v>
      </c>
      <c r="C3" s="94" t="s">
        <v>101</v>
      </c>
      <c r="D3" s="98" t="s">
        <v>209</v>
      </c>
      <c r="E3" s="96" t="s">
        <v>180</v>
      </c>
      <c r="F3" s="97" t="s">
        <v>182</v>
      </c>
      <c r="G3" s="95" t="s">
        <v>18</v>
      </c>
      <c r="H3" s="97" t="s">
        <v>181</v>
      </c>
      <c r="I3" s="100"/>
      <c r="J3" s="100"/>
      <c r="K3" s="6" t="s">
        <v>42</v>
      </c>
      <c r="L3" s="100"/>
    </row>
    <row r="4" spans="2:12" customFormat="1" ht="60">
      <c r="B4" s="99">
        <v>2</v>
      </c>
      <c r="C4" s="94" t="s">
        <v>101</v>
      </c>
      <c r="D4" s="98" t="s">
        <v>209</v>
      </c>
      <c r="E4" s="97" t="s">
        <v>183</v>
      </c>
      <c r="F4" s="97" t="s">
        <v>184</v>
      </c>
      <c r="G4" s="98" t="s">
        <v>5</v>
      </c>
      <c r="H4" s="97" t="s">
        <v>185</v>
      </c>
      <c r="I4" s="100"/>
      <c r="J4" s="100"/>
      <c r="K4" s="6" t="s">
        <v>42</v>
      </c>
      <c r="L4" s="100"/>
    </row>
    <row r="5" spans="2:12" ht="45">
      <c r="B5" s="6">
        <v>3</v>
      </c>
      <c r="C5" s="7" t="s">
        <v>159</v>
      </c>
      <c r="D5" s="6" t="s">
        <v>210</v>
      </c>
      <c r="E5" s="7" t="s">
        <v>84</v>
      </c>
      <c r="F5" s="7" t="s">
        <v>39</v>
      </c>
      <c r="G5" s="6" t="s">
        <v>5</v>
      </c>
      <c r="H5" s="7" t="s">
        <v>53</v>
      </c>
      <c r="I5" s="7" t="s">
        <v>40</v>
      </c>
      <c r="J5" s="6" t="s">
        <v>41</v>
      </c>
      <c r="K5" s="6" t="s">
        <v>42</v>
      </c>
      <c r="L5" s="7" t="s">
        <v>158</v>
      </c>
    </row>
    <row r="6" spans="2:12" ht="45">
      <c r="B6" s="99">
        <v>4</v>
      </c>
      <c r="C6" s="7" t="s">
        <v>159</v>
      </c>
      <c r="D6" s="6" t="s">
        <v>210</v>
      </c>
      <c r="E6" s="7" t="s">
        <v>160</v>
      </c>
      <c r="F6" s="7" t="s">
        <v>166</v>
      </c>
      <c r="G6" s="6" t="s">
        <v>18</v>
      </c>
      <c r="H6" s="7" t="s">
        <v>166</v>
      </c>
      <c r="I6" s="7" t="s">
        <v>162</v>
      </c>
      <c r="J6" s="6" t="s">
        <v>41</v>
      </c>
      <c r="K6" s="6" t="s">
        <v>42</v>
      </c>
      <c r="L6" s="7" t="s">
        <v>158</v>
      </c>
    </row>
    <row r="7" spans="2:12" ht="90">
      <c r="B7" s="99">
        <v>5</v>
      </c>
      <c r="C7" s="7" t="s">
        <v>102</v>
      </c>
      <c r="D7" s="6" t="s">
        <v>210</v>
      </c>
      <c r="E7" s="7" t="s">
        <v>38</v>
      </c>
      <c r="F7" s="7" t="s">
        <v>105</v>
      </c>
      <c r="G7" s="6" t="s">
        <v>5</v>
      </c>
      <c r="H7" s="7" t="s">
        <v>109</v>
      </c>
      <c r="I7" s="7" t="s">
        <v>108</v>
      </c>
      <c r="J7" s="6" t="s">
        <v>41</v>
      </c>
      <c r="K7" s="6" t="s">
        <v>42</v>
      </c>
      <c r="L7" s="7"/>
    </row>
    <row r="8" spans="2:12" ht="45">
      <c r="B8" s="6">
        <v>6</v>
      </c>
      <c r="C8" s="7" t="s">
        <v>102</v>
      </c>
      <c r="D8" s="6" t="s">
        <v>209</v>
      </c>
      <c r="E8" s="7" t="s">
        <v>50</v>
      </c>
      <c r="F8" s="7" t="s">
        <v>47</v>
      </c>
      <c r="G8" s="6" t="s">
        <v>5</v>
      </c>
      <c r="H8" s="7" t="s">
        <v>48</v>
      </c>
      <c r="I8" s="7"/>
      <c r="J8" s="6" t="s">
        <v>41</v>
      </c>
      <c r="K8" s="6" t="s">
        <v>42</v>
      </c>
      <c r="L8" s="7" t="s">
        <v>49</v>
      </c>
    </row>
    <row r="9" spans="2:12" ht="45">
      <c r="B9" s="99">
        <v>7</v>
      </c>
      <c r="C9" s="7" t="s">
        <v>101</v>
      </c>
      <c r="D9" s="6" t="s">
        <v>210</v>
      </c>
      <c r="E9" s="7" t="s">
        <v>119</v>
      </c>
      <c r="F9" s="7" t="s">
        <v>44</v>
      </c>
      <c r="G9" s="6" t="s">
        <v>5</v>
      </c>
      <c r="H9" s="7" t="s">
        <v>112</v>
      </c>
      <c r="I9" s="7"/>
      <c r="J9" s="6" t="s">
        <v>41</v>
      </c>
      <c r="K9" s="6" t="s">
        <v>42</v>
      </c>
      <c r="L9" s="7" t="s">
        <v>113</v>
      </c>
    </row>
    <row r="10" spans="2:12" ht="45">
      <c r="B10" s="99">
        <v>8</v>
      </c>
      <c r="C10" s="7" t="s">
        <v>101</v>
      </c>
      <c r="D10" s="6" t="s">
        <v>210</v>
      </c>
      <c r="E10" s="7" t="s">
        <v>61</v>
      </c>
      <c r="F10" s="7" t="s">
        <v>62</v>
      </c>
      <c r="G10" s="6" t="s">
        <v>18</v>
      </c>
      <c r="H10" s="7" t="s">
        <v>118</v>
      </c>
      <c r="I10" s="7"/>
      <c r="J10" s="6" t="s">
        <v>41</v>
      </c>
      <c r="K10" s="6" t="s">
        <v>42</v>
      </c>
      <c r="L10" s="7"/>
    </row>
    <row r="11" spans="2:12" ht="30">
      <c r="B11" s="99">
        <v>9</v>
      </c>
      <c r="C11" s="94" t="s">
        <v>101</v>
      </c>
      <c r="D11" s="95" t="s">
        <v>209</v>
      </c>
      <c r="E11" s="94" t="s">
        <v>177</v>
      </c>
      <c r="F11" s="94" t="s">
        <v>178</v>
      </c>
      <c r="G11" s="95" t="s">
        <v>18</v>
      </c>
      <c r="H11" s="94" t="s">
        <v>179</v>
      </c>
      <c r="I11" s="7"/>
      <c r="J11" s="6"/>
      <c r="K11" s="6" t="s">
        <v>42</v>
      </c>
      <c r="L11" s="7"/>
    </row>
    <row r="12" spans="2:12" ht="30">
      <c r="B12" s="99">
        <v>10</v>
      </c>
      <c r="C12" s="7" t="s">
        <v>101</v>
      </c>
      <c r="D12" s="6" t="s">
        <v>209</v>
      </c>
      <c r="E12" s="94" t="s">
        <v>176</v>
      </c>
      <c r="F12" s="7" t="s">
        <v>98</v>
      </c>
      <c r="G12" s="6" t="s">
        <v>18</v>
      </c>
      <c r="H12" s="7" t="s">
        <v>99</v>
      </c>
      <c r="I12" s="7"/>
      <c r="J12" s="6" t="s">
        <v>41</v>
      </c>
      <c r="K12" s="6" t="s">
        <v>42</v>
      </c>
      <c r="L12" s="7"/>
    </row>
    <row r="13" spans="2:12" ht="60">
      <c r="B13" s="99">
        <v>11</v>
      </c>
      <c r="C13" s="7" t="s">
        <v>101</v>
      </c>
      <c r="D13" s="6" t="s">
        <v>209</v>
      </c>
      <c r="E13" s="7" t="s">
        <v>125</v>
      </c>
      <c r="F13" s="7" t="s">
        <v>45</v>
      </c>
      <c r="G13" s="6" t="s">
        <v>5</v>
      </c>
      <c r="H13" s="7" t="s">
        <v>88</v>
      </c>
      <c r="I13" s="7"/>
      <c r="J13" s="6" t="s">
        <v>41</v>
      </c>
      <c r="K13" s="6" t="s">
        <v>42</v>
      </c>
      <c r="L13" s="7" t="s">
        <v>46</v>
      </c>
    </row>
    <row r="14" spans="2:12" ht="30">
      <c r="B14" s="99">
        <v>12</v>
      </c>
      <c r="C14" s="94" t="s">
        <v>101</v>
      </c>
      <c r="D14" s="95" t="s">
        <v>209</v>
      </c>
      <c r="E14" s="94" t="s">
        <v>186</v>
      </c>
      <c r="F14" s="94" t="s">
        <v>187</v>
      </c>
      <c r="G14" s="95" t="s">
        <v>5</v>
      </c>
      <c r="H14" s="94" t="s">
        <v>188</v>
      </c>
      <c r="I14" s="7"/>
      <c r="J14" s="6"/>
      <c r="K14" s="6"/>
      <c r="L14" s="7"/>
    </row>
    <row r="15" spans="2:12" ht="60">
      <c r="B15" s="99">
        <v>13</v>
      </c>
      <c r="C15" s="94" t="s">
        <v>101</v>
      </c>
      <c r="D15" s="95" t="s">
        <v>209</v>
      </c>
      <c r="E15" s="94" t="s">
        <v>189</v>
      </c>
      <c r="F15" s="94" t="s">
        <v>190</v>
      </c>
      <c r="G15" s="95" t="s">
        <v>18</v>
      </c>
      <c r="H15" s="94" t="s">
        <v>191</v>
      </c>
      <c r="I15" s="7"/>
      <c r="J15" s="6"/>
      <c r="K15" s="6"/>
      <c r="L15" s="7"/>
    </row>
    <row r="16" spans="2:12" ht="45">
      <c r="B16" s="6">
        <v>14</v>
      </c>
      <c r="C16" s="94" t="s">
        <v>211</v>
      </c>
      <c r="D16" s="95" t="s">
        <v>210</v>
      </c>
      <c r="E16" s="94" t="s">
        <v>192</v>
      </c>
      <c r="F16" s="94" t="s">
        <v>193</v>
      </c>
      <c r="G16" s="95" t="s">
        <v>5</v>
      </c>
      <c r="H16" s="94" t="s">
        <v>194</v>
      </c>
      <c r="I16" s="7"/>
      <c r="J16" s="6"/>
      <c r="K16" s="6"/>
      <c r="L16" s="7"/>
    </row>
    <row r="17" spans="2:12" ht="30">
      <c r="B17" s="99">
        <v>15</v>
      </c>
      <c r="C17" s="94" t="s">
        <v>101</v>
      </c>
      <c r="D17" s="95" t="s">
        <v>209</v>
      </c>
      <c r="E17" s="94" t="s">
        <v>195</v>
      </c>
      <c r="F17" s="94" t="s">
        <v>196</v>
      </c>
      <c r="G17" s="95" t="s">
        <v>200</v>
      </c>
      <c r="H17" s="94" t="s">
        <v>197</v>
      </c>
      <c r="I17" s="7"/>
      <c r="J17" s="6"/>
      <c r="K17" s="6"/>
      <c r="L17" s="7"/>
    </row>
    <row r="18" spans="2:12" ht="30">
      <c r="B18" s="99">
        <v>16</v>
      </c>
      <c r="C18" s="94" t="s">
        <v>211</v>
      </c>
      <c r="D18" s="95" t="s">
        <v>209</v>
      </c>
      <c r="E18" s="94" t="s">
        <v>198</v>
      </c>
      <c r="F18" s="94" t="s">
        <v>199</v>
      </c>
      <c r="G18" s="95" t="s">
        <v>5</v>
      </c>
      <c r="H18" s="94" t="s">
        <v>201</v>
      </c>
      <c r="I18" s="7"/>
      <c r="J18" s="6"/>
      <c r="K18" s="6"/>
      <c r="L18" s="7"/>
    </row>
    <row r="19" spans="2:12" ht="165">
      <c r="B19" s="99">
        <v>17</v>
      </c>
      <c r="C19" s="7" t="s">
        <v>101</v>
      </c>
      <c r="D19" s="6" t="s">
        <v>210</v>
      </c>
      <c r="E19" s="7" t="s">
        <v>80</v>
      </c>
      <c r="F19" s="7" t="s">
        <v>81</v>
      </c>
      <c r="G19" s="6" t="s">
        <v>137</v>
      </c>
      <c r="H19" s="7" t="s">
        <v>128</v>
      </c>
      <c r="I19" s="7" t="s">
        <v>43</v>
      </c>
      <c r="J19" s="6" t="s">
        <v>41</v>
      </c>
      <c r="K19" s="6" t="s">
        <v>42</v>
      </c>
      <c r="L19" s="7" t="s">
        <v>164</v>
      </c>
    </row>
    <row r="20" spans="2:12" ht="45">
      <c r="B20" s="99">
        <v>18</v>
      </c>
      <c r="C20" s="7" t="s">
        <v>101</v>
      </c>
      <c r="D20" s="6" t="s">
        <v>210</v>
      </c>
      <c r="E20" s="7" t="s">
        <v>82</v>
      </c>
      <c r="F20" s="7" t="s">
        <v>83</v>
      </c>
      <c r="G20" s="6" t="s">
        <v>137</v>
      </c>
      <c r="H20" s="7" t="s">
        <v>127</v>
      </c>
      <c r="I20" s="7"/>
      <c r="J20" s="6" t="s">
        <v>41</v>
      </c>
      <c r="K20" s="6" t="s">
        <v>42</v>
      </c>
      <c r="L20" s="7"/>
    </row>
    <row r="21" spans="2:12" ht="45">
      <c r="B21" s="6">
        <v>19</v>
      </c>
      <c r="C21" s="7" t="s">
        <v>37</v>
      </c>
      <c r="D21" s="6" t="s">
        <v>210</v>
      </c>
      <c r="E21" s="7" t="s">
        <v>167</v>
      </c>
      <c r="F21" s="7" t="s">
        <v>168</v>
      </c>
      <c r="G21" s="6" t="s">
        <v>18</v>
      </c>
      <c r="H21" s="7" t="s">
        <v>168</v>
      </c>
      <c r="I21" s="7"/>
      <c r="J21" s="6" t="s">
        <v>41</v>
      </c>
      <c r="K21" s="6" t="s">
        <v>42</v>
      </c>
      <c r="L21" s="7" t="s">
        <v>169</v>
      </c>
    </row>
    <row r="22" spans="2:12" ht="45">
      <c r="B22" s="99">
        <v>20</v>
      </c>
      <c r="C22" s="7" t="s">
        <v>37</v>
      </c>
      <c r="D22" s="6" t="s">
        <v>210</v>
      </c>
      <c r="E22" s="7" t="s">
        <v>89</v>
      </c>
      <c r="F22" s="7" t="s">
        <v>91</v>
      </c>
      <c r="G22" s="6" t="s">
        <v>5</v>
      </c>
      <c r="H22" s="7" t="s">
        <v>94</v>
      </c>
      <c r="I22" s="7"/>
      <c r="J22" s="6" t="s">
        <v>41</v>
      </c>
      <c r="K22" s="6" t="s">
        <v>42</v>
      </c>
      <c r="L22" s="7"/>
    </row>
    <row r="23" spans="2:12" ht="45">
      <c r="B23" s="99">
        <v>21</v>
      </c>
      <c r="C23" s="7" t="s">
        <v>37</v>
      </c>
      <c r="D23" s="6" t="s">
        <v>210</v>
      </c>
      <c r="E23" s="7" t="s">
        <v>103</v>
      </c>
      <c r="F23" s="7" t="s">
        <v>93</v>
      </c>
      <c r="G23" s="6" t="s">
        <v>5</v>
      </c>
      <c r="H23" s="7" t="s">
        <v>96</v>
      </c>
      <c r="I23" s="7" t="s">
        <v>95</v>
      </c>
      <c r="J23" s="6" t="s">
        <v>41</v>
      </c>
      <c r="K23" s="6" t="s">
        <v>42</v>
      </c>
      <c r="L23" s="7"/>
    </row>
    <row r="24" spans="2:12" ht="45">
      <c r="B24" s="6">
        <v>22</v>
      </c>
      <c r="C24" s="7" t="s">
        <v>37</v>
      </c>
      <c r="D24" s="6" t="s">
        <v>210</v>
      </c>
      <c r="E24" s="7" t="s">
        <v>90</v>
      </c>
      <c r="F24" s="7" t="s">
        <v>92</v>
      </c>
      <c r="G24" s="6" t="s">
        <v>5</v>
      </c>
      <c r="H24" s="7" t="s">
        <v>97</v>
      </c>
      <c r="I24" s="7"/>
      <c r="J24" s="6" t="s">
        <v>41</v>
      </c>
      <c r="K24" s="6" t="s">
        <v>42</v>
      </c>
      <c r="L24" s="7"/>
    </row>
    <row r="25" spans="2:12" ht="45">
      <c r="B25" s="99">
        <v>23</v>
      </c>
      <c r="C25" s="7" t="s">
        <v>37</v>
      </c>
      <c r="D25" s="6" t="s">
        <v>210</v>
      </c>
      <c r="E25" s="94" t="s">
        <v>202</v>
      </c>
      <c r="F25" s="94" t="s">
        <v>204</v>
      </c>
      <c r="G25" s="95" t="s">
        <v>205</v>
      </c>
      <c r="H25" s="94" t="s">
        <v>203</v>
      </c>
      <c r="I25" s="7"/>
      <c r="J25" s="6"/>
      <c r="K25" s="6"/>
      <c r="L25" s="7"/>
    </row>
    <row r="26" spans="2:12" ht="60">
      <c r="B26" s="99">
        <v>24</v>
      </c>
      <c r="C26" s="7" t="s">
        <v>37</v>
      </c>
      <c r="D26" s="6" t="s">
        <v>210</v>
      </c>
      <c r="E26" s="94" t="s">
        <v>206</v>
      </c>
      <c r="F26" s="94" t="s">
        <v>207</v>
      </c>
      <c r="G26" s="95" t="s">
        <v>5</v>
      </c>
      <c r="H26" s="94" t="s">
        <v>208</v>
      </c>
      <c r="I26" s="7"/>
      <c r="J26" s="6"/>
      <c r="K26" s="6"/>
      <c r="L26" s="7"/>
    </row>
    <row r="27" spans="2:12" ht="45">
      <c r="B27" s="99">
        <v>25</v>
      </c>
      <c r="C27" s="7" t="s">
        <v>37</v>
      </c>
      <c r="D27" s="6" t="s">
        <v>210</v>
      </c>
      <c r="E27" s="7" t="s">
        <v>54</v>
      </c>
      <c r="F27" s="7" t="s">
        <v>69</v>
      </c>
      <c r="G27" s="6" t="s">
        <v>205</v>
      </c>
      <c r="H27" s="7" t="s">
        <v>72</v>
      </c>
      <c r="I27" s="7"/>
      <c r="J27" s="6" t="s">
        <v>41</v>
      </c>
      <c r="K27" s="6" t="s">
        <v>42</v>
      </c>
      <c r="L27" s="7"/>
    </row>
    <row r="28" spans="2:12" ht="45">
      <c r="B28" s="99">
        <v>26</v>
      </c>
      <c r="C28" s="7" t="s">
        <v>37</v>
      </c>
      <c r="D28" s="6" t="s">
        <v>210</v>
      </c>
      <c r="E28" s="7" t="s">
        <v>68</v>
      </c>
      <c r="F28" s="7" t="s">
        <v>70</v>
      </c>
      <c r="G28" s="6" t="s">
        <v>205</v>
      </c>
      <c r="H28" s="7" t="s">
        <v>71</v>
      </c>
      <c r="I28" s="7" t="s">
        <v>73</v>
      </c>
      <c r="J28" s="6" t="s">
        <v>41</v>
      </c>
      <c r="K28" s="6" t="s">
        <v>42</v>
      </c>
      <c r="L28" s="7"/>
    </row>
    <row r="29" spans="2:12" ht="60">
      <c r="B29" s="6">
        <v>27</v>
      </c>
      <c r="C29" s="7" t="s">
        <v>37</v>
      </c>
      <c r="D29" s="6" t="s">
        <v>210</v>
      </c>
      <c r="E29" s="70" t="s">
        <v>59</v>
      </c>
      <c r="F29" s="70" t="s">
        <v>55</v>
      </c>
      <c r="G29" s="71" t="s">
        <v>205</v>
      </c>
      <c r="H29" s="70" t="s">
        <v>57</v>
      </c>
      <c r="I29" s="70" t="s">
        <v>52</v>
      </c>
      <c r="J29" s="6" t="s">
        <v>41</v>
      </c>
      <c r="K29" s="6" t="s">
        <v>42</v>
      </c>
      <c r="L29" s="70"/>
    </row>
    <row r="30" spans="2:12" ht="60">
      <c r="B30" s="99">
        <v>28</v>
      </c>
      <c r="C30" s="7" t="s">
        <v>37</v>
      </c>
      <c r="D30" s="6" t="s">
        <v>210</v>
      </c>
      <c r="E30" s="70" t="s">
        <v>60</v>
      </c>
      <c r="F30" s="70" t="s">
        <v>56</v>
      </c>
      <c r="G30" s="72" t="s">
        <v>18</v>
      </c>
      <c r="H30" s="70" t="s">
        <v>58</v>
      </c>
      <c r="I30" s="70" t="s">
        <v>51</v>
      </c>
      <c r="J30" s="6" t="s">
        <v>41</v>
      </c>
      <c r="K30" s="6" t="s">
        <v>42</v>
      </c>
      <c r="L30" s="70"/>
    </row>
    <row r="31" spans="2:12" ht="45">
      <c r="B31" s="99">
        <v>29</v>
      </c>
      <c r="C31" s="7" t="s">
        <v>37</v>
      </c>
      <c r="D31" s="6" t="s">
        <v>210</v>
      </c>
      <c r="E31" s="7" t="s">
        <v>85</v>
      </c>
      <c r="F31" s="7" t="s">
        <v>74</v>
      </c>
      <c r="G31" s="6" t="s">
        <v>5</v>
      </c>
      <c r="H31" s="7" t="s">
        <v>139</v>
      </c>
      <c r="I31" s="7"/>
      <c r="J31" s="6" t="s">
        <v>41</v>
      </c>
      <c r="K31" s="6" t="s">
        <v>42</v>
      </c>
      <c r="L31" s="7"/>
    </row>
    <row r="32" spans="2:12" ht="45">
      <c r="B32" s="6">
        <v>30</v>
      </c>
      <c r="C32" s="7" t="s">
        <v>100</v>
      </c>
      <c r="D32" s="6" t="s">
        <v>210</v>
      </c>
      <c r="E32" s="7" t="s">
        <v>87</v>
      </c>
      <c r="F32" s="7" t="s">
        <v>64</v>
      </c>
      <c r="G32" s="6" t="s">
        <v>5</v>
      </c>
      <c r="H32" s="7" t="s">
        <v>66</v>
      </c>
      <c r="I32" s="7"/>
      <c r="J32" s="6" t="s">
        <v>41</v>
      </c>
      <c r="K32" s="6" t="s">
        <v>42</v>
      </c>
      <c r="L32" s="7"/>
    </row>
    <row r="33" spans="2:12" ht="45">
      <c r="B33" s="99">
        <v>31</v>
      </c>
      <c r="C33" s="7" t="s">
        <v>100</v>
      </c>
      <c r="D33" s="6" t="s">
        <v>210</v>
      </c>
      <c r="E33" s="7" t="s">
        <v>86</v>
      </c>
      <c r="F33" s="7" t="s">
        <v>65</v>
      </c>
      <c r="G33" s="6" t="s">
        <v>5</v>
      </c>
      <c r="H33" s="7" t="s">
        <v>67</v>
      </c>
      <c r="I33" s="7"/>
      <c r="J33" s="6" t="s">
        <v>41</v>
      </c>
      <c r="K33" s="6" t="s">
        <v>42</v>
      </c>
      <c r="L33" s="7"/>
    </row>
    <row r="34" spans="2:12" ht="45">
      <c r="B34" s="99">
        <v>32</v>
      </c>
      <c r="C34" s="7" t="s">
        <v>100</v>
      </c>
      <c r="D34" s="6" t="s">
        <v>210</v>
      </c>
      <c r="E34" s="7" t="s">
        <v>75</v>
      </c>
      <c r="F34" s="7" t="s">
        <v>152</v>
      </c>
      <c r="G34" s="6" t="s">
        <v>5</v>
      </c>
      <c r="H34" s="7" t="s">
        <v>153</v>
      </c>
      <c r="I34" s="7"/>
      <c r="J34" s="6" t="s">
        <v>41</v>
      </c>
      <c r="K34" s="6" t="s">
        <v>42</v>
      </c>
      <c r="L34" s="7"/>
    </row>
    <row r="35" spans="2:12" ht="75">
      <c r="B35" s="99">
        <v>33</v>
      </c>
      <c r="C35" s="7" t="s">
        <v>100</v>
      </c>
      <c r="D35" s="6" t="s">
        <v>210</v>
      </c>
      <c r="E35" s="7" t="s">
        <v>76</v>
      </c>
      <c r="F35" s="7" t="s">
        <v>77</v>
      </c>
      <c r="G35" s="6" t="s">
        <v>5</v>
      </c>
      <c r="H35" s="7" t="s">
        <v>79</v>
      </c>
      <c r="I35" s="7" t="s">
        <v>78</v>
      </c>
      <c r="J35" s="6" t="s">
        <v>41</v>
      </c>
      <c r="K35" s="6" t="s">
        <v>42</v>
      </c>
      <c r="L35" s="7" t="s">
        <v>156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8"/>
  <sheetViews>
    <sheetView showGridLines="0" zoomScale="80" zoomScaleNormal="80" workbookViewId="0">
      <pane xSplit="4" ySplit="4" topLeftCell="E8" activePane="bottomRight" state="frozen"/>
      <selection pane="topRight" activeCell="E1" sqref="E1"/>
      <selection pane="bottomLeft" activeCell="A5" sqref="A5"/>
      <selection pane="bottomRight" activeCell="O2" sqref="O2"/>
    </sheetView>
  </sheetViews>
  <sheetFormatPr defaultRowHeight="14.25"/>
  <cols>
    <col min="1" max="1" width="2.28515625" style="16" customWidth="1"/>
    <col min="2" max="2" width="2.140625" style="16" customWidth="1"/>
    <col min="3" max="3" width="4.42578125" style="16" customWidth="1"/>
    <col min="4" max="4" width="51.7109375" style="16" customWidth="1"/>
    <col min="5" max="17" width="10.7109375" style="16" customWidth="1"/>
    <col min="18" max="18" width="11.42578125" style="26" customWidth="1"/>
    <col min="19" max="19" width="2.140625" style="16" customWidth="1"/>
    <col min="20" max="16384" width="9.140625" style="16"/>
  </cols>
  <sheetData>
    <row r="1" spans="2:19" ht="15" thickBot="1"/>
    <row r="2" spans="2:19" ht="23.25" customHeight="1" thickBot="1">
      <c r="B2" s="17"/>
      <c r="C2" s="21" t="s">
        <v>35</v>
      </c>
      <c r="D2" s="15"/>
      <c r="E2" s="42" t="s">
        <v>22</v>
      </c>
      <c r="F2" s="42" t="s">
        <v>22</v>
      </c>
      <c r="G2" s="76" t="s">
        <v>25</v>
      </c>
      <c r="H2" s="64"/>
      <c r="I2" s="76" t="s">
        <v>26</v>
      </c>
      <c r="J2" s="64" t="s">
        <v>27</v>
      </c>
      <c r="K2" s="18"/>
      <c r="L2" s="76" t="s">
        <v>104</v>
      </c>
      <c r="M2" s="64" t="s">
        <v>34</v>
      </c>
      <c r="N2" s="43"/>
      <c r="O2" s="18"/>
      <c r="P2" s="18"/>
      <c r="Q2" s="18"/>
      <c r="R2" s="66" t="s">
        <v>24</v>
      </c>
      <c r="S2" s="33"/>
    </row>
    <row r="3" spans="2:19" ht="6.75" customHeight="1" thickBot="1">
      <c r="B3" s="19"/>
      <c r="C3" s="20"/>
      <c r="D3" s="2"/>
      <c r="E3" s="2"/>
      <c r="F3" s="2"/>
      <c r="G3" s="2"/>
      <c r="H3" s="2"/>
      <c r="I3" s="2"/>
      <c r="J3" s="2"/>
      <c r="K3" s="2"/>
      <c r="L3" s="2"/>
      <c r="M3" s="2"/>
      <c r="N3" s="2"/>
      <c r="O3" s="2"/>
      <c r="P3" s="2"/>
      <c r="Q3" s="2"/>
      <c r="R3" s="2"/>
      <c r="S3" s="34"/>
    </row>
    <row r="4" spans="2:19" ht="65.25" customHeight="1" thickBot="1">
      <c r="B4" s="19"/>
      <c r="C4" s="85" t="s">
        <v>0</v>
      </c>
      <c r="D4" s="22" t="s">
        <v>36</v>
      </c>
      <c r="E4" s="45">
        <v>43800</v>
      </c>
      <c r="F4" s="45">
        <v>43831</v>
      </c>
      <c r="G4" s="45">
        <v>43862</v>
      </c>
      <c r="H4" s="45">
        <v>43891</v>
      </c>
      <c r="I4" s="45">
        <v>43922</v>
      </c>
      <c r="J4" s="45">
        <v>43952</v>
      </c>
      <c r="K4" s="45">
        <v>43983</v>
      </c>
      <c r="L4" s="45">
        <v>44013</v>
      </c>
      <c r="M4" s="45">
        <v>44044</v>
      </c>
      <c r="N4" s="45">
        <v>44075</v>
      </c>
      <c r="O4" s="45">
        <v>44105</v>
      </c>
      <c r="P4" s="45">
        <v>44136</v>
      </c>
      <c r="Q4" s="46">
        <v>44166</v>
      </c>
      <c r="R4" s="41" t="s">
        <v>20</v>
      </c>
      <c r="S4" s="34"/>
    </row>
    <row r="5" spans="2:19" ht="15">
      <c r="B5" s="19"/>
      <c r="C5" s="106" t="s">
        <v>159</v>
      </c>
      <c r="D5" s="47" t="s">
        <v>84</v>
      </c>
      <c r="E5" s="27" t="e">
        <f>'AD Data 2020 - Raw Data'!#REF!</f>
        <v>#REF!</v>
      </c>
      <c r="F5" s="27" t="e">
        <f>'AD Data 2020 - Raw Data'!#REF!</f>
        <v>#REF!</v>
      </c>
      <c r="G5" s="27" t="e">
        <f>'AD Data 2020 - Raw Data'!#REF!</f>
        <v>#REF!</v>
      </c>
      <c r="H5" s="27" t="e">
        <f>'AD Data 2020 - Raw Data'!#REF!</f>
        <v>#REF!</v>
      </c>
      <c r="I5" s="27" t="e">
        <f>'AD Data 2020 - Raw Data'!#REF!</f>
        <v>#REF!</v>
      </c>
      <c r="J5" s="27" t="e">
        <f>'AD Data 2020 - Raw Data'!#REF!</f>
        <v>#REF!</v>
      </c>
      <c r="K5" s="27">
        <f>'AD Data 2020 - Raw Data'!C28</f>
        <v>1</v>
      </c>
      <c r="L5" s="27">
        <f>'AD Data 2020 - Raw Data'!D28</f>
        <v>1</v>
      </c>
      <c r="M5" s="27">
        <f>'AD Data 2020 - Raw Data'!E28</f>
        <v>1</v>
      </c>
      <c r="N5" s="27">
        <f>'AD Data 2020 - Raw Data'!F28</f>
        <v>1</v>
      </c>
      <c r="O5" s="27" t="str">
        <f>'AD Data 2020 - Raw Data'!G28</f>
        <v/>
      </c>
      <c r="P5" s="27" t="str">
        <f>'AD Data 2020 - Raw Data'!H28</f>
        <v/>
      </c>
      <c r="Q5" s="27" t="str">
        <f>'AD Data 2020 - Raw Data'!I28</f>
        <v/>
      </c>
      <c r="R5" s="54">
        <v>1</v>
      </c>
      <c r="S5" s="34"/>
    </row>
    <row r="6" spans="2:19" ht="15.75" thickBot="1">
      <c r="B6" s="19"/>
      <c r="C6" s="107"/>
      <c r="D6" s="49" t="s">
        <v>160</v>
      </c>
      <c r="E6" s="88" t="e">
        <f>IF('AD Data 2020 - Raw Data'!#REF!=0,"",'AD Data 2020 - Raw Data'!#REF!)</f>
        <v>#REF!</v>
      </c>
      <c r="F6" s="88" t="e">
        <f>IF('AD Data 2020 - Raw Data'!#REF!=0,"",'AD Data 2020 - Raw Data'!#REF!)</f>
        <v>#REF!</v>
      </c>
      <c r="G6" s="88" t="e">
        <f>IF('AD Data 2020 - Raw Data'!#REF!=0,"",'AD Data 2020 - Raw Data'!#REF!)</f>
        <v>#REF!</v>
      </c>
      <c r="H6" s="88" t="e">
        <f>IF('AD Data 2020 - Raw Data'!#REF!=0,"",'AD Data 2020 - Raw Data'!#REF!)</f>
        <v>#REF!</v>
      </c>
      <c r="I6" s="88" t="e">
        <f>IF('AD Data 2020 - Raw Data'!#REF!=0,"",'AD Data 2020 - Raw Data'!#REF!)</f>
        <v>#REF!</v>
      </c>
      <c r="J6" s="88" t="e">
        <f>IF('AD Data 2020 - Raw Data'!#REF!=0,"",'AD Data 2020 - Raw Data'!#REF!)</f>
        <v>#REF!</v>
      </c>
      <c r="K6" s="88" t="str">
        <f>IF('AD Data 2020 - Raw Data'!C65=0,"",'AD Data 2020 - Raw Data'!C65)</f>
        <v/>
      </c>
      <c r="L6" s="88" t="str">
        <f>IF('AD Data 2020 - Raw Data'!D65=0,"",'AD Data 2020 - Raw Data'!D65)</f>
        <v/>
      </c>
      <c r="M6" s="88" t="str">
        <f>IF('AD Data 2020 - Raw Data'!E65=0,"",'AD Data 2020 - Raw Data'!E65)</f>
        <v/>
      </c>
      <c r="N6" s="88" t="str">
        <f>IF('AD Data 2020 - Raw Data'!F65=0,"",'AD Data 2020 - Raw Data'!F65)</f>
        <v/>
      </c>
      <c r="O6" s="88" t="str">
        <f>IF('AD Data 2020 - Raw Data'!G65=0,"",'AD Data 2020 - Raw Data'!G65)</f>
        <v/>
      </c>
      <c r="P6" s="88" t="str">
        <f>IF('AD Data 2020 - Raw Data'!H65=0,"",'AD Data 2020 - Raw Data'!H65)</f>
        <v/>
      </c>
      <c r="Q6" s="88" t="str">
        <f>IF('AD Data 2020 - Raw Data'!I65=0,"",'AD Data 2020 - Raw Data'!I65)</f>
        <v/>
      </c>
      <c r="R6" s="86">
        <v>0</v>
      </c>
      <c r="S6" s="34"/>
    </row>
    <row r="7" spans="2:19" ht="25.5" customHeight="1">
      <c r="B7" s="19"/>
      <c r="C7" s="104" t="s">
        <v>102</v>
      </c>
      <c r="D7" s="47" t="s">
        <v>38</v>
      </c>
      <c r="E7" s="27" t="e">
        <f>'AD Data 2020 - Raw Data'!#REF!</f>
        <v>#REF!</v>
      </c>
      <c r="F7" s="27" t="e">
        <f>'AD Data 2020 - Raw Data'!#REF!</f>
        <v>#REF!</v>
      </c>
      <c r="G7" s="27" t="e">
        <f>'AD Data 2020 - Raw Data'!#REF!</f>
        <v>#REF!</v>
      </c>
      <c r="H7" s="27" t="e">
        <f>'AD Data 2020 - Raw Data'!#REF!</f>
        <v>#REF!</v>
      </c>
      <c r="I7" s="27" t="e">
        <f>'AD Data 2020 - Raw Data'!#REF!</f>
        <v>#REF!</v>
      </c>
      <c r="J7" s="27" t="e">
        <f>'AD Data 2020 - Raw Data'!#REF!</f>
        <v>#REF!</v>
      </c>
      <c r="K7" s="27">
        <f>'AD Data 2020 - Raw Data'!C6</f>
        <v>1</v>
      </c>
      <c r="L7" s="27">
        <f>'AD Data 2020 - Raw Data'!D6</f>
        <v>1</v>
      </c>
      <c r="M7" s="27">
        <f>'AD Data 2020 - Raw Data'!E6</f>
        <v>1</v>
      </c>
      <c r="N7" s="27">
        <f>'AD Data 2020 - Raw Data'!F6</f>
        <v>1</v>
      </c>
      <c r="O7" s="27" t="str">
        <f>'AD Data 2020 - Raw Data'!G6</f>
        <v/>
      </c>
      <c r="P7" s="27" t="str">
        <f>'AD Data 2020 - Raw Data'!H6</f>
        <v/>
      </c>
      <c r="Q7" s="73" t="str">
        <f>'AD Data 2020 - Raw Data'!I6</f>
        <v/>
      </c>
      <c r="R7" s="54">
        <v>1</v>
      </c>
      <c r="S7" s="34"/>
    </row>
    <row r="8" spans="2:19" ht="25.5" customHeight="1" thickBot="1">
      <c r="B8" s="19"/>
      <c r="C8" s="105"/>
      <c r="D8" s="49" t="s">
        <v>50</v>
      </c>
      <c r="E8" s="52" t="e">
        <f>'AD Data 2020 - Raw Data'!#REF!</f>
        <v>#REF!</v>
      </c>
      <c r="F8" s="52" t="e">
        <f>'AD Data 2020 - Raw Data'!#REF!</f>
        <v>#REF!</v>
      </c>
      <c r="G8" s="52" t="e">
        <f>'AD Data 2020 - Raw Data'!#REF!</f>
        <v>#REF!</v>
      </c>
      <c r="H8" s="52" t="e">
        <f>'AD Data 2020 - Raw Data'!#REF!</f>
        <v>#REF!</v>
      </c>
      <c r="I8" s="52" t="e">
        <f>'AD Data 2020 - Raw Data'!#REF!</f>
        <v>#REF!</v>
      </c>
      <c r="J8" s="52" t="e">
        <f>'AD Data 2020 - Raw Data'!#REF!</f>
        <v>#REF!</v>
      </c>
      <c r="K8" s="52">
        <f>'AD Data 2020 - Raw Data'!C9</f>
        <v>1</v>
      </c>
      <c r="L8" s="52">
        <f>'AD Data 2020 - Raw Data'!D9</f>
        <v>1</v>
      </c>
      <c r="M8" s="52">
        <f>'AD Data 2020 - Raw Data'!E9</f>
        <v>1</v>
      </c>
      <c r="N8" s="52">
        <f>'AD Data 2020 - Raw Data'!F9</f>
        <v>1</v>
      </c>
      <c r="O8" s="52" t="str">
        <f>'AD Data 2020 - Raw Data'!G9</f>
        <v/>
      </c>
      <c r="P8" s="52" t="str">
        <f>'AD Data 2020 - Raw Data'!H9</f>
        <v/>
      </c>
      <c r="Q8" s="74" t="str">
        <f>'AD Data 2020 - Raw Data'!I9</f>
        <v/>
      </c>
      <c r="R8" s="55" t="s">
        <v>163</v>
      </c>
      <c r="S8" s="34"/>
    </row>
    <row r="9" spans="2:19" ht="19.5" customHeight="1">
      <c r="B9" s="19"/>
      <c r="C9" s="106" t="s">
        <v>101</v>
      </c>
      <c r="D9" s="32" t="s">
        <v>119</v>
      </c>
      <c r="E9" s="51" t="e">
        <f>'AD Data 2020 - Raw Data'!#REF!</f>
        <v>#REF!</v>
      </c>
      <c r="F9" s="51" t="e">
        <f>'AD Data 2020 - Raw Data'!#REF!</f>
        <v>#REF!</v>
      </c>
      <c r="G9" s="51" t="e">
        <f>'AD Data 2020 - Raw Data'!#REF!</f>
        <v>#REF!</v>
      </c>
      <c r="H9" s="51" t="e">
        <f>'AD Data 2020 - Raw Data'!#REF!</f>
        <v>#REF!</v>
      </c>
      <c r="I9" s="51" t="e">
        <f>'AD Data 2020 - Raw Data'!#REF!</f>
        <v>#REF!</v>
      </c>
      <c r="J9" s="51" t="e">
        <f>'AD Data 2020 - Raw Data'!#REF!</f>
        <v>#REF!</v>
      </c>
      <c r="K9" s="51">
        <f>'AD Data 2020 - Raw Data'!C14</f>
        <v>0</v>
      </c>
      <c r="L9" s="51">
        <f>'AD Data 2020 - Raw Data'!D14</f>
        <v>0</v>
      </c>
      <c r="M9" s="51">
        <f>'AD Data 2020 - Raw Data'!E14</f>
        <v>0</v>
      </c>
      <c r="N9" s="51">
        <f>'AD Data 2020 - Raw Data'!F14</f>
        <v>0</v>
      </c>
      <c r="O9" s="51" t="str">
        <f>'AD Data 2020 - Raw Data'!G14</f>
        <v/>
      </c>
      <c r="P9" s="51" t="str">
        <f>'AD Data 2020 - Raw Data'!H14</f>
        <v/>
      </c>
      <c r="Q9" s="51" t="str">
        <f>'AD Data 2020 - Raw Data'!I14</f>
        <v/>
      </c>
      <c r="R9" s="54" t="str">
        <f>"+/- 2%"</f>
        <v>+/- 2%</v>
      </c>
      <c r="S9" s="34"/>
    </row>
    <row r="10" spans="2:19" ht="19.5" customHeight="1">
      <c r="B10" s="19"/>
      <c r="C10" s="107"/>
      <c r="D10" s="31" t="s">
        <v>61</v>
      </c>
      <c r="E10" s="80" t="e">
        <f>'AD Data 2020 - Raw Data'!#REF!</f>
        <v>#REF!</v>
      </c>
      <c r="F10" s="80" t="e">
        <f>'AD Data 2020 - Raw Data'!#REF!</f>
        <v>#REF!</v>
      </c>
      <c r="G10" s="80" t="e">
        <f>'AD Data 2020 - Raw Data'!#REF!</f>
        <v>#REF!</v>
      </c>
      <c r="H10" s="80" t="e">
        <f>'AD Data 2020 - Raw Data'!#REF!</f>
        <v>#REF!</v>
      </c>
      <c r="I10" s="80" t="e">
        <f>'AD Data 2020 - Raw Data'!#REF!</f>
        <v>#REF!</v>
      </c>
      <c r="J10" s="80" t="e">
        <f>'AD Data 2020 - Raw Data'!#REF!</f>
        <v>#REF!</v>
      </c>
      <c r="K10" s="80">
        <f>'AD Data 2020 - Raw Data'!C21</f>
        <v>0</v>
      </c>
      <c r="L10" s="80">
        <f>'AD Data 2020 - Raw Data'!D21</f>
        <v>0</v>
      </c>
      <c r="M10" s="80">
        <f>'AD Data 2020 - Raw Data'!E21</f>
        <v>0</v>
      </c>
      <c r="N10" s="80">
        <f>'AD Data 2020 - Raw Data'!F21</f>
        <v>0</v>
      </c>
      <c r="O10" s="80" t="str">
        <f>'AD Data 2020 - Raw Data'!G21</f>
        <v/>
      </c>
      <c r="P10" s="80" t="str">
        <f>'AD Data 2020 - Raw Data'!H21</f>
        <v/>
      </c>
      <c r="Q10" s="80" t="str">
        <f>'AD Data 2020 - Raw Data'!I21</f>
        <v/>
      </c>
      <c r="R10" s="55" t="s">
        <v>121</v>
      </c>
      <c r="S10" s="34"/>
    </row>
    <row r="11" spans="2:19" ht="19.5" customHeight="1">
      <c r="B11" s="19"/>
      <c r="C11" s="107"/>
      <c r="D11" s="31" t="s">
        <v>63</v>
      </c>
      <c r="E11" s="80" t="e">
        <f>'AD Data 2020 - Raw Data'!#REF!</f>
        <v>#REF!</v>
      </c>
      <c r="F11" s="80" t="e">
        <f>'AD Data 2020 - Raw Data'!#REF!</f>
        <v>#REF!</v>
      </c>
      <c r="G11" s="80" t="e">
        <f>'AD Data 2020 - Raw Data'!#REF!</f>
        <v>#REF!</v>
      </c>
      <c r="H11" s="80" t="e">
        <f>'AD Data 2020 - Raw Data'!#REF!</f>
        <v>#REF!</v>
      </c>
      <c r="I11" s="80" t="e">
        <f>'AD Data 2020 - Raw Data'!#REF!</f>
        <v>#REF!</v>
      </c>
      <c r="J11" s="80" t="e">
        <f>'AD Data 2020 - Raw Data'!#REF!</f>
        <v>#REF!</v>
      </c>
      <c r="K11" s="80">
        <f>'AD Data 2020 - Raw Data'!C22</f>
        <v>0</v>
      </c>
      <c r="L11" s="80">
        <f>'AD Data 2020 - Raw Data'!D22</f>
        <v>0</v>
      </c>
      <c r="M11" s="80">
        <f>'AD Data 2020 - Raw Data'!E22</f>
        <v>0</v>
      </c>
      <c r="N11" s="80">
        <f>'AD Data 2020 - Raw Data'!F22</f>
        <v>0</v>
      </c>
      <c r="O11" s="80" t="str">
        <f>'AD Data 2020 - Raw Data'!G22</f>
        <v/>
      </c>
      <c r="P11" s="80" t="str">
        <f>'AD Data 2020 - Raw Data'!H22</f>
        <v/>
      </c>
      <c r="Q11" s="80" t="str">
        <f>'AD Data 2020 - Raw Data'!I22</f>
        <v/>
      </c>
      <c r="R11" s="55" t="s">
        <v>121</v>
      </c>
      <c r="S11" s="34"/>
    </row>
    <row r="12" spans="2:19" ht="19.5" customHeight="1">
      <c r="B12" s="19"/>
      <c r="C12" s="107"/>
      <c r="D12" s="31" t="s">
        <v>125</v>
      </c>
      <c r="E12" s="24" t="e">
        <f>'AD Data 2020 - Raw Data'!#REF!</f>
        <v>#REF!</v>
      </c>
      <c r="F12" s="24" t="e">
        <f>'AD Data 2020 - Raw Data'!#REF!</f>
        <v>#REF!</v>
      </c>
      <c r="G12" s="24" t="e">
        <f>'AD Data 2020 - Raw Data'!#REF!</f>
        <v>#REF!</v>
      </c>
      <c r="H12" s="24" t="e">
        <f>'AD Data 2020 - Raw Data'!#REF!</f>
        <v>#REF!</v>
      </c>
      <c r="I12" s="24" t="e">
        <f>'AD Data 2020 - Raw Data'!#REF!</f>
        <v>#REF!</v>
      </c>
      <c r="J12" s="24" t="e">
        <f>'AD Data 2020 - Raw Data'!#REF!</f>
        <v>#REF!</v>
      </c>
      <c r="K12" s="24">
        <f>'AD Data 2020 - Raw Data'!C29</f>
        <v>1</v>
      </c>
      <c r="L12" s="24">
        <f>'AD Data 2020 - Raw Data'!D29</f>
        <v>1</v>
      </c>
      <c r="M12" s="24">
        <f>'AD Data 2020 - Raw Data'!E29</f>
        <v>1</v>
      </c>
      <c r="N12" s="24">
        <f>'AD Data 2020 - Raw Data'!F29</f>
        <v>1</v>
      </c>
      <c r="O12" s="24" t="str">
        <f>'AD Data 2020 - Raw Data'!G29</f>
        <v/>
      </c>
      <c r="P12" s="24" t="str">
        <f>'AD Data 2020 - Raw Data'!H29</f>
        <v/>
      </c>
      <c r="Q12" s="53" t="str">
        <f>'AD Data 2020 - Raw Data'!I29</f>
        <v/>
      </c>
      <c r="R12" s="55">
        <v>1</v>
      </c>
      <c r="S12" s="34"/>
    </row>
    <row r="13" spans="2:19" ht="19.5" customHeight="1">
      <c r="B13" s="19"/>
      <c r="C13" s="107"/>
      <c r="D13" s="23" t="s">
        <v>80</v>
      </c>
      <c r="E13" s="80" t="e">
        <f>'AD Data 2020 - Raw Data'!#REF!</f>
        <v>#REF!</v>
      </c>
      <c r="F13" s="80" t="e">
        <f>'AD Data 2020 - Raw Data'!#REF!</f>
        <v>#REF!</v>
      </c>
      <c r="G13" s="80" t="e">
        <f>'AD Data 2020 - Raw Data'!#REF!</f>
        <v>#REF!</v>
      </c>
      <c r="H13" s="80" t="e">
        <f>'AD Data 2020 - Raw Data'!#REF!</f>
        <v>#REF!</v>
      </c>
      <c r="I13" s="80" t="e">
        <f>'AD Data 2020 - Raw Data'!#REF!</f>
        <v>#REF!</v>
      </c>
      <c r="J13" s="80" t="e">
        <f>'AD Data 2020 - Raw Data'!#REF!</f>
        <v>#REF!</v>
      </c>
      <c r="K13" s="80">
        <f>'AD Data 2020 - Raw Data'!C46</f>
        <v>0.44444444444444442</v>
      </c>
      <c r="L13" s="80">
        <f>'AD Data 2020 - Raw Data'!D46</f>
        <v>0.4854368932038835</v>
      </c>
      <c r="M13" s="80">
        <f>'AD Data 2020 - Raw Data'!E46</f>
        <v>0.46666666666666667</v>
      </c>
      <c r="N13" s="80">
        <f>'AD Data 2020 - Raw Data'!F46</f>
        <v>0.50793650793650791</v>
      </c>
      <c r="O13" s="80" t="str">
        <f>'AD Data 2020 - Raw Data'!G46</f>
        <v/>
      </c>
      <c r="P13" s="80" t="str">
        <f>'AD Data 2020 - Raw Data'!H46</f>
        <v/>
      </c>
      <c r="Q13" s="80" t="str">
        <f>'AD Data 2020 - Raw Data'!I46</f>
        <v/>
      </c>
      <c r="R13" s="56" t="s">
        <v>138</v>
      </c>
      <c r="S13" s="34"/>
    </row>
    <row r="14" spans="2:19" ht="19.5" customHeight="1" thickBot="1">
      <c r="B14" s="19"/>
      <c r="C14" s="108"/>
      <c r="D14" s="28" t="s">
        <v>82</v>
      </c>
      <c r="E14" s="82" t="e">
        <f>'AD Data 2020 - Raw Data'!#REF!</f>
        <v>#REF!</v>
      </c>
      <c r="F14" s="82" t="e">
        <f>'AD Data 2020 - Raw Data'!#REF!</f>
        <v>#REF!</v>
      </c>
      <c r="G14" s="82" t="e">
        <f>'AD Data 2020 - Raw Data'!#REF!</f>
        <v>#REF!</v>
      </c>
      <c r="H14" s="82" t="e">
        <f>'AD Data 2020 - Raw Data'!#REF!</f>
        <v>#REF!</v>
      </c>
      <c r="I14" s="82" t="e">
        <f>'AD Data 2020 - Raw Data'!#REF!</f>
        <v>#REF!</v>
      </c>
      <c r="J14" s="82" t="e">
        <f>'AD Data 2020 - Raw Data'!#REF!</f>
        <v>#REF!</v>
      </c>
      <c r="K14" s="82">
        <f>'AD Data 2020 - Raw Data'!C47</f>
        <v>5.2444444444444445</v>
      </c>
      <c r="L14" s="82">
        <f>'AD Data 2020 - Raw Data'!D47</f>
        <v>6.0873786407766994</v>
      </c>
      <c r="M14" s="82">
        <f>'AD Data 2020 - Raw Data'!E47</f>
        <v>3.3333333333333335</v>
      </c>
      <c r="N14" s="82">
        <f>'AD Data 2020 - Raw Data'!F47</f>
        <v>3.4920634920634921</v>
      </c>
      <c r="O14" s="82" t="str">
        <f>'AD Data 2020 - Raw Data'!G47</f>
        <v/>
      </c>
      <c r="P14" s="82" t="str">
        <f>'AD Data 2020 - Raw Data'!H47</f>
        <v/>
      </c>
      <c r="Q14" s="82" t="str">
        <f>'AD Data 2020 - Raw Data'!I47</f>
        <v/>
      </c>
      <c r="R14" s="91" t="s">
        <v>138</v>
      </c>
      <c r="S14" s="34"/>
    </row>
    <row r="15" spans="2:19" ht="19.5" customHeight="1">
      <c r="B15" s="19"/>
      <c r="C15" s="106" t="s">
        <v>37</v>
      </c>
      <c r="D15" s="32" t="s">
        <v>171</v>
      </c>
      <c r="E15" s="90" t="e">
        <f>IF('AD Data 2020 - Raw Data'!#REF!=0,"",'AD Data 2020 - Raw Data'!#REF!)</f>
        <v>#REF!</v>
      </c>
      <c r="F15" s="90" t="e">
        <f>IF('AD Data 2020 - Raw Data'!#REF!=0,"",'AD Data 2020 - Raw Data'!#REF!)</f>
        <v>#REF!</v>
      </c>
      <c r="G15" s="90" t="e">
        <f>IF('AD Data 2020 - Raw Data'!#REF!=0,"",'AD Data 2020 - Raw Data'!#REF!)</f>
        <v>#REF!</v>
      </c>
      <c r="H15" s="90" t="e">
        <f>IF('AD Data 2020 - Raw Data'!#REF!=0,"",'AD Data 2020 - Raw Data'!#REF!)</f>
        <v>#REF!</v>
      </c>
      <c r="I15" s="90" t="e">
        <f>IF('AD Data 2020 - Raw Data'!#REF!=0,"",'AD Data 2020 - Raw Data'!#REF!)</f>
        <v>#REF!</v>
      </c>
      <c r="J15" s="90" t="e">
        <f>IF('AD Data 2020 - Raw Data'!#REF!=0,"",'AD Data 2020 - Raw Data'!#REF!)</f>
        <v>#REF!</v>
      </c>
      <c r="K15" s="90" t="str">
        <f>IF('AD Data 2020 - Raw Data'!C66=0,"",'AD Data 2020 - Raw Data'!C66)</f>
        <v/>
      </c>
      <c r="L15" s="90" t="str">
        <f>IF('AD Data 2020 - Raw Data'!D66=0,"",'AD Data 2020 - Raw Data'!D66)</f>
        <v/>
      </c>
      <c r="M15" s="90" t="str">
        <f>IF('AD Data 2020 - Raw Data'!E66=0,"",'AD Data 2020 - Raw Data'!E66)</f>
        <v/>
      </c>
      <c r="N15" s="90" t="str">
        <f>IF('AD Data 2020 - Raw Data'!F66=0,"",'AD Data 2020 - Raw Data'!F66)</f>
        <v/>
      </c>
      <c r="O15" s="90" t="str">
        <f>IF('AD Data 2020 - Raw Data'!G66=0,"",'AD Data 2020 - Raw Data'!G66)</f>
        <v/>
      </c>
      <c r="P15" s="90" t="str">
        <f>IF('AD Data 2020 - Raw Data'!H66=0,"",'AD Data 2020 - Raw Data'!H66)</f>
        <v/>
      </c>
      <c r="Q15" s="90" t="str">
        <f>IF('AD Data 2020 - Raw Data'!I66=0,"",'AD Data 2020 - Raw Data'!I66)</f>
        <v/>
      </c>
      <c r="R15" s="89">
        <v>0</v>
      </c>
      <c r="S15" s="34"/>
    </row>
    <row r="16" spans="2:19" ht="19.5" customHeight="1">
      <c r="B16" s="19"/>
      <c r="C16" s="107"/>
      <c r="D16" s="32" t="s">
        <v>89</v>
      </c>
      <c r="E16" s="51" t="e">
        <f>'AD Data 2020 - Raw Data'!#REF!</f>
        <v>#REF!</v>
      </c>
      <c r="F16" s="51" t="e">
        <f>'AD Data 2020 - Raw Data'!#REF!</f>
        <v>#REF!</v>
      </c>
      <c r="G16" s="51" t="e">
        <f>'AD Data 2020 - Raw Data'!#REF!</f>
        <v>#REF!</v>
      </c>
      <c r="H16" s="51" t="e">
        <f>'AD Data 2020 - Raw Data'!#REF!</f>
        <v>#REF!</v>
      </c>
      <c r="I16" s="51" t="e">
        <f>'AD Data 2020 - Raw Data'!#REF!</f>
        <v>#REF!</v>
      </c>
      <c r="J16" s="51" t="e">
        <f>'AD Data 2020 - Raw Data'!#REF!</f>
        <v>#REF!</v>
      </c>
      <c r="K16" s="51">
        <f>'AD Data 2020 - Raw Data'!C48</f>
        <v>0</v>
      </c>
      <c r="L16" s="51">
        <f>'AD Data 2020 - Raw Data'!D48</f>
        <v>0</v>
      </c>
      <c r="M16" s="51">
        <f>'AD Data 2020 - Raw Data'!E48</f>
        <v>0</v>
      </c>
      <c r="N16" s="51">
        <f>'AD Data 2020 - Raw Data'!F48</f>
        <v>0</v>
      </c>
      <c r="O16" s="51" t="str">
        <f>'AD Data 2020 - Raw Data'!G48</f>
        <v/>
      </c>
      <c r="P16" s="51" t="str">
        <f>'AD Data 2020 - Raw Data'!H48</f>
        <v/>
      </c>
      <c r="Q16" s="51" t="str">
        <f>'AD Data 2020 - Raw Data'!I48</f>
        <v/>
      </c>
      <c r="R16" s="75" t="s">
        <v>121</v>
      </c>
      <c r="S16" s="34"/>
    </row>
    <row r="17" spans="2:19" ht="19.5" customHeight="1">
      <c r="B17" s="19"/>
      <c r="C17" s="107"/>
      <c r="D17" s="32" t="s">
        <v>103</v>
      </c>
      <c r="E17" s="51" t="e">
        <f>'AD Data 2020 - Raw Data'!#REF!</f>
        <v>#REF!</v>
      </c>
      <c r="F17" s="51" t="e">
        <f>'AD Data 2020 - Raw Data'!#REF!</f>
        <v>#REF!</v>
      </c>
      <c r="G17" s="51" t="e">
        <f>'AD Data 2020 - Raw Data'!#REF!</f>
        <v>#REF!</v>
      </c>
      <c r="H17" s="51" t="e">
        <f>'AD Data 2020 - Raw Data'!#REF!</f>
        <v>#REF!</v>
      </c>
      <c r="I17" s="51" t="e">
        <f>'AD Data 2020 - Raw Data'!#REF!</f>
        <v>#REF!</v>
      </c>
      <c r="J17" s="51" t="e">
        <f>'AD Data 2020 - Raw Data'!#REF!</f>
        <v>#REF!</v>
      </c>
      <c r="K17" s="51">
        <f>'AD Data 2020 - Raw Data'!C49</f>
        <v>0</v>
      </c>
      <c r="L17" s="51">
        <f>'AD Data 2020 - Raw Data'!D49</f>
        <v>0</v>
      </c>
      <c r="M17" s="51">
        <f>'AD Data 2020 - Raw Data'!E49</f>
        <v>0</v>
      </c>
      <c r="N17" s="51">
        <f>'AD Data 2020 - Raw Data'!F49</f>
        <v>0</v>
      </c>
      <c r="O17" s="51" t="str">
        <f>'AD Data 2020 - Raw Data'!G49</f>
        <v/>
      </c>
      <c r="P17" s="51" t="str">
        <f>'AD Data 2020 - Raw Data'!H49</f>
        <v/>
      </c>
      <c r="Q17" s="51" t="str">
        <f>'AD Data 2020 - Raw Data'!I49</f>
        <v/>
      </c>
      <c r="R17" s="75" t="s">
        <v>121</v>
      </c>
      <c r="S17" s="34"/>
    </row>
    <row r="18" spans="2:19" ht="19.5" customHeight="1">
      <c r="B18" s="19"/>
      <c r="C18" s="107"/>
      <c r="D18" s="32" t="s">
        <v>90</v>
      </c>
      <c r="E18" s="51" t="e">
        <f>'AD Data 2020 - Raw Data'!#REF!</f>
        <v>#REF!</v>
      </c>
      <c r="F18" s="51" t="e">
        <f>'AD Data 2020 - Raw Data'!#REF!</f>
        <v>#REF!</v>
      </c>
      <c r="G18" s="51" t="e">
        <f>'AD Data 2020 - Raw Data'!#REF!</f>
        <v>#REF!</v>
      </c>
      <c r="H18" s="51" t="e">
        <f>'AD Data 2020 - Raw Data'!#REF!</f>
        <v>#REF!</v>
      </c>
      <c r="I18" s="51" t="e">
        <f>'AD Data 2020 - Raw Data'!#REF!</f>
        <v>#REF!</v>
      </c>
      <c r="J18" s="51" t="e">
        <f>'AD Data 2020 - Raw Data'!#REF!</f>
        <v>#REF!</v>
      </c>
      <c r="K18" s="51">
        <f>'AD Data 2020 - Raw Data'!C50</f>
        <v>8.2417582417582416E-2</v>
      </c>
      <c r="L18" s="51">
        <f>'AD Data 2020 - Raw Data'!D50</f>
        <v>7.1770334928229665E-2</v>
      </c>
      <c r="M18" s="51">
        <f>'AD Data 2020 - Raw Data'!E50</f>
        <v>3.9473684210526314E-2</v>
      </c>
      <c r="N18" s="51">
        <f>'AD Data 2020 - Raw Data'!F50</f>
        <v>5.46875E-2</v>
      </c>
      <c r="O18" s="51" t="str">
        <f>'AD Data 2020 - Raw Data'!G50</f>
        <v/>
      </c>
      <c r="P18" s="51" t="str">
        <f>'AD Data 2020 - Raw Data'!H50</f>
        <v/>
      </c>
      <c r="Q18" s="51" t="str">
        <f>'AD Data 2020 - Raw Data'!I50</f>
        <v/>
      </c>
      <c r="R18" s="75" t="s">
        <v>121</v>
      </c>
      <c r="S18" s="34"/>
    </row>
    <row r="19" spans="2:19" ht="19.5" customHeight="1">
      <c r="B19" s="19"/>
      <c r="C19" s="107"/>
      <c r="D19" s="32" t="s">
        <v>54</v>
      </c>
      <c r="E19" s="83" t="e">
        <f>'AD Data 2020 - Raw Data'!#REF!</f>
        <v>#REF!</v>
      </c>
      <c r="F19" s="83" t="e">
        <f>'AD Data 2020 - Raw Data'!#REF!</f>
        <v>#REF!</v>
      </c>
      <c r="G19" s="83" t="e">
        <f>'AD Data 2020 - Raw Data'!#REF!</f>
        <v>#REF!</v>
      </c>
      <c r="H19" s="83" t="e">
        <f>'AD Data 2020 - Raw Data'!#REF!</f>
        <v>#REF!</v>
      </c>
      <c r="I19" s="83" t="e">
        <f>'AD Data 2020 - Raw Data'!#REF!</f>
        <v>#REF!</v>
      </c>
      <c r="J19" s="83" t="e">
        <f>'AD Data 2020 - Raw Data'!#REF!</f>
        <v>#REF!</v>
      </c>
      <c r="K19" s="83" t="str">
        <f>'AD Data 2020 - Raw Data'!C51</f>
        <v/>
      </c>
      <c r="L19" s="83" t="str">
        <f>'AD Data 2020 - Raw Data'!D51</f>
        <v/>
      </c>
      <c r="M19" s="83" t="str">
        <f>'AD Data 2020 - Raw Data'!E51</f>
        <v/>
      </c>
      <c r="N19" s="83" t="str">
        <f>'AD Data 2020 - Raw Data'!F51</f>
        <v/>
      </c>
      <c r="O19" s="83" t="str">
        <f>'AD Data 2020 - Raw Data'!G51</f>
        <v/>
      </c>
      <c r="P19" s="83" t="str">
        <f>'AD Data 2020 - Raw Data'!H51</f>
        <v/>
      </c>
      <c r="Q19" s="83" t="str">
        <f>'AD Data 2020 - Raw Data'!I51</f>
        <v/>
      </c>
      <c r="R19" s="75" t="s">
        <v>121</v>
      </c>
      <c r="S19" s="34"/>
    </row>
    <row r="20" spans="2:19" ht="19.5" customHeight="1">
      <c r="B20" s="19"/>
      <c r="C20" s="107"/>
      <c r="D20" s="32" t="s">
        <v>68</v>
      </c>
      <c r="E20" s="83" t="e">
        <f>'AD Data 2020 - Raw Data'!#REF!</f>
        <v>#REF!</v>
      </c>
      <c r="F20" s="83" t="e">
        <f>'AD Data 2020 - Raw Data'!#REF!</f>
        <v>#REF!</v>
      </c>
      <c r="G20" s="83" t="e">
        <f>'AD Data 2020 - Raw Data'!#REF!</f>
        <v>#REF!</v>
      </c>
      <c r="H20" s="83" t="e">
        <f>'AD Data 2020 - Raw Data'!#REF!</f>
        <v>#REF!</v>
      </c>
      <c r="I20" s="83" t="e">
        <f>'AD Data 2020 - Raw Data'!#REF!</f>
        <v>#REF!</v>
      </c>
      <c r="J20" s="83" t="e">
        <f>'AD Data 2020 - Raw Data'!#REF!</f>
        <v>#REF!</v>
      </c>
      <c r="K20" s="83" t="str">
        <f>'AD Data 2020 - Raw Data'!C52</f>
        <v/>
      </c>
      <c r="L20" s="83" t="str">
        <f>'AD Data 2020 - Raw Data'!D52</f>
        <v/>
      </c>
      <c r="M20" s="83" t="str">
        <f>'AD Data 2020 - Raw Data'!E52</f>
        <v/>
      </c>
      <c r="N20" s="83" t="str">
        <f>'AD Data 2020 - Raw Data'!F52</f>
        <v/>
      </c>
      <c r="O20" s="83" t="str">
        <f>'AD Data 2020 - Raw Data'!G52</f>
        <v/>
      </c>
      <c r="P20" s="83" t="str">
        <f>'AD Data 2020 - Raw Data'!H52</f>
        <v/>
      </c>
      <c r="Q20" s="83" t="str">
        <f>'AD Data 2020 - Raw Data'!I52</f>
        <v/>
      </c>
      <c r="R20" s="75" t="s">
        <v>121</v>
      </c>
      <c r="S20" s="34"/>
    </row>
    <row r="21" spans="2:19" ht="19.5" customHeight="1">
      <c r="B21" s="19"/>
      <c r="C21" s="107"/>
      <c r="D21" s="31" t="s">
        <v>147</v>
      </c>
      <c r="E21" s="25" t="e">
        <f>'AD Data 2020 - Raw Data'!#REF!</f>
        <v>#REF!</v>
      </c>
      <c r="F21" s="25" t="e">
        <f>'AD Data 2020 - Raw Data'!#REF!</f>
        <v>#REF!</v>
      </c>
      <c r="G21" s="25" t="e">
        <f>'AD Data 2020 - Raw Data'!#REF!</f>
        <v>#REF!</v>
      </c>
      <c r="H21" s="25" t="e">
        <f>'AD Data 2020 - Raw Data'!#REF!</f>
        <v>#REF!</v>
      </c>
      <c r="I21" s="25" t="e">
        <f>'AD Data 2020 - Raw Data'!#REF!</f>
        <v>#REF!</v>
      </c>
      <c r="J21" s="25" t="e">
        <f>'AD Data 2020 - Raw Data'!#REF!</f>
        <v>#REF!</v>
      </c>
      <c r="K21" s="25" t="str">
        <f>'AD Data 2020 - Raw Data'!C53</f>
        <v/>
      </c>
      <c r="L21" s="25" t="str">
        <f>'AD Data 2020 - Raw Data'!D53</f>
        <v/>
      </c>
      <c r="M21" s="25" t="str">
        <f>'AD Data 2020 - Raw Data'!E53</f>
        <v/>
      </c>
      <c r="N21" s="25" t="str">
        <f>'AD Data 2020 - Raw Data'!F53</f>
        <v/>
      </c>
      <c r="O21" s="25" t="str">
        <f>'AD Data 2020 - Raw Data'!G53</f>
        <v/>
      </c>
      <c r="P21" s="25" t="str">
        <f>'AD Data 2020 - Raw Data'!H53</f>
        <v/>
      </c>
      <c r="Q21" s="25" t="str">
        <f>'AD Data 2020 - Raw Data'!I53</f>
        <v/>
      </c>
      <c r="R21" s="81">
        <v>0</v>
      </c>
      <c r="S21" s="34"/>
    </row>
    <row r="22" spans="2:19" ht="19.5" customHeight="1">
      <c r="B22" s="19"/>
      <c r="C22" s="107"/>
      <c r="D22" s="23" t="s">
        <v>60</v>
      </c>
      <c r="E22" s="79" t="e">
        <f>'AD Data 2020 - Raw Data'!#REF!</f>
        <v>#REF!</v>
      </c>
      <c r="F22" s="79" t="e">
        <f>'AD Data 2020 - Raw Data'!#REF!</f>
        <v>#REF!</v>
      </c>
      <c r="G22" s="79" t="e">
        <f>'AD Data 2020 - Raw Data'!#REF!</f>
        <v>#REF!</v>
      </c>
      <c r="H22" s="79" t="e">
        <f>'AD Data 2020 - Raw Data'!#REF!</f>
        <v>#REF!</v>
      </c>
      <c r="I22" s="79" t="e">
        <f>'AD Data 2020 - Raw Data'!#REF!</f>
        <v>#REF!</v>
      </c>
      <c r="J22" s="79" t="e">
        <f>'AD Data 2020 - Raw Data'!#REF!</f>
        <v>#REF!</v>
      </c>
      <c r="K22" s="79" t="str">
        <f>'AD Data 2020 - Raw Data'!C54</f>
        <v/>
      </c>
      <c r="L22" s="79" t="str">
        <f>'AD Data 2020 - Raw Data'!D54</f>
        <v/>
      </c>
      <c r="M22" s="79" t="str">
        <f>'AD Data 2020 - Raw Data'!E54</f>
        <v/>
      </c>
      <c r="N22" s="79" t="str">
        <f>'AD Data 2020 - Raw Data'!F54</f>
        <v/>
      </c>
      <c r="O22" s="79" t="str">
        <f>'AD Data 2020 - Raw Data'!G54</f>
        <v/>
      </c>
      <c r="P22" s="79" t="str">
        <f>'AD Data 2020 - Raw Data'!H54</f>
        <v/>
      </c>
      <c r="Q22" s="79" t="str">
        <f>'AD Data 2020 - Raw Data'!I54</f>
        <v/>
      </c>
      <c r="R22" s="81">
        <v>0</v>
      </c>
      <c r="S22" s="34"/>
    </row>
    <row r="23" spans="2:19" ht="19.5" customHeight="1" thickBot="1">
      <c r="B23" s="19"/>
      <c r="C23" s="108"/>
      <c r="D23" s="28" t="s">
        <v>85</v>
      </c>
      <c r="E23" s="52" t="e">
        <f>'AD Data 2020 - Raw Data'!#REF!</f>
        <v>#REF!</v>
      </c>
      <c r="F23" s="52" t="e">
        <f>'AD Data 2020 - Raw Data'!#REF!</f>
        <v>#REF!</v>
      </c>
      <c r="G23" s="52" t="e">
        <f>'AD Data 2020 - Raw Data'!#REF!</f>
        <v>#REF!</v>
      </c>
      <c r="H23" s="52" t="e">
        <f>'AD Data 2020 - Raw Data'!#REF!</f>
        <v>#REF!</v>
      </c>
      <c r="I23" s="52" t="e">
        <f>'AD Data 2020 - Raw Data'!#REF!</f>
        <v>#REF!</v>
      </c>
      <c r="J23" s="52" t="e">
        <f>'AD Data 2020 - Raw Data'!#REF!</f>
        <v>#REF!</v>
      </c>
      <c r="K23" s="52">
        <f>'AD Data 2020 - Raw Data'!C55</f>
        <v>0</v>
      </c>
      <c r="L23" s="52">
        <f>'AD Data 2020 - Raw Data'!D55</f>
        <v>0</v>
      </c>
      <c r="M23" s="52">
        <f>'AD Data 2020 - Raw Data'!E55</f>
        <v>0</v>
      </c>
      <c r="N23" s="52">
        <f>'AD Data 2020 - Raw Data'!F55</f>
        <v>0</v>
      </c>
      <c r="O23" s="52" t="str">
        <f>'AD Data 2020 - Raw Data'!G55</f>
        <v/>
      </c>
      <c r="P23" s="52" t="str">
        <f>'AD Data 2020 - Raw Data'!H55</f>
        <v/>
      </c>
      <c r="Q23" s="52" t="str">
        <f>'AD Data 2020 - Raw Data'!I55</f>
        <v/>
      </c>
      <c r="R23" s="59" t="s">
        <v>21</v>
      </c>
      <c r="S23" s="34"/>
    </row>
    <row r="24" spans="2:19" ht="19.5" customHeight="1">
      <c r="B24" s="19"/>
      <c r="C24" s="106" t="s">
        <v>100</v>
      </c>
      <c r="D24" s="47" t="s">
        <v>87</v>
      </c>
      <c r="E24" s="27" t="e">
        <f>'AD Data 2020 - Raw Data'!#REF!</f>
        <v>#REF!</v>
      </c>
      <c r="F24" s="27" t="e">
        <f>'AD Data 2020 - Raw Data'!#REF!</f>
        <v>#REF!</v>
      </c>
      <c r="G24" s="27" t="e">
        <f>'AD Data 2020 - Raw Data'!#REF!</f>
        <v>#REF!</v>
      </c>
      <c r="H24" s="27" t="e">
        <f>'AD Data 2020 - Raw Data'!#REF!</f>
        <v>#REF!</v>
      </c>
      <c r="I24" s="27" t="e">
        <f>'AD Data 2020 - Raw Data'!#REF!</f>
        <v>#REF!</v>
      </c>
      <c r="J24" s="27" t="e">
        <f>'AD Data 2020 - Raw Data'!#REF!</f>
        <v>#REF!</v>
      </c>
      <c r="K24" s="27" t="str">
        <f>'AD Data 2020 - Raw Data'!C58</f>
        <v/>
      </c>
      <c r="L24" s="27" t="str">
        <f>'AD Data 2020 - Raw Data'!D58</f>
        <v/>
      </c>
      <c r="M24" s="27" t="str">
        <f>'AD Data 2020 - Raw Data'!E58</f>
        <v/>
      </c>
      <c r="N24" s="27" t="str">
        <f>'AD Data 2020 - Raw Data'!F58</f>
        <v/>
      </c>
      <c r="O24" s="27" t="str">
        <f>'AD Data 2020 - Raw Data'!G58</f>
        <v/>
      </c>
      <c r="P24" s="27" t="str">
        <f>'AD Data 2020 - Raw Data'!H58</f>
        <v/>
      </c>
      <c r="Q24" s="73" t="str">
        <f>'AD Data 2020 - Raw Data'!I58</f>
        <v/>
      </c>
      <c r="R24" s="58">
        <v>0.95</v>
      </c>
      <c r="S24" s="34"/>
    </row>
    <row r="25" spans="2:19" ht="19.5" customHeight="1">
      <c r="B25" s="19"/>
      <c r="C25" s="107"/>
      <c r="D25" s="48" t="s">
        <v>86</v>
      </c>
      <c r="E25" s="24" t="e">
        <f>'AD Data 2020 - Raw Data'!#REF!</f>
        <v>#REF!</v>
      </c>
      <c r="F25" s="24" t="e">
        <f>'AD Data 2020 - Raw Data'!#REF!</f>
        <v>#REF!</v>
      </c>
      <c r="G25" s="24" t="e">
        <f>'AD Data 2020 - Raw Data'!#REF!</f>
        <v>#REF!</v>
      </c>
      <c r="H25" s="24" t="e">
        <f>'AD Data 2020 - Raw Data'!#REF!</f>
        <v>#REF!</v>
      </c>
      <c r="I25" s="24" t="e">
        <f>'AD Data 2020 - Raw Data'!#REF!</f>
        <v>#REF!</v>
      </c>
      <c r="J25" s="24" t="e">
        <f>'AD Data 2020 - Raw Data'!#REF!</f>
        <v>#REF!</v>
      </c>
      <c r="K25" s="24">
        <f>'AD Data 2020 - Raw Data'!C61</f>
        <v>0.4375</v>
      </c>
      <c r="L25" s="24">
        <f>'AD Data 2020 - Raw Data'!D61</f>
        <v>0.45121951219512196</v>
      </c>
      <c r="M25" s="24">
        <f>'AD Data 2020 - Raw Data'!E61</f>
        <v>0.58823529411764708</v>
      </c>
      <c r="N25" s="24">
        <f>'AD Data 2020 - Raw Data'!F61</f>
        <v>0.70526315789473681</v>
      </c>
      <c r="O25" s="24" t="str">
        <f>'AD Data 2020 - Raw Data'!G61</f>
        <v/>
      </c>
      <c r="P25" s="24" t="str">
        <f>'AD Data 2020 - Raw Data'!H61</f>
        <v/>
      </c>
      <c r="Q25" s="84" t="str">
        <f>'AD Data 2020 - Raw Data'!I61</f>
        <v/>
      </c>
      <c r="R25" s="57">
        <v>0.95</v>
      </c>
      <c r="S25" s="34"/>
    </row>
    <row r="26" spans="2:19" ht="19.5" customHeight="1">
      <c r="B26" s="19"/>
      <c r="C26" s="107"/>
      <c r="D26" s="48" t="s">
        <v>75</v>
      </c>
      <c r="E26" s="24" t="e">
        <f>'AD Data 2020 - Raw Data'!#REF!</f>
        <v>#REF!</v>
      </c>
      <c r="F26" s="24" t="e">
        <f>'AD Data 2020 - Raw Data'!#REF!</f>
        <v>#REF!</v>
      </c>
      <c r="G26" s="24" t="e">
        <f>'AD Data 2020 - Raw Data'!#REF!</f>
        <v>#REF!</v>
      </c>
      <c r="H26" s="24" t="e">
        <f>'AD Data 2020 - Raw Data'!#REF!</f>
        <v>#REF!</v>
      </c>
      <c r="I26" s="24" t="e">
        <f>'AD Data 2020 - Raw Data'!#REF!</f>
        <v>#REF!</v>
      </c>
      <c r="J26" s="24" t="e">
        <f>'AD Data 2020 - Raw Data'!#REF!</f>
        <v>#REF!</v>
      </c>
      <c r="K26" s="24">
        <f>'AD Data 2020 - Raw Data'!C62</f>
        <v>0.50549450549450547</v>
      </c>
      <c r="L26" s="24">
        <f>'AD Data 2020 - Raw Data'!D62</f>
        <v>0.50717703349282295</v>
      </c>
      <c r="M26" s="24">
        <f>'AD Data 2020 - Raw Data'!E62</f>
        <v>0.50657894736842102</v>
      </c>
      <c r="N26" s="24">
        <f>'AD Data 2020 - Raw Data'!F62</f>
        <v>0.5078125</v>
      </c>
      <c r="O26" s="24" t="str">
        <f>'AD Data 2020 - Raw Data'!G62</f>
        <v/>
      </c>
      <c r="P26" s="24" t="str">
        <f>'AD Data 2020 - Raw Data'!H62</f>
        <v/>
      </c>
      <c r="Q26" s="84" t="str">
        <f>'AD Data 2020 - Raw Data'!I62</f>
        <v/>
      </c>
      <c r="R26" s="57">
        <v>1</v>
      </c>
      <c r="S26" s="34"/>
    </row>
    <row r="27" spans="2:19" ht="19.5" customHeight="1" thickBot="1">
      <c r="B27" s="19"/>
      <c r="C27" s="108"/>
      <c r="D27" s="49" t="s">
        <v>76</v>
      </c>
      <c r="E27" s="52" t="e">
        <f>'AD Data 2020 - Raw Data'!#REF!</f>
        <v>#REF!</v>
      </c>
      <c r="F27" s="52" t="e">
        <f>'AD Data 2020 - Raw Data'!#REF!</f>
        <v>#REF!</v>
      </c>
      <c r="G27" s="52" t="e">
        <f>'AD Data 2020 - Raw Data'!#REF!</f>
        <v>#REF!</v>
      </c>
      <c r="H27" s="52" t="e">
        <f>'AD Data 2020 - Raw Data'!#REF!</f>
        <v>#REF!</v>
      </c>
      <c r="I27" s="52" t="e">
        <f>'AD Data 2020 - Raw Data'!#REF!</f>
        <v>#REF!</v>
      </c>
      <c r="J27" s="52" t="e">
        <f>'AD Data 2020 - Raw Data'!#REF!</f>
        <v>#REF!</v>
      </c>
      <c r="K27" s="52">
        <f>'AD Data 2020 - Raw Data'!C64</f>
        <v>1</v>
      </c>
      <c r="L27" s="52">
        <f>'AD Data 2020 - Raw Data'!D64</f>
        <v>1</v>
      </c>
      <c r="M27" s="52">
        <f>'AD Data 2020 - Raw Data'!E64</f>
        <v>1</v>
      </c>
      <c r="N27" s="52">
        <f>'AD Data 2020 - Raw Data'!F64</f>
        <v>1</v>
      </c>
      <c r="O27" s="52" t="str">
        <f>'AD Data 2020 - Raw Data'!G64</f>
        <v/>
      </c>
      <c r="P27" s="52" t="str">
        <f>'AD Data 2020 - Raw Data'!H64</f>
        <v/>
      </c>
      <c r="Q27" s="74" t="str">
        <f>'AD Data 2020 - Raw Data'!I64</f>
        <v/>
      </c>
      <c r="R27" s="59">
        <v>1</v>
      </c>
      <c r="S27" s="34"/>
    </row>
    <row r="28" spans="2:19" ht="9" customHeight="1" thickBot="1">
      <c r="B28" s="35"/>
      <c r="C28" s="36"/>
      <c r="D28" s="37"/>
      <c r="E28" s="37"/>
      <c r="F28" s="37"/>
      <c r="G28" s="37"/>
      <c r="H28" s="37"/>
      <c r="I28" s="37"/>
      <c r="J28" s="37"/>
      <c r="K28" s="37"/>
      <c r="L28" s="37"/>
      <c r="M28" s="37"/>
      <c r="N28" s="38"/>
      <c r="O28" s="38"/>
      <c r="P28" s="38"/>
      <c r="Q28" s="38"/>
      <c r="R28" s="40"/>
      <c r="S28" s="39"/>
    </row>
  </sheetData>
  <mergeCells count="5">
    <mergeCell ref="C7:C8"/>
    <mergeCell ref="C24:C27"/>
    <mergeCell ref="C9:C14"/>
    <mergeCell ref="C5:C6"/>
    <mergeCell ref="C15:C23"/>
  </mergeCells>
  <dataValidations disablePrompts="1" count="1">
    <dataValidation type="list" allowBlank="1" showInputMessage="1" showErrorMessage="1" sqref="H2">
      <formula1>"A-VCG,B-VES,B-VPS,C-NS,D-CSG,Amber"</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66"/>
  <sheetViews>
    <sheetView tabSelected="1" zoomScaleNormal="100" workbookViewId="0">
      <pane xSplit="2" ySplit="3" topLeftCell="C4" activePane="bottomRight" state="frozen"/>
      <selection pane="topRight" activeCell="C1" sqref="C1"/>
      <selection pane="bottomLeft" activeCell="A4" sqref="A4"/>
      <selection pane="bottomRight" activeCell="F14" sqref="F14"/>
    </sheetView>
  </sheetViews>
  <sheetFormatPr defaultRowHeight="15"/>
  <cols>
    <col min="1" max="1" width="2" style="1" customWidth="1"/>
    <col min="2" max="2" width="101.7109375" style="44" bestFit="1" customWidth="1"/>
    <col min="3" max="15" width="10.7109375" style="62" customWidth="1"/>
    <col min="16" max="16384" width="9.140625" style="1"/>
  </cols>
  <sheetData>
    <row r="2" spans="2:15" ht="15.75" thickBot="1">
      <c r="J2" s="1"/>
      <c r="K2" s="1"/>
      <c r="L2" s="1"/>
      <c r="M2" s="1"/>
      <c r="N2" s="1"/>
      <c r="O2" s="1"/>
    </row>
    <row r="3" spans="2:15" ht="15.75" thickBot="1">
      <c r="B3" s="60" t="s">
        <v>23</v>
      </c>
      <c r="C3" s="29">
        <v>43983</v>
      </c>
      <c r="D3" s="29">
        <v>44013</v>
      </c>
      <c r="E3" s="29">
        <v>44044</v>
      </c>
      <c r="F3" s="29">
        <v>44075</v>
      </c>
      <c r="G3" s="29">
        <v>44105</v>
      </c>
      <c r="H3" s="29">
        <v>44136</v>
      </c>
      <c r="I3" s="30">
        <v>44166</v>
      </c>
      <c r="J3" s="1"/>
      <c r="K3" s="1"/>
      <c r="L3" s="1"/>
      <c r="M3" s="1"/>
      <c r="N3" s="1"/>
      <c r="O3" s="1"/>
    </row>
    <row r="4" spans="2:15">
      <c r="B4" s="44" t="s">
        <v>106</v>
      </c>
      <c r="C4" s="62">
        <v>63</v>
      </c>
      <c r="D4" s="62">
        <v>67</v>
      </c>
      <c r="E4" s="62">
        <v>41</v>
      </c>
      <c r="F4" s="62">
        <v>37</v>
      </c>
      <c r="J4" s="1"/>
      <c r="K4" s="1"/>
      <c r="L4" s="1"/>
      <c r="M4" s="1"/>
      <c r="N4" s="1"/>
      <c r="O4" s="1"/>
    </row>
    <row r="5" spans="2:15">
      <c r="B5" s="44" t="s">
        <v>107</v>
      </c>
      <c r="C5" s="62">
        <v>63</v>
      </c>
      <c r="D5" s="62">
        <v>67</v>
      </c>
      <c r="E5" s="62">
        <v>41</v>
      </c>
      <c r="F5" s="62">
        <v>37</v>
      </c>
      <c r="J5" s="1"/>
      <c r="K5" s="1"/>
      <c r="L5" s="1"/>
      <c r="M5" s="1"/>
      <c r="N5" s="1"/>
      <c r="O5" s="1"/>
    </row>
    <row r="6" spans="2:15">
      <c r="B6" s="50" t="s">
        <v>38</v>
      </c>
      <c r="C6" s="63">
        <f t="shared" ref="C6:I6" si="0">IFERROR(C5/C4,"")</f>
        <v>1</v>
      </c>
      <c r="D6" s="63">
        <f t="shared" si="0"/>
        <v>1</v>
      </c>
      <c r="E6" s="63">
        <f t="shared" si="0"/>
        <v>1</v>
      </c>
      <c r="F6" s="63">
        <f t="shared" si="0"/>
        <v>1</v>
      </c>
      <c r="G6" s="63" t="str">
        <f t="shared" si="0"/>
        <v/>
      </c>
      <c r="H6" s="63" t="str">
        <f t="shared" si="0"/>
        <v/>
      </c>
      <c r="I6" s="63" t="str">
        <f t="shared" si="0"/>
        <v/>
      </c>
      <c r="J6" s="1"/>
      <c r="K6" s="1"/>
      <c r="L6" s="1"/>
      <c r="M6" s="1"/>
      <c r="N6" s="1"/>
      <c r="O6" s="1"/>
    </row>
    <row r="7" spans="2:15">
      <c r="B7" s="44" t="s">
        <v>111</v>
      </c>
      <c r="C7" s="62">
        <v>63</v>
      </c>
      <c r="D7" s="62">
        <v>67</v>
      </c>
      <c r="E7" s="62">
        <v>41</v>
      </c>
      <c r="F7" s="62">
        <v>37</v>
      </c>
      <c r="J7" s="1"/>
      <c r="K7" s="1"/>
      <c r="L7" s="1"/>
      <c r="M7" s="1"/>
      <c r="N7" s="1"/>
      <c r="O7" s="1"/>
    </row>
    <row r="8" spans="2:15">
      <c r="B8" s="44" t="s">
        <v>110</v>
      </c>
      <c r="C8" s="62">
        <v>63</v>
      </c>
      <c r="D8" s="62">
        <v>67</v>
      </c>
      <c r="E8" s="62">
        <v>41</v>
      </c>
      <c r="F8" s="62">
        <v>37</v>
      </c>
      <c r="J8" s="1"/>
      <c r="K8" s="1"/>
      <c r="L8" s="1"/>
      <c r="M8" s="1"/>
      <c r="N8" s="1"/>
      <c r="O8" s="1"/>
    </row>
    <row r="9" spans="2:15">
      <c r="B9" s="50" t="s">
        <v>50</v>
      </c>
      <c r="C9" s="63">
        <f t="shared" ref="C9:I9" si="1">IFERROR(C8/C7,"")</f>
        <v>1</v>
      </c>
      <c r="D9" s="63">
        <f t="shared" si="1"/>
        <v>1</v>
      </c>
      <c r="E9" s="63">
        <f t="shared" si="1"/>
        <v>1</v>
      </c>
      <c r="F9" s="63">
        <f t="shared" si="1"/>
        <v>1</v>
      </c>
      <c r="G9" s="63" t="str">
        <f t="shared" si="1"/>
        <v/>
      </c>
      <c r="H9" s="63" t="str">
        <f t="shared" si="1"/>
        <v/>
      </c>
      <c r="I9" s="63" t="str">
        <f t="shared" si="1"/>
        <v/>
      </c>
      <c r="J9" s="1"/>
      <c r="K9" s="1"/>
      <c r="L9" s="1"/>
      <c r="M9" s="1"/>
      <c r="N9" s="1"/>
      <c r="O9" s="1"/>
    </row>
    <row r="10" spans="2:15">
      <c r="B10" s="44" t="s">
        <v>117</v>
      </c>
      <c r="C10" s="62">
        <v>1395.5</v>
      </c>
      <c r="D10" s="62">
        <v>1581.65</v>
      </c>
      <c r="E10" s="62">
        <v>470</v>
      </c>
      <c r="F10" s="62">
        <v>420</v>
      </c>
      <c r="J10" s="1"/>
      <c r="K10" s="1"/>
      <c r="L10" s="1"/>
      <c r="M10" s="1"/>
      <c r="N10" s="1"/>
      <c r="O10" s="1"/>
    </row>
    <row r="11" spans="2:15">
      <c r="B11" s="44" t="s">
        <v>116</v>
      </c>
      <c r="C11" s="62">
        <v>0</v>
      </c>
      <c r="D11" s="62">
        <v>0</v>
      </c>
      <c r="E11" s="62">
        <v>0</v>
      </c>
      <c r="F11" s="62">
        <v>0</v>
      </c>
      <c r="J11" s="1"/>
      <c r="K11" s="1"/>
      <c r="L11" s="1"/>
      <c r="M11" s="1"/>
      <c r="N11" s="1"/>
      <c r="O11" s="1"/>
    </row>
    <row r="12" spans="2:15">
      <c r="B12" s="44" t="s">
        <v>114</v>
      </c>
      <c r="C12" s="62">
        <v>1395.5</v>
      </c>
      <c r="D12" s="62">
        <v>1581.65</v>
      </c>
      <c r="E12" s="62">
        <v>470</v>
      </c>
      <c r="F12" s="62">
        <v>420</v>
      </c>
      <c r="J12" s="1"/>
      <c r="K12" s="1"/>
      <c r="L12" s="1"/>
      <c r="M12" s="1"/>
      <c r="N12" s="1"/>
      <c r="O12" s="1"/>
    </row>
    <row r="13" spans="2:15">
      <c r="B13" s="44" t="s">
        <v>115</v>
      </c>
      <c r="C13" s="62">
        <v>0</v>
      </c>
      <c r="D13" s="62">
        <v>0</v>
      </c>
      <c r="E13" s="62">
        <v>0</v>
      </c>
      <c r="F13" s="62">
        <v>0</v>
      </c>
      <c r="J13" s="1"/>
      <c r="K13" s="1"/>
      <c r="L13" s="1"/>
      <c r="M13" s="1"/>
      <c r="N13" s="1"/>
      <c r="O13" s="1"/>
    </row>
    <row r="14" spans="2:15">
      <c r="B14" s="50" t="s">
        <v>119</v>
      </c>
      <c r="C14" s="63">
        <f t="shared" ref="C14:I14" si="2">IFERROR(100%-SUM(C12:C13)/SUM(C10:C11)*100%,"")</f>
        <v>0</v>
      </c>
      <c r="D14" s="63">
        <f t="shared" si="2"/>
        <v>0</v>
      </c>
      <c r="E14" s="63">
        <f t="shared" si="2"/>
        <v>0</v>
      </c>
      <c r="F14" s="63">
        <f t="shared" si="2"/>
        <v>0</v>
      </c>
      <c r="G14" s="63" t="str">
        <f t="shared" si="2"/>
        <v/>
      </c>
      <c r="H14" s="63" t="str">
        <f t="shared" si="2"/>
        <v/>
      </c>
      <c r="I14" s="63" t="str">
        <f t="shared" si="2"/>
        <v/>
      </c>
      <c r="J14" s="1"/>
      <c r="K14" s="1"/>
      <c r="L14" s="1"/>
      <c r="M14" s="1"/>
      <c r="N14" s="1"/>
      <c r="O14" s="1"/>
    </row>
    <row r="15" spans="2:15" customFormat="1">
      <c r="B15" s="44" t="s">
        <v>212</v>
      </c>
      <c r="C15" s="62">
        <v>0</v>
      </c>
      <c r="D15" s="62">
        <v>0</v>
      </c>
      <c r="E15" s="62">
        <v>0</v>
      </c>
      <c r="F15" s="62">
        <v>0</v>
      </c>
    </row>
    <row r="16" spans="2:15">
      <c r="B16" s="44" t="s">
        <v>120</v>
      </c>
      <c r="C16" s="62">
        <v>0</v>
      </c>
      <c r="D16" s="62">
        <v>0</v>
      </c>
      <c r="E16" s="62">
        <v>0</v>
      </c>
      <c r="F16" s="62">
        <v>0</v>
      </c>
      <c r="J16" s="1"/>
      <c r="K16" s="1"/>
      <c r="L16" s="1"/>
      <c r="M16" s="1"/>
      <c r="N16" s="1"/>
      <c r="O16" s="1"/>
    </row>
    <row r="17" spans="2:15">
      <c r="B17" s="44" t="s">
        <v>213</v>
      </c>
      <c r="C17" s="62">
        <v>222</v>
      </c>
      <c r="D17" s="62">
        <v>294</v>
      </c>
      <c r="E17" s="62">
        <v>104</v>
      </c>
      <c r="F17" s="62">
        <v>89</v>
      </c>
      <c r="J17" s="1"/>
      <c r="K17" s="1"/>
      <c r="L17" s="1"/>
      <c r="M17" s="1"/>
      <c r="N17" s="1"/>
      <c r="O17" s="1"/>
    </row>
    <row r="18" spans="2:15">
      <c r="B18" s="44" t="s">
        <v>122</v>
      </c>
      <c r="C18" s="62">
        <v>2</v>
      </c>
      <c r="D18" s="62">
        <v>2</v>
      </c>
      <c r="E18" s="62">
        <v>2</v>
      </c>
      <c r="F18" s="62">
        <v>2</v>
      </c>
      <c r="J18" s="1"/>
      <c r="K18" s="1"/>
      <c r="L18" s="1"/>
      <c r="M18" s="1"/>
      <c r="N18" s="1"/>
      <c r="O18" s="1"/>
    </row>
    <row r="19" spans="2:15">
      <c r="B19" s="101" t="s">
        <v>214</v>
      </c>
      <c r="C19" s="62">
        <v>63</v>
      </c>
      <c r="D19" s="62">
        <v>67</v>
      </c>
      <c r="E19" s="62">
        <v>41</v>
      </c>
      <c r="F19" s="62">
        <v>37</v>
      </c>
      <c r="J19" s="1"/>
      <c r="K19" s="1"/>
      <c r="L19" s="1"/>
      <c r="M19" s="1"/>
      <c r="N19" s="1"/>
      <c r="O19" s="1"/>
    </row>
    <row r="20" spans="2:15" customFormat="1">
      <c r="B20" s="102" t="s">
        <v>215</v>
      </c>
      <c r="C20" s="62">
        <v>63</v>
      </c>
      <c r="D20" s="62">
        <v>67</v>
      </c>
      <c r="E20" s="62">
        <v>41</v>
      </c>
      <c r="F20" s="62">
        <v>37</v>
      </c>
    </row>
    <row r="21" spans="2:15">
      <c r="B21" s="50" t="s">
        <v>61</v>
      </c>
      <c r="C21" s="78">
        <f t="shared" ref="C21:I21" si="3">IFERROR(C16/SUM(C12:C13),"")</f>
        <v>0</v>
      </c>
      <c r="D21" s="78">
        <f t="shared" si="3"/>
        <v>0</v>
      </c>
      <c r="E21" s="78">
        <f t="shared" si="3"/>
        <v>0</v>
      </c>
      <c r="F21" s="78">
        <f t="shared" si="3"/>
        <v>0</v>
      </c>
      <c r="G21" s="78" t="str">
        <f t="shared" si="3"/>
        <v/>
      </c>
      <c r="H21" s="78" t="str">
        <f t="shared" si="3"/>
        <v/>
      </c>
      <c r="I21" s="78" t="str">
        <f t="shared" si="3"/>
        <v/>
      </c>
      <c r="J21" s="1"/>
      <c r="K21" s="1"/>
      <c r="L21" s="1"/>
      <c r="M21" s="1"/>
      <c r="N21" s="1"/>
      <c r="O21" s="1"/>
    </row>
    <row r="22" spans="2:15">
      <c r="B22" s="50" t="s">
        <v>63</v>
      </c>
      <c r="C22" s="78">
        <f t="shared" ref="C22:I22" si="4">IFERROR(C16/C18,"")</f>
        <v>0</v>
      </c>
      <c r="D22" s="78">
        <f t="shared" si="4"/>
        <v>0</v>
      </c>
      <c r="E22" s="78">
        <f t="shared" si="4"/>
        <v>0</v>
      </c>
      <c r="F22" s="78">
        <f t="shared" si="4"/>
        <v>0</v>
      </c>
      <c r="G22" s="78" t="str">
        <f t="shared" si="4"/>
        <v/>
      </c>
      <c r="H22" s="78" t="str">
        <f t="shared" si="4"/>
        <v/>
      </c>
      <c r="I22" s="78" t="str">
        <f t="shared" si="4"/>
        <v/>
      </c>
      <c r="J22" s="1"/>
      <c r="K22" s="1"/>
      <c r="L22" s="1"/>
      <c r="M22" s="1"/>
      <c r="N22" s="1"/>
      <c r="O22" s="1"/>
    </row>
    <row r="23" spans="2:15">
      <c r="B23" s="44" t="s">
        <v>123</v>
      </c>
      <c r="C23" s="62">
        <v>63</v>
      </c>
      <c r="D23" s="62">
        <v>67</v>
      </c>
      <c r="E23" s="62">
        <v>41</v>
      </c>
      <c r="F23" s="62">
        <v>37</v>
      </c>
      <c r="J23" s="1"/>
      <c r="K23" s="1"/>
      <c r="L23" s="1"/>
      <c r="M23" s="1"/>
      <c r="N23" s="1"/>
      <c r="O23" s="1"/>
    </row>
    <row r="24" spans="2:15">
      <c r="B24" s="44" t="s">
        <v>126</v>
      </c>
      <c r="C24" s="62">
        <v>63</v>
      </c>
      <c r="D24" s="62">
        <v>67</v>
      </c>
      <c r="E24" s="62">
        <v>41</v>
      </c>
      <c r="F24" s="62">
        <v>37</v>
      </c>
      <c r="J24" s="1"/>
      <c r="K24" s="1"/>
      <c r="L24" s="1"/>
      <c r="M24" s="1"/>
      <c r="N24" s="1"/>
      <c r="O24" s="1"/>
    </row>
    <row r="25" spans="2:15">
      <c r="B25" s="44" t="s">
        <v>124</v>
      </c>
      <c r="C25" s="62">
        <v>63</v>
      </c>
      <c r="D25" s="62">
        <v>67</v>
      </c>
      <c r="E25" s="62">
        <v>41</v>
      </c>
      <c r="F25" s="62">
        <v>37</v>
      </c>
      <c r="J25" s="1"/>
      <c r="K25" s="1"/>
      <c r="L25" s="1"/>
      <c r="M25" s="1"/>
      <c r="N25" s="1"/>
      <c r="O25" s="1"/>
    </row>
    <row r="26" spans="2:15">
      <c r="B26" s="102" t="s">
        <v>216</v>
      </c>
      <c r="C26" s="62">
        <v>63</v>
      </c>
      <c r="D26" s="62">
        <v>67</v>
      </c>
      <c r="E26" s="62">
        <v>41</v>
      </c>
      <c r="F26" s="62">
        <v>37</v>
      </c>
      <c r="J26" s="1"/>
      <c r="K26" s="1"/>
      <c r="L26" s="1"/>
      <c r="M26" s="1"/>
      <c r="N26" s="1"/>
      <c r="O26" s="1"/>
    </row>
    <row r="27" spans="2:15" customFormat="1">
      <c r="B27" s="101" t="s">
        <v>217</v>
      </c>
      <c r="C27" s="62">
        <v>63</v>
      </c>
      <c r="D27" s="62">
        <v>67</v>
      </c>
      <c r="E27" s="62">
        <v>41</v>
      </c>
      <c r="F27" s="62">
        <v>37</v>
      </c>
    </row>
    <row r="28" spans="2:15">
      <c r="B28" s="50" t="s">
        <v>84</v>
      </c>
      <c r="C28" s="63">
        <f t="shared" ref="C28:I28" si="5">IFERROR(C25/C23,"")</f>
        <v>1</v>
      </c>
      <c r="D28" s="63">
        <f t="shared" si="5"/>
        <v>1</v>
      </c>
      <c r="E28" s="63">
        <f t="shared" si="5"/>
        <v>1</v>
      </c>
      <c r="F28" s="63">
        <f t="shared" si="5"/>
        <v>1</v>
      </c>
      <c r="G28" s="63" t="str">
        <f t="shared" si="5"/>
        <v/>
      </c>
      <c r="H28" s="63" t="str">
        <f t="shared" si="5"/>
        <v/>
      </c>
      <c r="I28" s="63" t="str">
        <f t="shared" si="5"/>
        <v/>
      </c>
      <c r="J28" s="1"/>
      <c r="K28" s="1"/>
      <c r="L28" s="1"/>
      <c r="M28" s="1"/>
      <c r="N28" s="1"/>
      <c r="O28" s="1"/>
    </row>
    <row r="29" spans="2:15">
      <c r="B29" s="50" t="s">
        <v>125</v>
      </c>
      <c r="C29" s="63">
        <f t="shared" ref="C29:I29" si="6">IFERROR(C24/C23,"")</f>
        <v>1</v>
      </c>
      <c r="D29" s="63">
        <f t="shared" si="6"/>
        <v>1</v>
      </c>
      <c r="E29" s="63">
        <f t="shared" si="6"/>
        <v>1</v>
      </c>
      <c r="F29" s="63">
        <f t="shared" si="6"/>
        <v>1</v>
      </c>
      <c r="G29" s="63" t="str">
        <f t="shared" si="6"/>
        <v/>
      </c>
      <c r="H29" s="63" t="str">
        <f t="shared" si="6"/>
        <v/>
      </c>
      <c r="I29" s="63" t="str">
        <f t="shared" si="6"/>
        <v/>
      </c>
      <c r="J29" s="1"/>
      <c r="K29" s="1"/>
      <c r="L29" s="1"/>
      <c r="M29" s="1"/>
      <c r="N29" s="1"/>
      <c r="O29" s="1"/>
    </row>
    <row r="30" spans="2:15">
      <c r="B30" s="44" t="s">
        <v>129</v>
      </c>
      <c r="C30" s="62">
        <v>0</v>
      </c>
      <c r="D30" s="62">
        <v>0</v>
      </c>
      <c r="E30" s="62">
        <v>0</v>
      </c>
      <c r="F30" s="62">
        <v>0</v>
      </c>
      <c r="J30" s="1"/>
      <c r="K30" s="1"/>
      <c r="L30" s="1"/>
      <c r="M30" s="1"/>
      <c r="N30" s="1"/>
      <c r="O30" s="1"/>
    </row>
    <row r="31" spans="2:15">
      <c r="B31" s="44" t="s">
        <v>130</v>
      </c>
      <c r="C31" s="62">
        <v>2</v>
      </c>
      <c r="D31" s="62">
        <v>3</v>
      </c>
      <c r="E31" s="62">
        <v>2</v>
      </c>
      <c r="F31" s="62">
        <v>2</v>
      </c>
      <c r="J31" s="1"/>
      <c r="K31" s="1"/>
      <c r="L31" s="1"/>
      <c r="M31" s="1"/>
      <c r="N31" s="1"/>
      <c r="O31" s="1"/>
    </row>
    <row r="32" spans="2:15">
      <c r="B32" s="44" t="s">
        <v>154</v>
      </c>
      <c r="C32" s="62">
        <v>90</v>
      </c>
      <c r="D32" s="62">
        <v>103</v>
      </c>
      <c r="E32" s="62">
        <v>75</v>
      </c>
      <c r="F32" s="62">
        <v>63</v>
      </c>
      <c r="J32" s="1"/>
      <c r="K32" s="1"/>
      <c r="L32" s="1"/>
      <c r="M32" s="1"/>
      <c r="N32" s="1"/>
      <c r="O32" s="1"/>
    </row>
    <row r="33" spans="2:15">
      <c r="B33" s="44" t="s">
        <v>144</v>
      </c>
      <c r="C33" s="62">
        <v>90</v>
      </c>
      <c r="D33" s="62">
        <v>103</v>
      </c>
      <c r="E33" s="62">
        <v>75</v>
      </c>
      <c r="F33" s="62">
        <v>63</v>
      </c>
      <c r="J33" s="1"/>
      <c r="K33" s="1"/>
      <c r="L33" s="1"/>
      <c r="M33" s="1"/>
      <c r="N33" s="1"/>
      <c r="O33" s="1"/>
    </row>
    <row r="34" spans="2:15">
      <c r="B34" s="44" t="s">
        <v>134</v>
      </c>
      <c r="C34" s="62">
        <v>0</v>
      </c>
      <c r="D34" s="62">
        <v>0</v>
      </c>
      <c r="E34" s="62">
        <v>0</v>
      </c>
      <c r="F34" s="62">
        <v>0</v>
      </c>
      <c r="J34" s="1"/>
      <c r="K34" s="1"/>
      <c r="L34" s="1"/>
      <c r="M34" s="1"/>
      <c r="N34" s="1"/>
      <c r="O34" s="1"/>
    </row>
    <row r="35" spans="2:15">
      <c r="B35" s="44" t="s">
        <v>141</v>
      </c>
      <c r="C35" s="62">
        <v>0</v>
      </c>
      <c r="D35" s="62">
        <v>0</v>
      </c>
      <c r="E35" s="62">
        <v>0</v>
      </c>
      <c r="F35" s="62">
        <v>0</v>
      </c>
      <c r="J35" s="1"/>
      <c r="K35" s="1"/>
      <c r="L35" s="1"/>
      <c r="M35" s="1"/>
      <c r="N35" s="1"/>
      <c r="O35" s="1"/>
    </row>
    <row r="36" spans="2:15">
      <c r="B36" s="44" t="s">
        <v>142</v>
      </c>
      <c r="C36" s="62">
        <v>0</v>
      </c>
      <c r="D36" s="62">
        <v>0</v>
      </c>
      <c r="E36" s="62">
        <v>0</v>
      </c>
      <c r="F36" s="62">
        <v>0</v>
      </c>
      <c r="J36" s="1"/>
      <c r="K36" s="1"/>
      <c r="L36" s="1"/>
      <c r="M36" s="1"/>
      <c r="N36" s="1"/>
      <c r="O36" s="1"/>
    </row>
    <row r="37" spans="2:15">
      <c r="B37" s="44" t="s">
        <v>143</v>
      </c>
      <c r="C37" s="62">
        <v>15</v>
      </c>
      <c r="D37" s="62">
        <v>15</v>
      </c>
      <c r="E37" s="62">
        <v>6</v>
      </c>
      <c r="F37" s="62">
        <v>7</v>
      </c>
      <c r="J37" s="1"/>
      <c r="K37" s="1"/>
      <c r="L37" s="1"/>
      <c r="M37" s="1"/>
      <c r="N37" s="1"/>
      <c r="O37" s="1"/>
    </row>
    <row r="38" spans="2:15">
      <c r="B38" s="44" t="s">
        <v>131</v>
      </c>
      <c r="C38" s="62">
        <v>0</v>
      </c>
      <c r="D38" s="62">
        <v>0</v>
      </c>
      <c r="E38" s="62">
        <v>0</v>
      </c>
      <c r="F38" s="62">
        <v>0</v>
      </c>
      <c r="J38" s="1"/>
      <c r="K38" s="1"/>
      <c r="L38" s="1"/>
      <c r="M38" s="1"/>
      <c r="N38" s="1"/>
      <c r="O38" s="1"/>
    </row>
    <row r="39" spans="2:15">
      <c r="B39" s="44" t="s">
        <v>132</v>
      </c>
      <c r="C39" s="62">
        <v>10</v>
      </c>
      <c r="D39" s="62">
        <v>13</v>
      </c>
      <c r="E39" s="62">
        <v>16</v>
      </c>
      <c r="F39" s="62">
        <v>13</v>
      </c>
      <c r="J39" s="1"/>
      <c r="K39" s="1"/>
      <c r="L39" s="1"/>
      <c r="M39" s="1"/>
      <c r="N39" s="1"/>
      <c r="O39" s="1"/>
    </row>
    <row r="40" spans="2:15">
      <c r="B40" s="44" t="s">
        <v>133</v>
      </c>
      <c r="C40" s="62">
        <v>0</v>
      </c>
      <c r="D40" s="62">
        <v>0</v>
      </c>
      <c r="E40" s="62">
        <v>0</v>
      </c>
      <c r="F40" s="62">
        <v>0</v>
      </c>
      <c r="J40" s="1"/>
      <c r="K40" s="1"/>
      <c r="L40" s="1"/>
      <c r="M40" s="1"/>
      <c r="N40" s="1"/>
      <c r="O40" s="1"/>
    </row>
    <row r="41" spans="2:15">
      <c r="B41" s="44" t="s">
        <v>135</v>
      </c>
      <c r="C41" s="62">
        <v>40</v>
      </c>
      <c r="D41" s="62">
        <v>50</v>
      </c>
      <c r="E41" s="62">
        <v>35</v>
      </c>
      <c r="F41" s="62">
        <v>32</v>
      </c>
      <c r="J41" s="1"/>
      <c r="K41" s="1"/>
      <c r="L41" s="1"/>
      <c r="M41" s="1"/>
      <c r="N41" s="1"/>
      <c r="O41" s="1"/>
    </row>
    <row r="42" spans="2:15">
      <c r="B42" s="103" t="s">
        <v>218</v>
      </c>
      <c r="C42" s="62">
        <v>0</v>
      </c>
      <c r="D42" s="62">
        <v>0</v>
      </c>
      <c r="E42" s="62">
        <v>0</v>
      </c>
      <c r="F42" s="62">
        <v>0</v>
      </c>
      <c r="J42" s="1"/>
      <c r="K42" s="1"/>
      <c r="L42" s="1"/>
      <c r="M42" s="1"/>
      <c r="N42" s="1"/>
      <c r="O42" s="1"/>
    </row>
    <row r="43" spans="2:15">
      <c r="B43" s="103" t="s">
        <v>219</v>
      </c>
      <c r="C43" s="62">
        <v>90</v>
      </c>
      <c r="D43" s="62">
        <v>103</v>
      </c>
      <c r="E43" s="62">
        <v>75</v>
      </c>
      <c r="F43" s="62">
        <v>63</v>
      </c>
      <c r="J43" s="1"/>
      <c r="K43" s="1"/>
      <c r="L43" s="1"/>
      <c r="M43" s="1"/>
      <c r="N43" s="1"/>
      <c r="O43" s="1"/>
    </row>
    <row r="44" spans="2:15">
      <c r="B44" s="44" t="s">
        <v>136</v>
      </c>
      <c r="C44" s="62">
        <v>472</v>
      </c>
      <c r="D44" s="62">
        <v>627</v>
      </c>
      <c r="E44" s="62">
        <v>250</v>
      </c>
      <c r="F44" s="62">
        <v>220</v>
      </c>
      <c r="J44" s="1"/>
      <c r="K44" s="1"/>
      <c r="L44" s="1"/>
      <c r="M44" s="1"/>
      <c r="N44" s="1"/>
      <c r="O44" s="1"/>
    </row>
    <row r="45" spans="2:15">
      <c r="B45" s="44" t="s">
        <v>140</v>
      </c>
      <c r="C45" s="62">
        <v>0</v>
      </c>
      <c r="D45" s="62">
        <v>0</v>
      </c>
      <c r="E45" s="62">
        <v>0</v>
      </c>
      <c r="F45" s="62">
        <v>0</v>
      </c>
      <c r="J45" s="1"/>
      <c r="K45" s="1"/>
      <c r="L45" s="1"/>
      <c r="M45" s="1"/>
      <c r="N45" s="1"/>
      <c r="O45" s="1"/>
    </row>
    <row r="46" spans="2:15">
      <c r="B46" s="50" t="s">
        <v>80</v>
      </c>
      <c r="C46" s="78">
        <f t="shared" ref="C46:I46" si="7">IFERROR(C41/C32,"")</f>
        <v>0.44444444444444442</v>
      </c>
      <c r="D46" s="78">
        <f t="shared" si="7"/>
        <v>0.4854368932038835</v>
      </c>
      <c r="E46" s="78">
        <f t="shared" si="7"/>
        <v>0.46666666666666667</v>
      </c>
      <c r="F46" s="78">
        <f t="shared" si="7"/>
        <v>0.50793650793650791</v>
      </c>
      <c r="G46" s="78" t="str">
        <f t="shared" si="7"/>
        <v/>
      </c>
      <c r="H46" s="78" t="str">
        <f t="shared" si="7"/>
        <v/>
      </c>
      <c r="I46" s="78" t="str">
        <f t="shared" si="7"/>
        <v/>
      </c>
      <c r="J46" s="1"/>
      <c r="K46" s="1"/>
      <c r="L46" s="1"/>
      <c r="M46" s="1"/>
      <c r="N46" s="1"/>
      <c r="O46" s="1"/>
    </row>
    <row r="47" spans="2:15">
      <c r="B47" s="50" t="s">
        <v>82</v>
      </c>
      <c r="C47" s="78">
        <f t="shared" ref="C47:I47" si="8">IFERROR(C44/C33,"")</f>
        <v>5.2444444444444445</v>
      </c>
      <c r="D47" s="78">
        <f t="shared" si="8"/>
        <v>6.0873786407766994</v>
      </c>
      <c r="E47" s="78">
        <f t="shared" si="8"/>
        <v>3.3333333333333335</v>
      </c>
      <c r="F47" s="78">
        <f t="shared" si="8"/>
        <v>3.4920634920634921</v>
      </c>
      <c r="G47" s="78" t="str">
        <f t="shared" si="8"/>
        <v/>
      </c>
      <c r="H47" s="78" t="str">
        <f t="shared" si="8"/>
        <v/>
      </c>
      <c r="I47" s="78" t="str">
        <f t="shared" si="8"/>
        <v/>
      </c>
      <c r="J47" s="1"/>
      <c r="K47" s="1"/>
      <c r="L47" s="1"/>
      <c r="M47" s="1"/>
      <c r="N47" s="1"/>
      <c r="O47" s="1"/>
    </row>
    <row r="48" spans="2:15">
      <c r="B48" s="50" t="s">
        <v>89</v>
      </c>
      <c r="C48" s="77">
        <f t="shared" ref="C48:I48" si="9">IFERROR(C35/SUM(C30:C34),"")</f>
        <v>0</v>
      </c>
      <c r="D48" s="77">
        <f t="shared" si="9"/>
        <v>0</v>
      </c>
      <c r="E48" s="77">
        <f t="shared" si="9"/>
        <v>0</v>
      </c>
      <c r="F48" s="77">
        <f t="shared" si="9"/>
        <v>0</v>
      </c>
      <c r="G48" s="77" t="str">
        <f t="shared" si="9"/>
        <v/>
      </c>
      <c r="H48" s="77" t="str">
        <f t="shared" si="9"/>
        <v/>
      </c>
      <c r="I48" s="77" t="str">
        <f t="shared" si="9"/>
        <v/>
      </c>
      <c r="J48" s="1"/>
      <c r="K48" s="1"/>
      <c r="L48" s="1"/>
      <c r="M48" s="1"/>
      <c r="N48" s="1"/>
      <c r="O48" s="1"/>
    </row>
    <row r="49" spans="2:15">
      <c r="B49" s="50" t="s">
        <v>103</v>
      </c>
      <c r="C49" s="77">
        <f t="shared" ref="C49:I49" si="10">IFERROR(C36/SUM(C30:C34),"")</f>
        <v>0</v>
      </c>
      <c r="D49" s="77">
        <f t="shared" si="10"/>
        <v>0</v>
      </c>
      <c r="E49" s="77">
        <f t="shared" si="10"/>
        <v>0</v>
      </c>
      <c r="F49" s="77">
        <f t="shared" si="10"/>
        <v>0</v>
      </c>
      <c r="G49" s="77" t="str">
        <f t="shared" si="10"/>
        <v/>
      </c>
      <c r="H49" s="77" t="str">
        <f t="shared" si="10"/>
        <v/>
      </c>
      <c r="I49" s="77" t="str">
        <f t="shared" si="10"/>
        <v/>
      </c>
      <c r="J49" s="1"/>
      <c r="K49" s="1"/>
      <c r="L49" s="1"/>
      <c r="M49" s="1"/>
      <c r="N49" s="1"/>
      <c r="O49" s="1"/>
    </row>
    <row r="50" spans="2:15">
      <c r="B50" s="50" t="s">
        <v>90</v>
      </c>
      <c r="C50" s="77">
        <f t="shared" ref="C50:I50" si="11">IFERROR(C37/SUM(C30:C34),"")</f>
        <v>8.2417582417582416E-2</v>
      </c>
      <c r="D50" s="77">
        <f t="shared" si="11"/>
        <v>7.1770334928229665E-2</v>
      </c>
      <c r="E50" s="77">
        <f t="shared" si="11"/>
        <v>3.9473684210526314E-2</v>
      </c>
      <c r="F50" s="77">
        <f t="shared" si="11"/>
        <v>5.46875E-2</v>
      </c>
      <c r="G50" s="77" t="str">
        <f t="shared" si="11"/>
        <v/>
      </c>
      <c r="H50" s="77" t="str">
        <f t="shared" si="11"/>
        <v/>
      </c>
      <c r="I50" s="77" t="str">
        <f t="shared" si="11"/>
        <v/>
      </c>
      <c r="J50" s="1"/>
      <c r="K50" s="1"/>
      <c r="L50" s="1"/>
      <c r="M50" s="1"/>
      <c r="N50" s="1"/>
      <c r="O50" s="1"/>
    </row>
    <row r="51" spans="2:15">
      <c r="B51" s="50" t="s">
        <v>54</v>
      </c>
      <c r="C51" s="77" t="str">
        <f t="shared" ref="C51:I51" si="12">IFERROR(SUM(C32:C33)/C16,"")</f>
        <v/>
      </c>
      <c r="D51" s="77" t="str">
        <f t="shared" si="12"/>
        <v/>
      </c>
      <c r="E51" s="77" t="str">
        <f t="shared" si="12"/>
        <v/>
      </c>
      <c r="F51" s="77" t="str">
        <f t="shared" si="12"/>
        <v/>
      </c>
      <c r="G51" s="77" t="str">
        <f t="shared" si="12"/>
        <v/>
      </c>
      <c r="H51" s="77" t="str">
        <f t="shared" si="12"/>
        <v/>
      </c>
      <c r="I51" s="77" t="str">
        <f t="shared" si="12"/>
        <v/>
      </c>
      <c r="J51" s="1"/>
      <c r="K51" s="1"/>
      <c r="L51" s="1"/>
      <c r="M51" s="1"/>
      <c r="N51" s="1"/>
      <c r="O51" s="1"/>
    </row>
    <row r="52" spans="2:15">
      <c r="B52" s="50" t="s">
        <v>68</v>
      </c>
      <c r="C52" s="77" t="str">
        <f t="shared" ref="C52:I52" si="13">IFERROR(SUM(C38,C39)/C16,"")</f>
        <v/>
      </c>
      <c r="D52" s="77" t="str">
        <f t="shared" si="13"/>
        <v/>
      </c>
      <c r="E52" s="77" t="str">
        <f t="shared" si="13"/>
        <v/>
      </c>
      <c r="F52" s="77" t="str">
        <f t="shared" si="13"/>
        <v/>
      </c>
      <c r="G52" s="77" t="str">
        <f t="shared" si="13"/>
        <v/>
      </c>
      <c r="H52" s="77" t="str">
        <f t="shared" si="13"/>
        <v/>
      </c>
      <c r="I52" s="77" t="str">
        <f t="shared" si="13"/>
        <v/>
      </c>
      <c r="J52" s="1"/>
      <c r="K52" s="1"/>
      <c r="L52" s="1"/>
      <c r="M52" s="1"/>
      <c r="N52" s="1"/>
      <c r="O52" s="1"/>
    </row>
    <row r="53" spans="2:15">
      <c r="B53" s="50" t="s">
        <v>145</v>
      </c>
      <c r="C53" s="77" t="str">
        <f t="shared" ref="C53:I53" si="14">IFERROR(SUM(C33,C34)/C16,"")</f>
        <v/>
      </c>
      <c r="D53" s="77" t="str">
        <f t="shared" si="14"/>
        <v/>
      </c>
      <c r="E53" s="77" t="str">
        <f t="shared" si="14"/>
        <v/>
      </c>
      <c r="F53" s="77" t="str">
        <f t="shared" si="14"/>
        <v/>
      </c>
      <c r="G53" s="77" t="str">
        <f t="shared" si="14"/>
        <v/>
      </c>
      <c r="H53" s="77" t="str">
        <f t="shared" si="14"/>
        <v/>
      </c>
      <c r="I53" s="77" t="str">
        <f t="shared" si="14"/>
        <v/>
      </c>
      <c r="J53" s="1"/>
      <c r="K53" s="1"/>
      <c r="L53" s="1"/>
      <c r="M53" s="1"/>
      <c r="N53" s="1"/>
      <c r="O53" s="1"/>
    </row>
    <row r="54" spans="2:15">
      <c r="B54" s="50" t="s">
        <v>146</v>
      </c>
      <c r="C54" s="77" t="str">
        <f t="shared" ref="C54:I54" si="15">IFERROR(SUM(C39:C40)/C16,"")</f>
        <v/>
      </c>
      <c r="D54" s="77" t="str">
        <f t="shared" si="15"/>
        <v/>
      </c>
      <c r="E54" s="77" t="str">
        <f t="shared" si="15"/>
        <v/>
      </c>
      <c r="F54" s="77" t="str">
        <f t="shared" si="15"/>
        <v/>
      </c>
      <c r="G54" s="77" t="str">
        <f t="shared" si="15"/>
        <v/>
      </c>
      <c r="H54" s="77" t="str">
        <f t="shared" si="15"/>
        <v/>
      </c>
      <c r="I54" s="77" t="str">
        <f t="shared" si="15"/>
        <v/>
      </c>
      <c r="J54" s="1"/>
      <c r="K54" s="1"/>
      <c r="L54" s="1"/>
      <c r="M54" s="1"/>
      <c r="N54" s="1"/>
      <c r="O54" s="1"/>
    </row>
    <row r="55" spans="2:15">
      <c r="B55" s="50" t="s">
        <v>85</v>
      </c>
      <c r="C55" s="63">
        <f t="shared" ref="C55:I55" si="16">IFERROR(C45/SUM(C12:C13),"")</f>
        <v>0</v>
      </c>
      <c r="D55" s="63">
        <f t="shared" si="16"/>
        <v>0</v>
      </c>
      <c r="E55" s="63">
        <f t="shared" si="16"/>
        <v>0</v>
      </c>
      <c r="F55" s="63">
        <f t="shared" si="16"/>
        <v>0</v>
      </c>
      <c r="G55" s="63" t="str">
        <f t="shared" si="16"/>
        <v/>
      </c>
      <c r="H55" s="63" t="str">
        <f t="shared" si="16"/>
        <v/>
      </c>
      <c r="I55" s="63" t="str">
        <f t="shared" si="16"/>
        <v/>
      </c>
      <c r="J55" s="1"/>
      <c r="K55" s="1"/>
      <c r="L55" s="1"/>
      <c r="M55" s="1"/>
      <c r="N55" s="1"/>
      <c r="O55" s="1"/>
    </row>
    <row r="56" spans="2:15">
      <c r="B56" s="61" t="s">
        <v>151</v>
      </c>
      <c r="C56" s="62">
        <v>0</v>
      </c>
      <c r="D56" s="62">
        <v>0</v>
      </c>
      <c r="E56" s="62">
        <v>0</v>
      </c>
      <c r="F56" s="62">
        <v>0</v>
      </c>
      <c r="J56" s="1"/>
      <c r="K56" s="1"/>
      <c r="L56" s="1"/>
      <c r="M56" s="1"/>
      <c r="N56" s="1"/>
      <c r="O56" s="1"/>
    </row>
    <row r="57" spans="2:15">
      <c r="B57" s="61" t="s">
        <v>150</v>
      </c>
      <c r="C57" s="62">
        <v>0</v>
      </c>
      <c r="D57" s="62">
        <v>0</v>
      </c>
      <c r="E57" s="62">
        <v>0</v>
      </c>
      <c r="F57" s="62">
        <v>0</v>
      </c>
      <c r="J57" s="1"/>
      <c r="K57" s="1"/>
      <c r="L57" s="1"/>
      <c r="M57" s="1"/>
      <c r="N57" s="1"/>
      <c r="O57" s="1"/>
    </row>
    <row r="58" spans="2:15">
      <c r="B58" s="50" t="s">
        <v>87</v>
      </c>
      <c r="C58" s="63" t="str">
        <f t="shared" ref="C58:I58" si="17">IFERROR(C57/C56,"")</f>
        <v/>
      </c>
      <c r="D58" s="63" t="str">
        <f t="shared" si="17"/>
        <v/>
      </c>
      <c r="E58" s="63" t="str">
        <f t="shared" si="17"/>
        <v/>
      </c>
      <c r="F58" s="63" t="str">
        <f t="shared" si="17"/>
        <v/>
      </c>
      <c r="G58" s="63" t="str">
        <f t="shared" si="17"/>
        <v/>
      </c>
      <c r="H58" s="63" t="str">
        <f t="shared" si="17"/>
        <v/>
      </c>
      <c r="I58" s="63" t="str">
        <f t="shared" si="17"/>
        <v/>
      </c>
      <c r="J58" s="1"/>
      <c r="K58" s="1"/>
      <c r="L58" s="1"/>
      <c r="M58" s="1"/>
      <c r="N58" s="1"/>
      <c r="O58" s="1"/>
    </row>
    <row r="59" spans="2:15">
      <c r="B59" s="61" t="s">
        <v>149</v>
      </c>
      <c r="C59" s="62">
        <v>400</v>
      </c>
      <c r="D59" s="62">
        <v>410</v>
      </c>
      <c r="E59" s="62">
        <v>425</v>
      </c>
      <c r="F59" s="62">
        <v>475</v>
      </c>
      <c r="J59" s="1"/>
      <c r="K59" s="1"/>
      <c r="L59" s="1"/>
      <c r="M59" s="1"/>
      <c r="N59" s="1"/>
      <c r="O59" s="1"/>
    </row>
    <row r="60" spans="2:15">
      <c r="B60" s="61" t="s">
        <v>148</v>
      </c>
      <c r="C60" s="62">
        <v>175</v>
      </c>
      <c r="D60" s="62">
        <v>185</v>
      </c>
      <c r="E60" s="62">
        <v>250</v>
      </c>
      <c r="F60" s="62">
        <v>335</v>
      </c>
      <c r="J60" s="1"/>
      <c r="K60" s="1"/>
      <c r="L60" s="1"/>
      <c r="M60" s="1"/>
      <c r="N60" s="1"/>
      <c r="O60" s="1"/>
    </row>
    <row r="61" spans="2:15">
      <c r="B61" s="50" t="s">
        <v>86</v>
      </c>
      <c r="C61" s="63">
        <f t="shared" ref="C61:I61" si="18">IFERROR(C60/C59,"")</f>
        <v>0.4375</v>
      </c>
      <c r="D61" s="63">
        <f t="shared" si="18"/>
        <v>0.45121951219512196</v>
      </c>
      <c r="E61" s="63">
        <f t="shared" si="18"/>
        <v>0.58823529411764708</v>
      </c>
      <c r="F61" s="63">
        <f t="shared" si="18"/>
        <v>0.70526315789473681</v>
      </c>
      <c r="G61" s="63" t="str">
        <f t="shared" si="18"/>
        <v/>
      </c>
      <c r="H61" s="63" t="str">
        <f t="shared" si="18"/>
        <v/>
      </c>
      <c r="I61" s="63" t="str">
        <f t="shared" si="18"/>
        <v/>
      </c>
      <c r="J61" s="1"/>
      <c r="K61" s="1"/>
      <c r="L61" s="1"/>
      <c r="M61" s="1"/>
      <c r="N61" s="1"/>
      <c r="O61" s="1"/>
    </row>
    <row r="62" spans="2:15">
      <c r="B62" s="50" t="s">
        <v>75</v>
      </c>
      <c r="C62" s="63">
        <f t="shared" ref="C62:I62" si="19">IFERROR(SUM(C30:C32)/SUM(C30:C34),"")</f>
        <v>0.50549450549450547</v>
      </c>
      <c r="D62" s="63">
        <f t="shared" si="19"/>
        <v>0.50717703349282295</v>
      </c>
      <c r="E62" s="63">
        <f t="shared" si="19"/>
        <v>0.50657894736842102</v>
      </c>
      <c r="F62" s="63">
        <f t="shared" si="19"/>
        <v>0.5078125</v>
      </c>
      <c r="G62" s="63" t="str">
        <f t="shared" si="19"/>
        <v/>
      </c>
      <c r="H62" s="63" t="str">
        <f t="shared" si="19"/>
        <v/>
      </c>
      <c r="I62" s="63" t="str">
        <f t="shared" si="19"/>
        <v/>
      </c>
      <c r="J62" s="1"/>
      <c r="K62" s="1"/>
      <c r="L62" s="1"/>
      <c r="M62" s="1"/>
      <c r="N62" s="1"/>
      <c r="O62" s="1"/>
    </row>
    <row r="63" spans="2:15">
      <c r="B63" s="44" t="s">
        <v>155</v>
      </c>
      <c r="C63" s="62">
        <v>0</v>
      </c>
      <c r="D63" s="62">
        <v>0</v>
      </c>
      <c r="E63" s="62">
        <v>0</v>
      </c>
      <c r="F63" s="62">
        <v>0</v>
      </c>
      <c r="J63" s="1"/>
      <c r="K63" s="1"/>
      <c r="L63" s="1"/>
      <c r="M63" s="1"/>
      <c r="N63" s="1"/>
      <c r="O63" s="1"/>
    </row>
    <row r="64" spans="2:15">
      <c r="B64" s="50" t="s">
        <v>76</v>
      </c>
      <c r="C64" s="63">
        <f t="shared" ref="C64:I64" si="20">IFERROR(C32/SUM(C32,C63),"")</f>
        <v>1</v>
      </c>
      <c r="D64" s="63">
        <f t="shared" si="20"/>
        <v>1</v>
      </c>
      <c r="E64" s="63">
        <f t="shared" si="20"/>
        <v>1</v>
      </c>
      <c r="F64" s="63">
        <f t="shared" si="20"/>
        <v>1</v>
      </c>
      <c r="G64" s="63" t="str">
        <f t="shared" si="20"/>
        <v/>
      </c>
      <c r="H64" s="63" t="str">
        <f t="shared" si="20"/>
        <v/>
      </c>
      <c r="I64" s="63" t="str">
        <f t="shared" si="20"/>
        <v/>
      </c>
      <c r="J64" s="1"/>
      <c r="K64" s="1"/>
      <c r="L64" s="1"/>
      <c r="M64" s="1"/>
      <c r="N64" s="1"/>
      <c r="O64" s="1"/>
    </row>
    <row r="65" spans="2:15">
      <c r="B65" s="87" t="s">
        <v>161</v>
      </c>
      <c r="C65" s="62">
        <v>0</v>
      </c>
      <c r="D65" s="62">
        <v>0</v>
      </c>
      <c r="E65" s="62">
        <v>0</v>
      </c>
      <c r="F65" s="62">
        <v>0</v>
      </c>
      <c r="J65" s="1"/>
      <c r="K65" s="1"/>
      <c r="L65" s="1"/>
      <c r="M65" s="1"/>
      <c r="N65" s="1"/>
      <c r="O65" s="1"/>
    </row>
    <row r="66" spans="2:15">
      <c r="B66" s="87" t="s">
        <v>170</v>
      </c>
      <c r="C66" s="62">
        <v>0</v>
      </c>
      <c r="D66" s="62">
        <v>0</v>
      </c>
      <c r="E66" s="62">
        <v>0</v>
      </c>
      <c r="F66" s="62">
        <v>0</v>
      </c>
      <c r="J66" s="1"/>
      <c r="K66" s="1"/>
      <c r="L66" s="1"/>
      <c r="M66" s="1"/>
      <c r="N66" s="1"/>
      <c r="O66" s="1"/>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27D945A984DD44EB761E8D9C2EE58F1" ma:contentTypeVersion="7" ma:contentTypeDescription="Create a new document." ma:contentTypeScope="" ma:versionID="78f629f0f02bee876f7a7f38845ead2e">
  <xsd:schema xmlns:xsd="http://www.w3.org/2001/XMLSchema" xmlns:xs="http://www.w3.org/2001/XMLSchema" xmlns:p="http://schemas.microsoft.com/office/2006/metadata/properties" xmlns:ns3="ec136186-f20d-4490-ac6d-74f8711591a1" targetNamespace="http://schemas.microsoft.com/office/2006/metadata/properties" ma:root="true" ma:fieldsID="47107e6e43eef36e316e73479f38ff2c" ns3:_="">
    <xsd:import namespace="ec136186-f20d-4490-ac6d-74f8711591a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c136186-f20d-4490-ac6d-74f8711591a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A9C5627-E6A6-4C92-B275-F5F3DC386D55}">
  <ds:schemaRefs>
    <ds:schemaRef ds:uri="http://www.w3.org/XML/1998/namespace"/>
    <ds:schemaRef ds:uri="http://schemas.microsoft.com/office/2006/metadata/properties"/>
    <ds:schemaRef ds:uri="http://purl.org/dc/terms/"/>
    <ds:schemaRef ds:uri="ec136186-f20d-4490-ac6d-74f8711591a1"/>
    <ds:schemaRef ds:uri="http://schemas.microsoft.com/office/2006/documentManagement/types"/>
    <ds:schemaRef ds:uri="http://purl.org/dc/elements/1.1/"/>
    <ds:schemaRef ds:uri="http://schemas.openxmlformats.org/package/2006/metadata/core-properties"/>
    <ds:schemaRef ds:uri="http://schemas.microsoft.com/office/infopath/2007/PartnerControls"/>
    <ds:schemaRef ds:uri="http://purl.org/dc/dcmitype/"/>
  </ds:schemaRefs>
</ds:datastoreItem>
</file>

<file path=customXml/itemProps2.xml><?xml version="1.0" encoding="utf-8"?>
<ds:datastoreItem xmlns:ds="http://schemas.openxmlformats.org/officeDocument/2006/customXml" ds:itemID="{DAA6835A-D496-445F-BCE1-F0703F5529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c136186-f20d-4490-ac6d-74f8711591a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B4AAF55-8306-4760-9CA5-D3C4E6264C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 Me 1st</vt:lpstr>
      <vt:lpstr>Definition</vt:lpstr>
      <vt:lpstr>AD Dashboard 2020</vt:lpstr>
      <vt:lpstr>AD Data 2020 - Raw 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Verizon Amber - Operational Metrics Dashboard</dc:title>
  <dc:subject>Metrics Dashboard</dc:subject>
  <dc:creator/>
  <cp:keywords>Ops; Verizon; Dashboard; Metrics; Amber</cp:keywords>
  <dc:description>Operational Metrics Dashboard for Verizon Amber Program. Metrics reporting can be at cluster level or at Amber level.</dc:description>
  <cp:lastModifiedBy/>
  <dcterms:created xsi:type="dcterms:W3CDTF">2015-06-05T18:17:20Z</dcterms:created>
  <dcterms:modified xsi:type="dcterms:W3CDTF">2020-10-06T06:18:49Z</dcterms:modified>
  <cp:version>0.1 Draft</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e4b3411-284d-4d31-bd4f-bc13ef7f1fd6_Enabled">
    <vt:lpwstr>True</vt:lpwstr>
  </property>
  <property fmtid="{D5CDD505-2E9C-101B-9397-08002B2CF9AE}" pid="3" name="MSIP_Label_be4b3411-284d-4d31-bd4f-bc13ef7f1fd6_SiteId">
    <vt:lpwstr>63ce7d59-2f3e-42cd-a8cc-be764cff5eb6</vt:lpwstr>
  </property>
  <property fmtid="{D5CDD505-2E9C-101B-9397-08002B2CF9AE}" pid="4" name="MSIP_Label_be4b3411-284d-4d31-bd4f-bc13ef7f1fd6_Owner">
    <vt:lpwstr>subramaniant@ad.infosys.com</vt:lpwstr>
  </property>
  <property fmtid="{D5CDD505-2E9C-101B-9397-08002B2CF9AE}" pid="5" name="MSIP_Label_be4b3411-284d-4d31-bd4f-bc13ef7f1fd6_SetDate">
    <vt:lpwstr>2019-12-17T14:30:24.5368149Z</vt:lpwstr>
  </property>
  <property fmtid="{D5CDD505-2E9C-101B-9397-08002B2CF9AE}" pid="6" name="MSIP_Label_be4b3411-284d-4d31-bd4f-bc13ef7f1fd6_Name">
    <vt:lpwstr>Internal</vt:lpwstr>
  </property>
  <property fmtid="{D5CDD505-2E9C-101B-9397-08002B2CF9AE}" pid="7" name="MSIP_Label_be4b3411-284d-4d31-bd4f-bc13ef7f1fd6_Application">
    <vt:lpwstr>Microsoft Azure Information Protection</vt:lpwstr>
  </property>
  <property fmtid="{D5CDD505-2E9C-101B-9397-08002B2CF9AE}" pid="8" name="MSIP_Label_be4b3411-284d-4d31-bd4f-bc13ef7f1fd6_ActionId">
    <vt:lpwstr>dc33f0e7-6dce-418f-8873-ca176b158e47</vt:lpwstr>
  </property>
  <property fmtid="{D5CDD505-2E9C-101B-9397-08002B2CF9AE}" pid="9" name="MSIP_Label_be4b3411-284d-4d31-bd4f-bc13ef7f1fd6_Extended_MSFT_Method">
    <vt:lpwstr>Automatic</vt:lpwstr>
  </property>
  <property fmtid="{D5CDD505-2E9C-101B-9397-08002B2CF9AE}" pid="10" name="MSIP_Label_a0819fa7-4367-4500-ba88-dd630d977609_Enabled">
    <vt:lpwstr>True</vt:lpwstr>
  </property>
  <property fmtid="{D5CDD505-2E9C-101B-9397-08002B2CF9AE}" pid="11" name="MSIP_Label_a0819fa7-4367-4500-ba88-dd630d977609_SiteId">
    <vt:lpwstr>63ce7d59-2f3e-42cd-a8cc-be764cff5eb6</vt:lpwstr>
  </property>
  <property fmtid="{D5CDD505-2E9C-101B-9397-08002B2CF9AE}" pid="12" name="MSIP_Label_a0819fa7-4367-4500-ba88-dd630d977609_Owner">
    <vt:lpwstr>subramaniant@ad.infosys.com</vt:lpwstr>
  </property>
  <property fmtid="{D5CDD505-2E9C-101B-9397-08002B2CF9AE}" pid="13" name="MSIP_Label_a0819fa7-4367-4500-ba88-dd630d977609_SetDate">
    <vt:lpwstr>2019-12-17T14:30:24.5368149Z</vt:lpwstr>
  </property>
  <property fmtid="{D5CDD505-2E9C-101B-9397-08002B2CF9AE}" pid="14" name="MSIP_Label_a0819fa7-4367-4500-ba88-dd630d977609_Name">
    <vt:lpwstr>Companywide usage</vt:lpwstr>
  </property>
  <property fmtid="{D5CDD505-2E9C-101B-9397-08002B2CF9AE}" pid="15" name="MSIP_Label_a0819fa7-4367-4500-ba88-dd630d977609_Application">
    <vt:lpwstr>Microsoft Azure Information Protection</vt:lpwstr>
  </property>
  <property fmtid="{D5CDD505-2E9C-101B-9397-08002B2CF9AE}" pid="16" name="MSIP_Label_a0819fa7-4367-4500-ba88-dd630d977609_ActionId">
    <vt:lpwstr>dc33f0e7-6dce-418f-8873-ca176b158e47</vt:lpwstr>
  </property>
  <property fmtid="{D5CDD505-2E9C-101B-9397-08002B2CF9AE}" pid="17" name="MSIP_Label_a0819fa7-4367-4500-ba88-dd630d977609_Parent">
    <vt:lpwstr>be4b3411-284d-4d31-bd4f-bc13ef7f1fd6</vt:lpwstr>
  </property>
  <property fmtid="{D5CDD505-2E9C-101B-9397-08002B2CF9AE}" pid="18" name="MSIP_Label_a0819fa7-4367-4500-ba88-dd630d977609_Extended_MSFT_Method">
    <vt:lpwstr>Automatic</vt:lpwstr>
  </property>
  <property fmtid="{D5CDD505-2E9C-101B-9397-08002B2CF9AE}" pid="19" name="Sensitivity">
    <vt:lpwstr>Internal Companywide usage</vt:lpwstr>
  </property>
  <property fmtid="{D5CDD505-2E9C-101B-9397-08002B2CF9AE}" pid="20" name="ContentTypeId">
    <vt:lpwstr>0x010100827D945A984DD44EB761E8D9C2EE58F1</vt:lpwstr>
  </property>
</Properties>
</file>