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venkatakoushikakella/Desktop/UPGRAD_DOCS/Course_Docs/Adv_ML_&amp;_DL/Time_series_forecasting/"/>
    </mc:Choice>
  </mc:AlternateContent>
  <xr:revisionPtr revIDLastSave="0" documentId="13_ncr:1_{F33AEAAD-3858-B343-9AEF-EECB0DCDC01E}" xr6:coauthVersionLast="47" xr6:coauthVersionMax="47" xr10:uidLastSave="{00000000-0000-0000-0000-000000000000}"/>
  <bookViews>
    <workbookView xWindow="0" yWindow="500" windowWidth="25600" windowHeight="14580" activeTab="2" xr2:uid="{4F40E7FE-6A7C-BA41-8C5F-5CCD3E1851D8}"/>
  </bookViews>
  <sheets>
    <sheet name="Sheet1" sheetId="1" r:id="rId1"/>
    <sheet name="Sheet2" sheetId="2" r:id="rId2"/>
    <sheet name="Sheet3" sheetId="3" r:id="rId3"/>
  </sheets>
  <definedNames>
    <definedName name="_xlchart.v1.0" hidden="1">Sheet3!$B$11</definedName>
    <definedName name="_xlchart.v1.1" hidden="1">Sheet3!$B$12:$B$18</definedName>
    <definedName name="_xlchart.v1.2" hidden="1">Sheet3!$C$11</definedName>
    <definedName name="_xlchart.v1.3" hidden="1">Sheet3!$C$12:$C$18</definedName>
    <definedName name="_xlchart.v1.4" hidden="1">Sheet3!$G$11</definedName>
    <definedName name="_xlchart.v1.5" hidden="1">Sheet3!$G$12:$G$18</definedName>
    <definedName name="_xlchart.v2.10" hidden="1">Sheet3!$G$11</definedName>
    <definedName name="_xlchart.v2.11" hidden="1">Sheet3!$G$12:$G$18</definedName>
    <definedName name="_xlchart.v2.6" hidden="1">Sheet3!$B$11</definedName>
    <definedName name="_xlchart.v2.7" hidden="1">Sheet3!$B$12:$B$18</definedName>
    <definedName name="_xlchart.v2.8" hidden="1">Sheet3!$C$11</definedName>
    <definedName name="_xlchart.v2.9" hidden="1">Sheet3!$C$12:$C$18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3" l="1"/>
  <c r="G18" i="3"/>
  <c r="G16" i="3"/>
  <c r="F17" i="3"/>
  <c r="F18" i="3"/>
  <c r="F16" i="3"/>
  <c r="E17" i="3"/>
  <c r="E16" i="3"/>
  <c r="D17" i="3" s="1"/>
  <c r="D16" i="3"/>
  <c r="F13" i="3"/>
  <c r="F14" i="3"/>
  <c r="F15" i="3"/>
  <c r="F12" i="3"/>
  <c r="D15" i="3"/>
  <c r="F13" i="2"/>
  <c r="F14" i="2"/>
  <c r="F15" i="2"/>
  <c r="F16" i="2"/>
  <c r="F17" i="2"/>
  <c r="F18" i="2"/>
  <c r="F19" i="2"/>
  <c r="F20" i="2"/>
  <c r="F21" i="2"/>
  <c r="F12" i="2"/>
  <c r="E12" i="2"/>
  <c r="E13" i="2" s="1"/>
  <c r="E14" i="2" s="1"/>
  <c r="E15" i="2" s="1"/>
  <c r="E16" i="2" s="1"/>
  <c r="E17" i="2" s="1"/>
  <c r="E18" i="2" s="1"/>
  <c r="E19" i="2" s="1"/>
  <c r="E20" i="2" s="1"/>
  <c r="E21" i="2" s="1"/>
  <c r="D12" i="2"/>
  <c r="D13" i="2" s="1"/>
  <c r="E11" i="2"/>
  <c r="D11" i="2"/>
  <c r="E40" i="1"/>
  <c r="D40" i="1"/>
  <c r="E41" i="1" s="1"/>
  <c r="D18" i="3" l="1"/>
  <c r="E18" i="3" s="1"/>
  <c r="D14" i="2"/>
  <c r="D15" i="2" s="1"/>
  <c r="D16" i="2" s="1"/>
  <c r="D17" i="2" s="1"/>
  <c r="D18" i="2" s="1"/>
  <c r="D19" i="2" s="1"/>
  <c r="D20" i="2" s="1"/>
  <c r="D21" i="2" s="1"/>
  <c r="D41" i="1"/>
  <c r="D42" i="1" l="1"/>
  <c r="E42" i="1"/>
  <c r="D43" i="1" l="1"/>
  <c r="E43" i="1"/>
  <c r="D44" i="1" l="1"/>
  <c r="E44" i="1"/>
  <c r="D45" i="1" l="1"/>
  <c r="E45" i="1"/>
  <c r="D46" i="1" l="1"/>
  <c r="E46" i="1"/>
  <c r="D47" i="1" l="1"/>
  <c r="E47" i="1"/>
  <c r="D48" i="1" l="1"/>
  <c r="E48" i="1"/>
  <c r="D49" i="1" l="1"/>
  <c r="E49" i="1"/>
  <c r="D50" i="1" l="1"/>
  <c r="E50" i="1"/>
</calcChain>
</file>

<file path=xl/sharedStrings.xml><?xml version="1.0" encoding="utf-8"?>
<sst xmlns="http://schemas.openxmlformats.org/spreadsheetml/2006/main" count="35" uniqueCount="28">
  <si>
    <t>Quarter</t>
  </si>
  <si>
    <t>Actual</t>
  </si>
  <si>
    <t>alpha</t>
  </si>
  <si>
    <t>level smoothing parameter</t>
  </si>
  <si>
    <t>level l(t)</t>
  </si>
  <si>
    <t>Forecast</t>
  </si>
  <si>
    <t>Forecast is the level of the previous quarter</t>
  </si>
  <si>
    <t>Explanation:</t>
  </si>
  <si>
    <t>1. at Alpha =0.2, the orange line is able to capture the upward trend of the sales as seen from the graph but with a lag. Also, it is not capturing any seasonality which it should'nt.</t>
  </si>
  <si>
    <t>alpha values</t>
  </si>
  <si>
    <t xml:space="preserve">2. With change in alpha values, the orange curve is more and more able to capture the seasonal trend in sales of icecream in every quarter. </t>
  </si>
  <si>
    <t>3. increasing the value of alpha decreases the lab but at the same time it starts capturing more noise as even noise is being given higher and higher weightage with increase in alpha.</t>
  </si>
  <si>
    <t>Simple Exponential Smoothing Demonstration</t>
  </si>
  <si>
    <t>beta</t>
  </si>
  <si>
    <t>trend b(t)</t>
  </si>
  <si>
    <t>Level l(t)</t>
  </si>
  <si>
    <t>HOLT'S METHOD</t>
  </si>
  <si>
    <r>
      <t>y</t>
    </r>
    <r>
      <rPr>
        <sz val="8.4499999999999993"/>
        <color theme="1"/>
        <rFont val="Calibri"/>
        <family val="2"/>
        <scheme val="minor"/>
      </rPr>
      <t>t</t>
    </r>
  </si>
  <si>
    <r>
      <t>l</t>
    </r>
    <r>
      <rPr>
        <sz val="8.4499999999999993"/>
        <color theme="1"/>
        <rFont val="Calibri"/>
        <family val="2"/>
        <scheme val="minor"/>
      </rPr>
      <t>t</t>
    </r>
  </si>
  <si>
    <r>
      <t>b</t>
    </r>
    <r>
      <rPr>
        <sz val="8.4499999999999993"/>
        <color theme="1"/>
        <rFont val="Calibri"/>
        <family val="2"/>
        <scheme val="minor"/>
      </rPr>
      <t>t</t>
    </r>
  </si>
  <si>
    <r>
      <t>s</t>
    </r>
    <r>
      <rPr>
        <sz val="8.4499999999999993"/>
        <color theme="1"/>
        <rFont val="Calibri"/>
        <family val="2"/>
        <scheme val="minor"/>
      </rPr>
      <t>t</t>
    </r>
  </si>
  <si>
    <r>
      <t>^y</t>
    </r>
    <r>
      <rPr>
        <sz val="8.4499999999999993"/>
        <color theme="1"/>
        <rFont val="Calibri"/>
        <family val="2"/>
        <scheme val="minor"/>
      </rPr>
      <t>t+1</t>
    </r>
  </si>
  <si>
    <t>Alpha</t>
  </si>
  <si>
    <t>Beta</t>
  </si>
  <si>
    <t>Gamma</t>
  </si>
  <si>
    <t>(y(5) = l(4)+b(4)+S(5-4)</t>
  </si>
  <si>
    <t>here t+1=5</t>
  </si>
  <si>
    <t>HOLT- WINTER'S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</si>
</sst>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2"/>
      <color theme="1"/>
      <name val="Calibri"/>
      <family val="2"/>
      <scheme val="minor"/>
    </font>
    <font>
      <sz val="18"/>
      <color theme="1"/>
      <name val="Arial Black"/>
      <family val="2"/>
    </font>
    <font>
      <sz val="36"/>
      <color rgb="FFC00000"/>
      <name val="Arial Black"/>
      <family val="2"/>
    </font>
    <font>
      <b/>
      <sz val="12"/>
      <color theme="0"/>
      <name val="Arial Black"/>
      <family val="2"/>
    </font>
    <font>
      <sz val="24"/>
      <color theme="1"/>
      <name val="Arial Black"/>
      <family val="2"/>
    </font>
    <font>
      <sz val="8.4499999999999993"/>
      <color theme="1"/>
      <name val="Calibri"/>
      <family val="2"/>
      <scheme val="minor"/>
    </font>
    <font>
      <sz val="24"/>
      <color rgb="FFFF0000"/>
      <name val="Arial Black"/>
      <family val="2"/>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2">
    <xf numFmtId="0" fontId="0" fillId="0" borderId="0" xfId="0"/>
    <xf numFmtId="17" fontId="0" fillId="0" borderId="2" xfId="0" applyNumberFormat="1" applyBorder="1"/>
    <xf numFmtId="17" fontId="0" fillId="0" borderId="4" xfId="0" applyNumberFormat="1" applyBorder="1"/>
    <xf numFmtId="17" fontId="0" fillId="0" borderId="6" xfId="0" applyNumberFormat="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6" xfId="0" applyBorder="1"/>
    <xf numFmtId="0" fontId="0" fillId="2" borderId="16" xfId="0" applyFill="1" applyBorder="1"/>
    <xf numFmtId="0" fontId="0" fillId="0" borderId="17" xfId="0" applyBorder="1"/>
    <xf numFmtId="0" fontId="0" fillId="0" borderId="18" xfId="0" applyBorder="1"/>
    <xf numFmtId="0" fontId="0" fillId="0" borderId="19" xfId="0" applyBorder="1"/>
    <xf numFmtId="164" fontId="0" fillId="0" borderId="17" xfId="0" applyNumberFormat="1" applyBorder="1"/>
    <xf numFmtId="164" fontId="0" fillId="0" borderId="18" xfId="0" applyNumberFormat="1" applyBorder="1"/>
    <xf numFmtId="164" fontId="0" fillId="0" borderId="19" xfId="0" applyNumberFormat="1" applyBorder="1"/>
    <xf numFmtId="164" fontId="0" fillId="0" borderId="10" xfId="0" applyNumberFormat="1" applyBorder="1"/>
    <xf numFmtId="164" fontId="0" fillId="0" borderId="11" xfId="0" applyNumberFormat="1" applyBorder="1"/>
    <xf numFmtId="0" fontId="0" fillId="0" borderId="8" xfId="0" applyBorder="1"/>
    <xf numFmtId="0" fontId="0" fillId="2" borderId="1" xfId="0" applyFill="1" applyBorder="1" applyAlignment="1">
      <alignment horizontal="center" vertical="center"/>
    </xf>
    <xf numFmtId="0" fontId="3" fillId="3" borderId="22" xfId="0" applyFont="1" applyFill="1" applyBorder="1" applyAlignment="1">
      <alignment horizontal="center" vertical="center"/>
    </xf>
    <xf numFmtId="0" fontId="3" fillId="3" borderId="23" xfId="0" applyFont="1" applyFill="1" applyBorder="1" applyAlignment="1">
      <alignment horizontal="center" vertical="center"/>
    </xf>
    <xf numFmtId="0" fontId="0" fillId="0" borderId="2" xfId="0" applyBorder="1"/>
    <xf numFmtId="0" fontId="0" fillId="0" borderId="6" xfId="0" applyBorder="1"/>
    <xf numFmtId="0" fontId="0" fillId="0" borderId="16"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2" borderId="0" xfId="0" applyFill="1" applyAlignment="1">
      <alignment horizontal="left"/>
    </xf>
    <xf numFmtId="0" fontId="2" fillId="2" borderId="2"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7" xfId="0" applyFont="1" applyFill="1" applyBorder="1" applyAlignment="1">
      <alignment horizontal="center" vertical="center"/>
    </xf>
    <xf numFmtId="0" fontId="4" fillId="2" borderId="2" xfId="0" applyFont="1" applyFill="1" applyBorder="1" applyAlignment="1">
      <alignment horizontal="center"/>
    </xf>
    <xf numFmtId="0" fontId="0" fillId="2" borderId="20" xfId="0" applyFill="1" applyBorder="1" applyAlignment="1">
      <alignment horizontal="center"/>
    </xf>
    <xf numFmtId="0" fontId="0" fillId="2" borderId="3" xfId="0" applyFill="1" applyBorder="1" applyAlignment="1">
      <alignment horizontal="center"/>
    </xf>
    <xf numFmtId="0" fontId="0" fillId="2" borderId="6" xfId="0" applyFill="1" applyBorder="1" applyAlignment="1">
      <alignment horizontal="center"/>
    </xf>
    <xf numFmtId="0" fontId="0" fillId="2" borderId="21" xfId="0" applyFill="1" applyBorder="1" applyAlignment="1">
      <alignment horizontal="center"/>
    </xf>
    <xf numFmtId="0" fontId="0" fillId="2" borderId="7" xfId="0" applyFill="1" applyBorder="1" applyAlignment="1">
      <alignment horizontal="center"/>
    </xf>
    <xf numFmtId="0" fontId="0" fillId="0" borderId="0" xfId="0" applyAlignment="1">
      <alignment horizontal="center" vertical="center"/>
    </xf>
    <xf numFmtId="0" fontId="0" fillId="0" borderId="4" xfId="0" applyBorder="1"/>
    <xf numFmtId="0" fontId="0" fillId="2" borderId="9" xfId="0" applyFill="1" applyBorder="1"/>
    <xf numFmtId="0" fontId="0" fillId="2" borderId="10" xfId="0" applyFill="1" applyBorder="1"/>
    <xf numFmtId="0" fontId="0" fillId="2" borderId="11" xfId="0" applyFill="1" applyBorder="1"/>
    <xf numFmtId="0" fontId="0" fillId="2" borderId="24" xfId="0" applyFill="1" applyBorder="1"/>
    <xf numFmtId="0" fontId="0" fillId="2" borderId="25" xfId="0" applyFill="1" applyBorder="1"/>
    <xf numFmtId="0" fontId="0" fillId="2" borderId="26" xfId="0" applyFill="1" applyBorder="1"/>
    <xf numFmtId="0" fontId="0" fillId="2" borderId="27" xfId="0" applyFill="1" applyBorder="1"/>
    <xf numFmtId="0" fontId="6" fillId="2" borderId="2" xfId="0" applyFont="1" applyFill="1" applyBorder="1" applyAlignment="1">
      <alignment horizontal="center" vertical="center"/>
    </xf>
    <xf numFmtId="0" fontId="6" fillId="2" borderId="20"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21" xfId="0" applyFont="1" applyFill="1" applyBorder="1" applyAlignment="1">
      <alignment horizontal="center" vertical="center"/>
    </xf>
    <xf numFmtId="0" fontId="6" fillId="2" borderId="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Quarterly sales of Ice-Cream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Sheet1!$C$10</c:f>
              <c:strCache>
                <c:ptCount val="1"/>
                <c:pt idx="0">
                  <c:v>Actual</c:v>
                </c:pt>
              </c:strCache>
            </c:strRef>
          </c:tx>
          <c:spPr>
            <a:ln w="28575" cap="rnd">
              <a:solidFill>
                <a:schemeClr val="accent1"/>
              </a:solidFill>
              <a:round/>
            </a:ln>
            <a:effectLst/>
          </c:spPr>
          <c:marker>
            <c:symbol val="none"/>
          </c:marker>
          <c:cat>
            <c:numRef>
              <c:f>Sheet1!$B$11:$B$22</c:f>
              <c:numCache>
                <c:formatCode>mmm\-yy</c:formatCode>
                <c:ptCount val="12"/>
                <c:pt idx="0">
                  <c:v>42736</c:v>
                </c:pt>
                <c:pt idx="1">
                  <c:v>42826</c:v>
                </c:pt>
                <c:pt idx="2">
                  <c:v>42917</c:v>
                </c:pt>
                <c:pt idx="3">
                  <c:v>43009</c:v>
                </c:pt>
                <c:pt idx="4">
                  <c:v>43101</c:v>
                </c:pt>
                <c:pt idx="5">
                  <c:v>43191</c:v>
                </c:pt>
                <c:pt idx="6">
                  <c:v>43282</c:v>
                </c:pt>
                <c:pt idx="7">
                  <c:v>43374</c:v>
                </c:pt>
                <c:pt idx="8">
                  <c:v>43466</c:v>
                </c:pt>
                <c:pt idx="9">
                  <c:v>43556</c:v>
                </c:pt>
                <c:pt idx="10">
                  <c:v>43647</c:v>
                </c:pt>
                <c:pt idx="11">
                  <c:v>43739</c:v>
                </c:pt>
              </c:numCache>
            </c:numRef>
          </c:cat>
          <c:val>
            <c:numRef>
              <c:f>Sheet1!$C$11:$C$22</c:f>
              <c:numCache>
                <c:formatCode>General</c:formatCode>
                <c:ptCount val="12"/>
                <c:pt idx="0">
                  <c:v>80</c:v>
                </c:pt>
                <c:pt idx="1">
                  <c:v>130</c:v>
                </c:pt>
                <c:pt idx="2">
                  <c:v>140</c:v>
                </c:pt>
                <c:pt idx="3">
                  <c:v>90</c:v>
                </c:pt>
                <c:pt idx="4">
                  <c:v>112</c:v>
                </c:pt>
                <c:pt idx="5">
                  <c:v>182</c:v>
                </c:pt>
                <c:pt idx="6">
                  <c:v>196</c:v>
                </c:pt>
                <c:pt idx="7">
                  <c:v>126</c:v>
                </c:pt>
                <c:pt idx="8">
                  <c:v>157</c:v>
                </c:pt>
                <c:pt idx="9">
                  <c:v>255</c:v>
                </c:pt>
                <c:pt idx="10">
                  <c:v>274</c:v>
                </c:pt>
                <c:pt idx="11">
                  <c:v>176</c:v>
                </c:pt>
              </c:numCache>
            </c:numRef>
          </c:val>
          <c:smooth val="0"/>
          <c:extLst>
            <c:ext xmlns:c16="http://schemas.microsoft.com/office/drawing/2014/chart" uri="{C3380CC4-5D6E-409C-BE32-E72D297353CC}">
              <c16:uniqueId val="{00000000-2399-1349-A557-24FE61C536E3}"/>
            </c:ext>
          </c:extLst>
        </c:ser>
        <c:dLbls>
          <c:showLegendKey val="0"/>
          <c:showVal val="0"/>
          <c:showCatName val="0"/>
          <c:showSerName val="0"/>
          <c:showPercent val="0"/>
          <c:showBubbleSize val="0"/>
        </c:dLbls>
        <c:smooth val="0"/>
        <c:axId val="258127792"/>
        <c:axId val="258130064"/>
      </c:lineChart>
      <c:dateAx>
        <c:axId val="25812779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130064"/>
        <c:crosses val="autoZero"/>
        <c:auto val="1"/>
        <c:lblOffset val="100"/>
        <c:baseTimeUnit val="months"/>
      </c:dateAx>
      <c:valAx>
        <c:axId val="25813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127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Simple</a:t>
            </a:r>
            <a:r>
              <a:rPr lang="en-GB" baseline="0"/>
              <a:t> Exponential smoothing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Sheet1!$C$38</c:f>
              <c:strCache>
                <c:ptCount val="1"/>
                <c:pt idx="0">
                  <c:v>Actual</c:v>
                </c:pt>
              </c:strCache>
            </c:strRef>
          </c:tx>
          <c:spPr>
            <a:ln w="28575" cap="rnd">
              <a:solidFill>
                <a:schemeClr val="accent1"/>
              </a:solidFill>
              <a:round/>
            </a:ln>
            <a:effectLst/>
          </c:spPr>
          <c:marker>
            <c:symbol val="none"/>
          </c:marker>
          <c:cat>
            <c:numRef>
              <c:f>Sheet1!$B$39:$B$50</c:f>
              <c:numCache>
                <c:formatCode>mmm\-yy</c:formatCode>
                <c:ptCount val="12"/>
                <c:pt idx="0">
                  <c:v>42736</c:v>
                </c:pt>
                <c:pt idx="1">
                  <c:v>42826</c:v>
                </c:pt>
                <c:pt idx="2">
                  <c:v>42917</c:v>
                </c:pt>
                <c:pt idx="3">
                  <c:v>43009</c:v>
                </c:pt>
                <c:pt idx="4">
                  <c:v>43101</c:v>
                </c:pt>
                <c:pt idx="5">
                  <c:v>43191</c:v>
                </c:pt>
                <c:pt idx="6">
                  <c:v>43282</c:v>
                </c:pt>
                <c:pt idx="7">
                  <c:v>43374</c:v>
                </c:pt>
                <c:pt idx="8">
                  <c:v>43466</c:v>
                </c:pt>
                <c:pt idx="9">
                  <c:v>43556</c:v>
                </c:pt>
                <c:pt idx="10">
                  <c:v>43647</c:v>
                </c:pt>
                <c:pt idx="11">
                  <c:v>43739</c:v>
                </c:pt>
              </c:numCache>
            </c:numRef>
          </c:cat>
          <c:val>
            <c:numRef>
              <c:f>Sheet1!$C$39:$C$50</c:f>
              <c:numCache>
                <c:formatCode>General</c:formatCode>
                <c:ptCount val="12"/>
                <c:pt idx="0">
                  <c:v>80</c:v>
                </c:pt>
                <c:pt idx="1">
                  <c:v>130</c:v>
                </c:pt>
                <c:pt idx="2">
                  <c:v>140</c:v>
                </c:pt>
                <c:pt idx="3">
                  <c:v>90</c:v>
                </c:pt>
                <c:pt idx="4">
                  <c:v>112</c:v>
                </c:pt>
                <c:pt idx="5">
                  <c:v>182</c:v>
                </c:pt>
                <c:pt idx="6">
                  <c:v>196</c:v>
                </c:pt>
                <c:pt idx="7">
                  <c:v>126</c:v>
                </c:pt>
                <c:pt idx="8">
                  <c:v>157</c:v>
                </c:pt>
                <c:pt idx="9">
                  <c:v>255</c:v>
                </c:pt>
                <c:pt idx="10">
                  <c:v>274</c:v>
                </c:pt>
                <c:pt idx="11">
                  <c:v>176</c:v>
                </c:pt>
              </c:numCache>
            </c:numRef>
          </c:val>
          <c:smooth val="0"/>
          <c:extLst>
            <c:ext xmlns:c16="http://schemas.microsoft.com/office/drawing/2014/chart" uri="{C3380CC4-5D6E-409C-BE32-E72D297353CC}">
              <c16:uniqueId val="{00000000-D826-C244-B624-81D7D517CB7F}"/>
            </c:ext>
          </c:extLst>
        </c:ser>
        <c:ser>
          <c:idx val="1"/>
          <c:order val="1"/>
          <c:tx>
            <c:strRef>
              <c:f>Sheet1!$E$38</c:f>
              <c:strCache>
                <c:ptCount val="1"/>
                <c:pt idx="0">
                  <c:v>Forecast</c:v>
                </c:pt>
              </c:strCache>
            </c:strRef>
          </c:tx>
          <c:spPr>
            <a:ln w="28575" cap="rnd">
              <a:solidFill>
                <a:schemeClr val="accent2"/>
              </a:solidFill>
              <a:round/>
            </a:ln>
            <a:effectLst/>
          </c:spPr>
          <c:marker>
            <c:symbol val="none"/>
          </c:marker>
          <c:cat>
            <c:numRef>
              <c:f>Sheet1!$B$39:$B$50</c:f>
              <c:numCache>
                <c:formatCode>mmm\-yy</c:formatCode>
                <c:ptCount val="12"/>
                <c:pt idx="0">
                  <c:v>42736</c:v>
                </c:pt>
                <c:pt idx="1">
                  <c:v>42826</c:v>
                </c:pt>
                <c:pt idx="2">
                  <c:v>42917</c:v>
                </c:pt>
                <c:pt idx="3">
                  <c:v>43009</c:v>
                </c:pt>
                <c:pt idx="4">
                  <c:v>43101</c:v>
                </c:pt>
                <c:pt idx="5">
                  <c:v>43191</c:v>
                </c:pt>
                <c:pt idx="6">
                  <c:v>43282</c:v>
                </c:pt>
                <c:pt idx="7">
                  <c:v>43374</c:v>
                </c:pt>
                <c:pt idx="8">
                  <c:v>43466</c:v>
                </c:pt>
                <c:pt idx="9">
                  <c:v>43556</c:v>
                </c:pt>
                <c:pt idx="10">
                  <c:v>43647</c:v>
                </c:pt>
                <c:pt idx="11">
                  <c:v>43739</c:v>
                </c:pt>
              </c:numCache>
            </c:numRef>
          </c:cat>
          <c:val>
            <c:numRef>
              <c:f>Sheet1!$E$39:$E$50</c:f>
              <c:numCache>
                <c:formatCode>0.0</c:formatCode>
                <c:ptCount val="12"/>
                <c:pt idx="1">
                  <c:v>80</c:v>
                </c:pt>
                <c:pt idx="2">
                  <c:v>85</c:v>
                </c:pt>
                <c:pt idx="3">
                  <c:v>90.5</c:v>
                </c:pt>
                <c:pt idx="4">
                  <c:v>90.45</c:v>
                </c:pt>
                <c:pt idx="5">
                  <c:v>92.605000000000004</c:v>
                </c:pt>
                <c:pt idx="6">
                  <c:v>101.54450000000001</c:v>
                </c:pt>
                <c:pt idx="7">
                  <c:v>110.99005000000002</c:v>
                </c:pt>
                <c:pt idx="8">
                  <c:v>112.49104500000001</c:v>
                </c:pt>
                <c:pt idx="9">
                  <c:v>116.94194050000002</c:v>
                </c:pt>
                <c:pt idx="10">
                  <c:v>130.74774645000002</c:v>
                </c:pt>
                <c:pt idx="11">
                  <c:v>145.07297180500001</c:v>
                </c:pt>
              </c:numCache>
            </c:numRef>
          </c:val>
          <c:smooth val="0"/>
          <c:extLst>
            <c:ext xmlns:c16="http://schemas.microsoft.com/office/drawing/2014/chart" uri="{C3380CC4-5D6E-409C-BE32-E72D297353CC}">
              <c16:uniqueId val="{00000001-D826-C244-B624-81D7D517CB7F}"/>
            </c:ext>
          </c:extLst>
        </c:ser>
        <c:dLbls>
          <c:showLegendKey val="0"/>
          <c:showVal val="0"/>
          <c:showCatName val="0"/>
          <c:showSerName val="0"/>
          <c:showPercent val="0"/>
          <c:showBubbleSize val="0"/>
        </c:dLbls>
        <c:smooth val="0"/>
        <c:axId val="257087856"/>
        <c:axId val="257100496"/>
      </c:lineChart>
      <c:dateAx>
        <c:axId val="25708785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100496"/>
        <c:crosses val="autoZero"/>
        <c:auto val="1"/>
        <c:lblOffset val="100"/>
        <c:baseTimeUnit val="months"/>
      </c:dateAx>
      <c:valAx>
        <c:axId val="25710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087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Holt's</a:t>
            </a:r>
            <a:r>
              <a:rPr lang="en-GB" baseline="0"/>
              <a: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Sheet2!$C$9</c:f>
              <c:strCache>
                <c:ptCount val="1"/>
                <c:pt idx="0">
                  <c:v>Actual</c:v>
                </c:pt>
              </c:strCache>
            </c:strRef>
          </c:tx>
          <c:spPr>
            <a:ln w="28575" cap="rnd">
              <a:solidFill>
                <a:schemeClr val="accent1"/>
              </a:solidFill>
              <a:round/>
            </a:ln>
            <a:effectLst/>
          </c:spPr>
          <c:marker>
            <c:symbol val="none"/>
          </c:marker>
          <c:cat>
            <c:numRef>
              <c:f>Sheet2!$B$10:$B$21</c:f>
              <c:numCache>
                <c:formatCode>mmm\-yy</c:formatCode>
                <c:ptCount val="12"/>
                <c:pt idx="0">
                  <c:v>42736</c:v>
                </c:pt>
                <c:pt idx="1">
                  <c:v>42826</c:v>
                </c:pt>
                <c:pt idx="2">
                  <c:v>42917</c:v>
                </c:pt>
                <c:pt idx="3">
                  <c:v>43009</c:v>
                </c:pt>
                <c:pt idx="4">
                  <c:v>43101</c:v>
                </c:pt>
                <c:pt idx="5">
                  <c:v>43191</c:v>
                </c:pt>
                <c:pt idx="6">
                  <c:v>43282</c:v>
                </c:pt>
                <c:pt idx="7">
                  <c:v>43374</c:v>
                </c:pt>
                <c:pt idx="8">
                  <c:v>43466</c:v>
                </c:pt>
                <c:pt idx="9">
                  <c:v>43556</c:v>
                </c:pt>
                <c:pt idx="10">
                  <c:v>43647</c:v>
                </c:pt>
                <c:pt idx="11">
                  <c:v>43739</c:v>
                </c:pt>
              </c:numCache>
            </c:numRef>
          </c:cat>
          <c:val>
            <c:numRef>
              <c:f>Sheet2!$C$10:$C$21</c:f>
              <c:numCache>
                <c:formatCode>General</c:formatCode>
                <c:ptCount val="12"/>
                <c:pt idx="0">
                  <c:v>80</c:v>
                </c:pt>
                <c:pt idx="1">
                  <c:v>130</c:v>
                </c:pt>
                <c:pt idx="2">
                  <c:v>140</c:v>
                </c:pt>
                <c:pt idx="3">
                  <c:v>90</c:v>
                </c:pt>
                <c:pt idx="4">
                  <c:v>112</c:v>
                </c:pt>
                <c:pt idx="5">
                  <c:v>182</c:v>
                </c:pt>
                <c:pt idx="6">
                  <c:v>196</c:v>
                </c:pt>
                <c:pt idx="7">
                  <c:v>126</c:v>
                </c:pt>
                <c:pt idx="8">
                  <c:v>157</c:v>
                </c:pt>
                <c:pt idx="9">
                  <c:v>255</c:v>
                </c:pt>
                <c:pt idx="10">
                  <c:v>274</c:v>
                </c:pt>
                <c:pt idx="11">
                  <c:v>176</c:v>
                </c:pt>
              </c:numCache>
            </c:numRef>
          </c:val>
          <c:smooth val="0"/>
          <c:extLst>
            <c:ext xmlns:c16="http://schemas.microsoft.com/office/drawing/2014/chart" uri="{C3380CC4-5D6E-409C-BE32-E72D297353CC}">
              <c16:uniqueId val="{00000000-7C67-5246-A8DE-F423F4347758}"/>
            </c:ext>
          </c:extLst>
        </c:ser>
        <c:ser>
          <c:idx val="1"/>
          <c:order val="1"/>
          <c:tx>
            <c:strRef>
              <c:f>Sheet2!$F$9</c:f>
              <c:strCache>
                <c:ptCount val="1"/>
                <c:pt idx="0">
                  <c:v>Forecast</c:v>
                </c:pt>
              </c:strCache>
            </c:strRef>
          </c:tx>
          <c:spPr>
            <a:ln w="28575" cap="rnd">
              <a:solidFill>
                <a:schemeClr val="accent2"/>
              </a:solidFill>
              <a:round/>
            </a:ln>
            <a:effectLst/>
          </c:spPr>
          <c:marker>
            <c:symbol val="none"/>
          </c:marker>
          <c:cat>
            <c:numRef>
              <c:f>Sheet2!$B$10:$B$21</c:f>
              <c:numCache>
                <c:formatCode>mmm\-yy</c:formatCode>
                <c:ptCount val="12"/>
                <c:pt idx="0">
                  <c:v>42736</c:v>
                </c:pt>
                <c:pt idx="1">
                  <c:v>42826</c:v>
                </c:pt>
                <c:pt idx="2">
                  <c:v>42917</c:v>
                </c:pt>
                <c:pt idx="3">
                  <c:v>43009</c:v>
                </c:pt>
                <c:pt idx="4">
                  <c:v>43101</c:v>
                </c:pt>
                <c:pt idx="5">
                  <c:v>43191</c:v>
                </c:pt>
                <c:pt idx="6">
                  <c:v>43282</c:v>
                </c:pt>
                <c:pt idx="7">
                  <c:v>43374</c:v>
                </c:pt>
                <c:pt idx="8">
                  <c:v>43466</c:v>
                </c:pt>
                <c:pt idx="9">
                  <c:v>43556</c:v>
                </c:pt>
                <c:pt idx="10">
                  <c:v>43647</c:v>
                </c:pt>
                <c:pt idx="11">
                  <c:v>43739</c:v>
                </c:pt>
              </c:numCache>
            </c:numRef>
          </c:cat>
          <c:val>
            <c:numRef>
              <c:f>Sheet2!$F$10:$F$21</c:f>
              <c:numCache>
                <c:formatCode>General</c:formatCode>
                <c:ptCount val="12"/>
                <c:pt idx="2" formatCode="0.0">
                  <c:v>100</c:v>
                </c:pt>
                <c:pt idx="3" formatCode="0.0">
                  <c:v>118</c:v>
                </c:pt>
                <c:pt idx="4" formatCode="0.0">
                  <c:v>110.4</c:v>
                </c:pt>
                <c:pt idx="5" formatCode="0.0">
                  <c:v>113.52000000000001</c:v>
                </c:pt>
                <c:pt idx="6" formatCode="0.0">
                  <c:v>143.45600000000002</c:v>
                </c:pt>
                <c:pt idx="7" formatCode="0.0">
                  <c:v>169.75680000000003</c:v>
                </c:pt>
                <c:pt idx="8" formatCode="0.0">
                  <c:v>159.63904000000002</c:v>
                </c:pt>
                <c:pt idx="9" formatCode="0.0">
                  <c:v>164.21811200000002</c:v>
                </c:pt>
                <c:pt idx="10" formatCode="0.0">
                  <c:v>206.05999360000004</c:v>
                </c:pt>
                <c:pt idx="11" formatCode="0.0">
                  <c:v>242.39639808000007</c:v>
                </c:pt>
              </c:numCache>
            </c:numRef>
          </c:val>
          <c:smooth val="0"/>
          <c:extLst>
            <c:ext xmlns:c16="http://schemas.microsoft.com/office/drawing/2014/chart" uri="{C3380CC4-5D6E-409C-BE32-E72D297353CC}">
              <c16:uniqueId val="{00000001-7C67-5246-A8DE-F423F4347758}"/>
            </c:ext>
          </c:extLst>
        </c:ser>
        <c:dLbls>
          <c:showLegendKey val="0"/>
          <c:showVal val="0"/>
          <c:showCatName val="0"/>
          <c:showSerName val="0"/>
          <c:showPercent val="0"/>
          <c:showBubbleSize val="0"/>
        </c:dLbls>
        <c:smooth val="0"/>
        <c:axId val="365058336"/>
        <c:axId val="365037728"/>
      </c:lineChart>
      <c:dateAx>
        <c:axId val="36505833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037728"/>
        <c:crosses val="autoZero"/>
        <c:auto val="1"/>
        <c:lblOffset val="100"/>
        <c:baseTimeUnit val="months"/>
      </c:dateAx>
      <c:valAx>
        <c:axId val="36503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058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Holt's</a:t>
            </a:r>
            <a:r>
              <a:rPr lang="en-GB" baseline="0"/>
              <a:t> Winter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Sheet3!$C$11</c:f>
              <c:strCache>
                <c:ptCount val="1"/>
                <c:pt idx="0">
                  <c:v>yt</c:v>
                </c:pt>
              </c:strCache>
            </c:strRef>
          </c:tx>
          <c:spPr>
            <a:ln w="28575" cap="rnd">
              <a:solidFill>
                <a:schemeClr val="accent1"/>
              </a:solidFill>
              <a:round/>
            </a:ln>
            <a:effectLst/>
          </c:spPr>
          <c:marker>
            <c:symbol val="none"/>
          </c:marker>
          <c:cat>
            <c:numRef>
              <c:f>Sheet3!$B$12:$B$18</c:f>
              <c:numCache>
                <c:formatCode>General</c:formatCode>
                <c:ptCount val="7"/>
                <c:pt idx="0">
                  <c:v>1</c:v>
                </c:pt>
                <c:pt idx="1">
                  <c:v>2</c:v>
                </c:pt>
                <c:pt idx="2">
                  <c:v>3</c:v>
                </c:pt>
                <c:pt idx="3">
                  <c:v>4</c:v>
                </c:pt>
                <c:pt idx="4">
                  <c:v>5</c:v>
                </c:pt>
                <c:pt idx="5">
                  <c:v>6</c:v>
                </c:pt>
                <c:pt idx="6">
                  <c:v>7</c:v>
                </c:pt>
              </c:numCache>
            </c:numRef>
          </c:cat>
          <c:val>
            <c:numRef>
              <c:f>Sheet3!$C$12:$C$18</c:f>
              <c:numCache>
                <c:formatCode>General</c:formatCode>
                <c:ptCount val="7"/>
                <c:pt idx="0">
                  <c:v>30</c:v>
                </c:pt>
                <c:pt idx="1">
                  <c:v>50</c:v>
                </c:pt>
                <c:pt idx="2">
                  <c:v>180</c:v>
                </c:pt>
                <c:pt idx="3">
                  <c:v>200</c:v>
                </c:pt>
                <c:pt idx="4">
                  <c:v>250</c:v>
                </c:pt>
                <c:pt idx="5">
                  <c:v>300</c:v>
                </c:pt>
                <c:pt idx="6">
                  <c:v>310</c:v>
                </c:pt>
              </c:numCache>
            </c:numRef>
          </c:val>
          <c:smooth val="0"/>
          <c:extLst>
            <c:ext xmlns:c16="http://schemas.microsoft.com/office/drawing/2014/chart" uri="{C3380CC4-5D6E-409C-BE32-E72D297353CC}">
              <c16:uniqueId val="{00000000-AFC8-484A-8B3E-9DEE3B97F939}"/>
            </c:ext>
          </c:extLst>
        </c:ser>
        <c:ser>
          <c:idx val="1"/>
          <c:order val="1"/>
          <c:tx>
            <c:strRef>
              <c:f>Sheet3!$G$11</c:f>
              <c:strCache>
                <c:ptCount val="1"/>
                <c:pt idx="0">
                  <c:v>^yt+1</c:v>
                </c:pt>
              </c:strCache>
            </c:strRef>
          </c:tx>
          <c:spPr>
            <a:ln w="28575" cap="rnd">
              <a:solidFill>
                <a:schemeClr val="accent2"/>
              </a:solidFill>
              <a:round/>
            </a:ln>
            <a:effectLst/>
          </c:spPr>
          <c:marker>
            <c:symbol val="none"/>
          </c:marker>
          <c:cat>
            <c:numRef>
              <c:f>Sheet3!$B$12:$B$18</c:f>
              <c:numCache>
                <c:formatCode>General</c:formatCode>
                <c:ptCount val="7"/>
                <c:pt idx="0">
                  <c:v>1</c:v>
                </c:pt>
                <c:pt idx="1">
                  <c:v>2</c:v>
                </c:pt>
                <c:pt idx="2">
                  <c:v>3</c:v>
                </c:pt>
                <c:pt idx="3">
                  <c:v>4</c:v>
                </c:pt>
                <c:pt idx="4">
                  <c:v>5</c:v>
                </c:pt>
                <c:pt idx="5">
                  <c:v>6</c:v>
                </c:pt>
                <c:pt idx="6">
                  <c:v>7</c:v>
                </c:pt>
              </c:numCache>
            </c:numRef>
          </c:cat>
          <c:val>
            <c:numRef>
              <c:f>Sheet3!$G$12:$G$18</c:f>
              <c:numCache>
                <c:formatCode>General</c:formatCode>
                <c:ptCount val="7"/>
                <c:pt idx="4">
                  <c:v>40</c:v>
                </c:pt>
                <c:pt idx="5">
                  <c:v>185.5</c:v>
                </c:pt>
                <c:pt idx="6">
                  <c:v>398.97500000000002</c:v>
                </c:pt>
              </c:numCache>
            </c:numRef>
          </c:val>
          <c:smooth val="0"/>
          <c:extLst>
            <c:ext xmlns:c16="http://schemas.microsoft.com/office/drawing/2014/chart" uri="{C3380CC4-5D6E-409C-BE32-E72D297353CC}">
              <c16:uniqueId val="{00000001-AFC8-484A-8B3E-9DEE3B97F939}"/>
            </c:ext>
          </c:extLst>
        </c:ser>
        <c:dLbls>
          <c:showLegendKey val="0"/>
          <c:showVal val="0"/>
          <c:showCatName val="0"/>
          <c:showSerName val="0"/>
          <c:showPercent val="0"/>
          <c:showBubbleSize val="0"/>
        </c:dLbls>
        <c:smooth val="0"/>
        <c:axId val="456763248"/>
        <c:axId val="456765520"/>
      </c:lineChart>
      <c:catAx>
        <c:axId val="45676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765520"/>
        <c:crosses val="autoZero"/>
        <c:auto val="1"/>
        <c:lblAlgn val="ctr"/>
        <c:lblOffset val="100"/>
        <c:noMultiLvlLbl val="0"/>
      </c:catAx>
      <c:valAx>
        <c:axId val="45676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763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393700</xdr:colOff>
      <xdr:row>9</xdr:row>
      <xdr:rowOff>0</xdr:rowOff>
    </xdr:from>
    <xdr:to>
      <xdr:col>16</xdr:col>
      <xdr:colOff>127000</xdr:colOff>
      <xdr:row>26</xdr:row>
      <xdr:rowOff>6350</xdr:rowOff>
    </xdr:to>
    <xdr:graphicFrame macro="">
      <xdr:nvGraphicFramePr>
        <xdr:cNvPr id="2" name="Chart 1">
          <a:extLst>
            <a:ext uri="{FF2B5EF4-FFF2-40B4-BE49-F238E27FC236}">
              <a16:creationId xmlns:a16="http://schemas.microsoft.com/office/drawing/2014/main" id="{D0F0213F-03C8-CCFE-05B8-9B1295553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647700</xdr:colOff>
      <xdr:row>34</xdr:row>
      <xdr:rowOff>19050</xdr:rowOff>
    </xdr:from>
    <xdr:to>
      <xdr:col>16</xdr:col>
      <xdr:colOff>482600</xdr:colOff>
      <xdr:row>51</xdr:row>
      <xdr:rowOff>50800</xdr:rowOff>
    </xdr:to>
    <xdr:graphicFrame macro="">
      <xdr:nvGraphicFramePr>
        <xdr:cNvPr id="3" name="Chart 2">
          <a:extLst>
            <a:ext uri="{FF2B5EF4-FFF2-40B4-BE49-F238E27FC236}">
              <a16:creationId xmlns:a16="http://schemas.microsoft.com/office/drawing/2014/main" id="{23D95789-3E40-F50C-DBDC-AB2BD61D5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647700</xdr:colOff>
      <xdr:row>7</xdr:row>
      <xdr:rowOff>209550</xdr:rowOff>
    </xdr:from>
    <xdr:to>
      <xdr:col>13</xdr:col>
      <xdr:colOff>571500</xdr:colOff>
      <xdr:row>23</xdr:row>
      <xdr:rowOff>127000</xdr:rowOff>
    </xdr:to>
    <xdr:graphicFrame macro="">
      <xdr:nvGraphicFramePr>
        <xdr:cNvPr id="2" name="Chart 1">
          <a:extLst>
            <a:ext uri="{FF2B5EF4-FFF2-40B4-BE49-F238E27FC236}">
              <a16:creationId xmlns:a16="http://schemas.microsoft.com/office/drawing/2014/main" id="{FB809F9C-3C7E-80EA-8109-CE402F8E3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63500</xdr:colOff>
      <xdr:row>6</xdr:row>
      <xdr:rowOff>107950</xdr:rowOff>
    </xdr:from>
    <xdr:to>
      <xdr:col>14</xdr:col>
      <xdr:colOff>508000</xdr:colOff>
      <xdr:row>19</xdr:row>
      <xdr:rowOff>196850</xdr:rowOff>
    </xdr:to>
    <xdr:graphicFrame macro="">
      <xdr:nvGraphicFramePr>
        <xdr:cNvPr id="2" name="Chart 1">
          <a:extLst>
            <a:ext uri="{FF2B5EF4-FFF2-40B4-BE49-F238E27FC236}">
              <a16:creationId xmlns:a16="http://schemas.microsoft.com/office/drawing/2014/main" id="{43D6619A-B69D-A050-3E50-B59B0BA030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04538-4B07-1544-8658-E35805CEE14D}">
  <dimension ref="B1:R59"/>
  <sheetViews>
    <sheetView showGridLines="0" workbookViewId="0">
      <selection activeCell="B10" sqref="B10:C22"/>
    </sheetView>
  </sheetViews>
  <sheetFormatPr baseColWidth="10" defaultRowHeight="16" x14ac:dyDescent="0.2"/>
  <sheetData>
    <row r="1" spans="2:18" ht="17" thickBot="1" x14ac:dyDescent="0.25"/>
    <row r="2" spans="2:18" x14ac:dyDescent="0.2">
      <c r="D2" s="29" t="s">
        <v>12</v>
      </c>
      <c r="E2" s="30"/>
      <c r="F2" s="30"/>
      <c r="G2" s="30"/>
      <c r="H2" s="30"/>
      <c r="I2" s="30"/>
      <c r="J2" s="30"/>
      <c r="K2" s="30"/>
      <c r="L2" s="30"/>
      <c r="M2" s="30"/>
      <c r="N2" s="30"/>
      <c r="O2" s="30"/>
      <c r="P2" s="30"/>
      <c r="Q2" s="31"/>
    </row>
    <row r="3" spans="2:18" x14ac:dyDescent="0.2">
      <c r="D3" s="32"/>
      <c r="E3" s="33"/>
      <c r="F3" s="33"/>
      <c r="G3" s="33"/>
      <c r="H3" s="33"/>
      <c r="I3" s="33"/>
      <c r="J3" s="33"/>
      <c r="K3" s="33"/>
      <c r="L3" s="33"/>
      <c r="M3" s="33"/>
      <c r="N3" s="33"/>
      <c r="O3" s="33"/>
      <c r="P3" s="33"/>
      <c r="Q3" s="34"/>
    </row>
    <row r="4" spans="2:18" ht="17" thickBot="1" x14ac:dyDescent="0.25">
      <c r="D4" s="35"/>
      <c r="E4" s="36"/>
      <c r="F4" s="36"/>
      <c r="G4" s="36"/>
      <c r="H4" s="36"/>
      <c r="I4" s="36"/>
      <c r="J4" s="36"/>
      <c r="K4" s="36"/>
      <c r="L4" s="36"/>
      <c r="M4" s="36"/>
      <c r="N4" s="36"/>
      <c r="O4" s="36"/>
      <c r="P4" s="36"/>
      <c r="Q4" s="37"/>
    </row>
    <row r="5" spans="2:18" ht="17" thickBot="1" x14ac:dyDescent="0.25">
      <c r="R5" s="20" t="s">
        <v>9</v>
      </c>
    </row>
    <row r="6" spans="2:18" ht="19" x14ac:dyDescent="0.2">
      <c r="R6" s="21">
        <v>0.1</v>
      </c>
    </row>
    <row r="7" spans="2:18" ht="19" x14ac:dyDescent="0.2">
      <c r="R7" s="21">
        <v>0.2</v>
      </c>
    </row>
    <row r="8" spans="2:18" ht="19" x14ac:dyDescent="0.2">
      <c r="R8" s="21">
        <v>0.3</v>
      </c>
    </row>
    <row r="9" spans="2:18" ht="20" thickBot="1" x14ac:dyDescent="0.25">
      <c r="R9" s="21">
        <v>0.4</v>
      </c>
    </row>
    <row r="10" spans="2:18" ht="20" thickBot="1" x14ac:dyDescent="0.25">
      <c r="B10" s="7" t="s">
        <v>0</v>
      </c>
      <c r="C10" s="4" t="s">
        <v>1</v>
      </c>
      <c r="R10" s="21">
        <v>0.5</v>
      </c>
    </row>
    <row r="11" spans="2:18" ht="19" x14ac:dyDescent="0.2">
      <c r="B11" s="1">
        <v>42736</v>
      </c>
      <c r="C11" s="4">
        <v>80</v>
      </c>
      <c r="R11" s="21">
        <v>0.6</v>
      </c>
    </row>
    <row r="12" spans="2:18" ht="19" x14ac:dyDescent="0.2">
      <c r="B12" s="2">
        <v>42826</v>
      </c>
      <c r="C12" s="5">
        <v>130</v>
      </c>
      <c r="R12" s="21">
        <v>0.7</v>
      </c>
    </row>
    <row r="13" spans="2:18" ht="19" x14ac:dyDescent="0.2">
      <c r="B13" s="2">
        <v>42917</v>
      </c>
      <c r="C13" s="5">
        <v>140</v>
      </c>
      <c r="R13" s="21">
        <v>0.8</v>
      </c>
    </row>
    <row r="14" spans="2:18" ht="20" thickBot="1" x14ac:dyDescent="0.25">
      <c r="B14" s="2">
        <v>43009</v>
      </c>
      <c r="C14" s="5">
        <v>90</v>
      </c>
      <c r="R14" s="22">
        <v>0.9</v>
      </c>
    </row>
    <row r="15" spans="2:18" x14ac:dyDescent="0.2">
      <c r="B15" s="2">
        <v>43101</v>
      </c>
      <c r="C15" s="5">
        <v>112</v>
      </c>
    </row>
    <row r="16" spans="2:18" x14ac:dyDescent="0.2">
      <c r="B16" s="2">
        <v>43191</v>
      </c>
      <c r="C16" s="5">
        <v>182</v>
      </c>
    </row>
    <row r="17" spans="2:3" x14ac:dyDescent="0.2">
      <c r="B17" s="2">
        <v>43282</v>
      </c>
      <c r="C17" s="5">
        <v>196</v>
      </c>
    </row>
    <row r="18" spans="2:3" x14ac:dyDescent="0.2">
      <c r="B18" s="2">
        <v>43374</v>
      </c>
      <c r="C18" s="5">
        <v>126</v>
      </c>
    </row>
    <row r="19" spans="2:3" x14ac:dyDescent="0.2">
      <c r="B19" s="2">
        <v>43466</v>
      </c>
      <c r="C19" s="5">
        <v>157</v>
      </c>
    </row>
    <row r="20" spans="2:3" x14ac:dyDescent="0.2">
      <c r="B20" s="2">
        <v>43556</v>
      </c>
      <c r="C20" s="5">
        <v>255</v>
      </c>
    </row>
    <row r="21" spans="2:3" x14ac:dyDescent="0.2">
      <c r="B21" s="2">
        <v>43647</v>
      </c>
      <c r="C21" s="5">
        <v>274</v>
      </c>
    </row>
    <row r="22" spans="2:3" ht="17" thickBot="1" x14ac:dyDescent="0.25">
      <c r="B22" s="3">
        <v>43739</v>
      </c>
      <c r="C22" s="6">
        <v>176</v>
      </c>
    </row>
    <row r="34" spans="2:6" ht="17" thickBot="1" x14ac:dyDescent="0.25"/>
    <row r="35" spans="2:6" ht="17" thickBot="1" x14ac:dyDescent="0.25">
      <c r="B35" s="8" t="s">
        <v>2</v>
      </c>
      <c r="C35" s="10">
        <v>0.1</v>
      </c>
      <c r="D35" s="25" t="s">
        <v>3</v>
      </c>
      <c r="E35" s="26"/>
      <c r="F35" s="27"/>
    </row>
    <row r="37" spans="2:6" ht="17" thickBot="1" x14ac:dyDescent="0.25"/>
    <row r="38" spans="2:6" ht="17" thickBot="1" x14ac:dyDescent="0.25">
      <c r="B38" s="7" t="s">
        <v>0</v>
      </c>
      <c r="C38" s="11" t="s">
        <v>1</v>
      </c>
      <c r="D38" s="9" t="s">
        <v>4</v>
      </c>
      <c r="E38" s="19" t="s">
        <v>5</v>
      </c>
    </row>
    <row r="39" spans="2:6" x14ac:dyDescent="0.2">
      <c r="B39" s="1">
        <v>42736</v>
      </c>
      <c r="C39" s="11">
        <v>80</v>
      </c>
      <c r="D39" s="14">
        <v>80</v>
      </c>
      <c r="E39" s="4"/>
    </row>
    <row r="40" spans="2:6" x14ac:dyDescent="0.2">
      <c r="B40" s="2">
        <v>42826</v>
      </c>
      <c r="C40" s="12">
        <v>130</v>
      </c>
      <c r="D40" s="15">
        <f>$C$35*C40+(1-$C$35)*D39</f>
        <v>85</v>
      </c>
      <c r="E40" s="17">
        <f>D39</f>
        <v>80</v>
      </c>
    </row>
    <row r="41" spans="2:6" x14ac:dyDescent="0.2">
      <c r="B41" s="2">
        <v>42917</v>
      </c>
      <c r="C41" s="12">
        <v>140</v>
      </c>
      <c r="D41" s="15">
        <f t="shared" ref="D41:D50" si="0">$C$35*C41+(1-$C$35)*D40</f>
        <v>90.5</v>
      </c>
      <c r="E41" s="17">
        <f t="shared" ref="E41:E50" si="1">D40</f>
        <v>85</v>
      </c>
    </row>
    <row r="42" spans="2:6" x14ac:dyDescent="0.2">
      <c r="B42" s="2">
        <v>43009</v>
      </c>
      <c r="C42" s="12">
        <v>90</v>
      </c>
      <c r="D42" s="15">
        <f t="shared" si="0"/>
        <v>90.45</v>
      </c>
      <c r="E42" s="17">
        <f t="shared" si="1"/>
        <v>90.5</v>
      </c>
    </row>
    <row r="43" spans="2:6" x14ac:dyDescent="0.2">
      <c r="B43" s="2">
        <v>43101</v>
      </c>
      <c r="C43" s="12">
        <v>112</v>
      </c>
      <c r="D43" s="15">
        <f t="shared" si="0"/>
        <v>92.605000000000004</v>
      </c>
      <c r="E43" s="17">
        <f t="shared" si="1"/>
        <v>90.45</v>
      </c>
    </row>
    <row r="44" spans="2:6" x14ac:dyDescent="0.2">
      <c r="B44" s="2">
        <v>43191</v>
      </c>
      <c r="C44" s="12">
        <v>182</v>
      </c>
      <c r="D44" s="15">
        <f t="shared" si="0"/>
        <v>101.54450000000001</v>
      </c>
      <c r="E44" s="17">
        <f t="shared" si="1"/>
        <v>92.605000000000004</v>
      </c>
    </row>
    <row r="45" spans="2:6" x14ac:dyDescent="0.2">
      <c r="B45" s="2">
        <v>43282</v>
      </c>
      <c r="C45" s="12">
        <v>196</v>
      </c>
      <c r="D45" s="15">
        <f t="shared" si="0"/>
        <v>110.99005000000002</v>
      </c>
      <c r="E45" s="17">
        <f t="shared" si="1"/>
        <v>101.54450000000001</v>
      </c>
    </row>
    <row r="46" spans="2:6" x14ac:dyDescent="0.2">
      <c r="B46" s="2">
        <v>43374</v>
      </c>
      <c r="C46" s="12">
        <v>126</v>
      </c>
      <c r="D46" s="15">
        <f t="shared" si="0"/>
        <v>112.49104500000001</v>
      </c>
      <c r="E46" s="17">
        <f t="shared" si="1"/>
        <v>110.99005000000002</v>
      </c>
    </row>
    <row r="47" spans="2:6" x14ac:dyDescent="0.2">
      <c r="B47" s="2">
        <v>43466</v>
      </c>
      <c r="C47" s="12">
        <v>157</v>
      </c>
      <c r="D47" s="15">
        <f t="shared" si="0"/>
        <v>116.94194050000002</v>
      </c>
      <c r="E47" s="17">
        <f t="shared" si="1"/>
        <v>112.49104500000001</v>
      </c>
    </row>
    <row r="48" spans="2:6" x14ac:dyDescent="0.2">
      <c r="B48" s="2">
        <v>43556</v>
      </c>
      <c r="C48" s="12">
        <v>255</v>
      </c>
      <c r="D48" s="15">
        <f t="shared" si="0"/>
        <v>130.74774645000002</v>
      </c>
      <c r="E48" s="17">
        <f t="shared" si="1"/>
        <v>116.94194050000002</v>
      </c>
    </row>
    <row r="49" spans="2:5" x14ac:dyDescent="0.2">
      <c r="B49" s="2">
        <v>43647</v>
      </c>
      <c r="C49" s="12">
        <v>274</v>
      </c>
      <c r="D49" s="15">
        <f t="shared" si="0"/>
        <v>145.07297180500001</v>
      </c>
      <c r="E49" s="17">
        <f t="shared" si="1"/>
        <v>130.74774645000002</v>
      </c>
    </row>
    <row r="50" spans="2:5" ht="17" thickBot="1" x14ac:dyDescent="0.25">
      <c r="B50" s="3">
        <v>43739</v>
      </c>
      <c r="C50" s="13">
        <v>176</v>
      </c>
      <c r="D50" s="16">
        <f t="shared" si="0"/>
        <v>148.16567462450001</v>
      </c>
      <c r="E50" s="18">
        <f t="shared" si="1"/>
        <v>145.07297180500001</v>
      </c>
    </row>
    <row r="52" spans="2:5" x14ac:dyDescent="0.2">
      <c r="B52" s="28" t="s">
        <v>6</v>
      </c>
      <c r="C52" s="28"/>
      <c r="D52" s="28"/>
      <c r="E52" s="28"/>
    </row>
    <row r="56" spans="2:5" x14ac:dyDescent="0.2">
      <c r="B56" t="s">
        <v>7</v>
      </c>
    </row>
    <row r="57" spans="2:5" x14ac:dyDescent="0.2">
      <c r="B57" t="s">
        <v>8</v>
      </c>
    </row>
    <row r="58" spans="2:5" x14ac:dyDescent="0.2">
      <c r="B58" t="s">
        <v>10</v>
      </c>
    </row>
    <row r="59" spans="2:5" x14ac:dyDescent="0.2">
      <c r="B59" t="s">
        <v>11</v>
      </c>
    </row>
  </sheetData>
  <mergeCells count="3">
    <mergeCell ref="D35:F35"/>
    <mergeCell ref="B52:E52"/>
    <mergeCell ref="D2:Q4"/>
  </mergeCells>
  <dataValidations count="1">
    <dataValidation type="list" allowBlank="1" showInputMessage="1" showErrorMessage="1" sqref="C35" xr:uid="{32EB46B9-AC38-6B4F-8C90-8CBD065FDBC5}">
      <formula1>$R$6:$R$14</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9D65C-70AB-BF47-8D18-053B69E4B0B7}">
  <dimension ref="B1:N21"/>
  <sheetViews>
    <sheetView showGridLines="0" workbookViewId="0">
      <selection activeCell="B2" sqref="B2:N3"/>
    </sheetView>
  </sheetViews>
  <sheetFormatPr baseColWidth="10" defaultRowHeight="16" x14ac:dyDescent="0.2"/>
  <sheetData>
    <row r="1" spans="2:14" ht="17" thickBot="1" x14ac:dyDescent="0.25"/>
    <row r="2" spans="2:14" x14ac:dyDescent="0.2">
      <c r="B2" s="38" t="s">
        <v>16</v>
      </c>
      <c r="C2" s="39"/>
      <c r="D2" s="39"/>
      <c r="E2" s="39"/>
      <c r="F2" s="39"/>
      <c r="G2" s="39"/>
      <c r="H2" s="39"/>
      <c r="I2" s="39"/>
      <c r="J2" s="39"/>
      <c r="K2" s="39"/>
      <c r="L2" s="39"/>
      <c r="M2" s="39"/>
      <c r="N2" s="40"/>
    </row>
    <row r="3" spans="2:14" ht="17" thickBot="1" x14ac:dyDescent="0.25">
      <c r="B3" s="41"/>
      <c r="C3" s="42"/>
      <c r="D3" s="42"/>
      <c r="E3" s="42"/>
      <c r="F3" s="42"/>
      <c r="G3" s="42"/>
      <c r="H3" s="42"/>
      <c r="I3" s="42"/>
      <c r="J3" s="42"/>
      <c r="K3" s="42"/>
      <c r="L3" s="42"/>
      <c r="M3" s="42"/>
      <c r="N3" s="43"/>
    </row>
    <row r="5" spans="2:14" ht="17" thickBot="1" x14ac:dyDescent="0.25"/>
    <row r="6" spans="2:14" x14ac:dyDescent="0.2">
      <c r="B6" s="23" t="s">
        <v>2</v>
      </c>
      <c r="C6" s="4">
        <v>0.2</v>
      </c>
    </row>
    <row r="7" spans="2:14" ht="17" thickBot="1" x14ac:dyDescent="0.25">
      <c r="B7" s="24" t="s">
        <v>13</v>
      </c>
      <c r="C7" s="6">
        <v>0.2</v>
      </c>
    </row>
    <row r="8" spans="2:14" ht="17" thickBot="1" x14ac:dyDescent="0.25"/>
    <row r="9" spans="2:14" ht="17" thickBot="1" x14ac:dyDescent="0.25">
      <c r="B9" s="23" t="s">
        <v>0</v>
      </c>
      <c r="C9" s="9" t="s">
        <v>1</v>
      </c>
      <c r="D9" s="9" t="s">
        <v>15</v>
      </c>
      <c r="E9" s="9" t="s">
        <v>14</v>
      </c>
      <c r="F9" s="19" t="s">
        <v>5</v>
      </c>
    </row>
    <row r="10" spans="2:14" x14ac:dyDescent="0.2">
      <c r="B10" s="1">
        <v>42736</v>
      </c>
      <c r="C10" s="12">
        <v>80</v>
      </c>
      <c r="D10" s="12">
        <v>80</v>
      </c>
      <c r="E10" s="12">
        <v>0</v>
      </c>
      <c r="F10" s="5"/>
    </row>
    <row r="11" spans="2:14" x14ac:dyDescent="0.2">
      <c r="B11" s="2">
        <v>42826</v>
      </c>
      <c r="C11" s="12">
        <v>130</v>
      </c>
      <c r="D11" s="15">
        <f>$C$6*(C11)+(1-$C$6)*(D10+E10)</f>
        <v>90</v>
      </c>
      <c r="E11" s="15">
        <f>$C$7*(C11-C10)+(1-$C$7)*E10</f>
        <v>10</v>
      </c>
      <c r="F11" s="5"/>
    </row>
    <row r="12" spans="2:14" x14ac:dyDescent="0.2">
      <c r="B12" s="2">
        <v>42917</v>
      </c>
      <c r="C12" s="12">
        <v>140</v>
      </c>
      <c r="D12" s="15">
        <f t="shared" ref="D12:D21" si="0">$C$6*(C12)+(1-$C$6)*(D11+E11)</f>
        <v>108</v>
      </c>
      <c r="E12" s="15">
        <f t="shared" ref="E12:E21" si="1">$C$7*(C12-C11)+(1-$C$7)*E11</f>
        <v>10</v>
      </c>
      <c r="F12" s="17">
        <f>D11+E11</f>
        <v>100</v>
      </c>
    </row>
    <row r="13" spans="2:14" x14ac:dyDescent="0.2">
      <c r="B13" s="2">
        <v>43009</v>
      </c>
      <c r="C13" s="12">
        <v>90</v>
      </c>
      <c r="D13" s="15">
        <f t="shared" si="0"/>
        <v>112.4</v>
      </c>
      <c r="E13" s="15">
        <f t="shared" si="1"/>
        <v>-2</v>
      </c>
      <c r="F13" s="17">
        <f t="shared" ref="F13:F21" si="2">D12+E12</f>
        <v>118</v>
      </c>
    </row>
    <row r="14" spans="2:14" x14ac:dyDescent="0.2">
      <c r="B14" s="2">
        <v>43101</v>
      </c>
      <c r="C14" s="12">
        <v>112</v>
      </c>
      <c r="D14" s="15">
        <f t="shared" si="0"/>
        <v>110.72000000000001</v>
      </c>
      <c r="E14" s="15">
        <f t="shared" si="1"/>
        <v>2.8000000000000003</v>
      </c>
      <c r="F14" s="17">
        <f t="shared" si="2"/>
        <v>110.4</v>
      </c>
    </row>
    <row r="15" spans="2:14" x14ac:dyDescent="0.2">
      <c r="B15" s="2">
        <v>43191</v>
      </c>
      <c r="C15" s="12">
        <v>182</v>
      </c>
      <c r="D15" s="15">
        <f t="shared" si="0"/>
        <v>127.21600000000001</v>
      </c>
      <c r="E15" s="15">
        <f t="shared" si="1"/>
        <v>16.240000000000002</v>
      </c>
      <c r="F15" s="17">
        <f t="shared" si="2"/>
        <v>113.52000000000001</v>
      </c>
    </row>
    <row r="16" spans="2:14" x14ac:dyDescent="0.2">
      <c r="B16" s="2">
        <v>43282</v>
      </c>
      <c r="C16" s="12">
        <v>196</v>
      </c>
      <c r="D16" s="15">
        <f t="shared" si="0"/>
        <v>153.96480000000003</v>
      </c>
      <c r="E16" s="15">
        <f t="shared" si="1"/>
        <v>15.792000000000003</v>
      </c>
      <c r="F16" s="17">
        <f t="shared" si="2"/>
        <v>143.45600000000002</v>
      </c>
    </row>
    <row r="17" spans="2:6" x14ac:dyDescent="0.2">
      <c r="B17" s="2">
        <v>43374</v>
      </c>
      <c r="C17" s="12">
        <v>126</v>
      </c>
      <c r="D17" s="15">
        <f t="shared" si="0"/>
        <v>161.00544000000002</v>
      </c>
      <c r="E17" s="15">
        <f t="shared" si="1"/>
        <v>-1.366399999999997</v>
      </c>
      <c r="F17" s="17">
        <f t="shared" si="2"/>
        <v>169.75680000000003</v>
      </c>
    </row>
    <row r="18" spans="2:6" x14ac:dyDescent="0.2">
      <c r="B18" s="2">
        <v>43466</v>
      </c>
      <c r="C18" s="12">
        <v>157</v>
      </c>
      <c r="D18" s="15">
        <f t="shared" si="0"/>
        <v>159.11123200000003</v>
      </c>
      <c r="E18" s="15">
        <f t="shared" si="1"/>
        <v>5.1068800000000021</v>
      </c>
      <c r="F18" s="17">
        <f t="shared" si="2"/>
        <v>159.63904000000002</v>
      </c>
    </row>
    <row r="19" spans="2:6" x14ac:dyDescent="0.2">
      <c r="B19" s="2">
        <v>43556</v>
      </c>
      <c r="C19" s="12">
        <v>255</v>
      </c>
      <c r="D19" s="15">
        <f t="shared" si="0"/>
        <v>182.37448960000003</v>
      </c>
      <c r="E19" s="15">
        <f t="shared" si="1"/>
        <v>23.685504000000002</v>
      </c>
      <c r="F19" s="17">
        <f t="shared" si="2"/>
        <v>164.21811200000002</v>
      </c>
    </row>
    <row r="20" spans="2:6" x14ac:dyDescent="0.2">
      <c r="B20" s="2">
        <v>43647</v>
      </c>
      <c r="C20" s="12">
        <v>274</v>
      </c>
      <c r="D20" s="15">
        <f t="shared" si="0"/>
        <v>219.64799488000006</v>
      </c>
      <c r="E20" s="15">
        <f t="shared" si="1"/>
        <v>22.748403200000002</v>
      </c>
      <c r="F20" s="17">
        <f t="shared" si="2"/>
        <v>206.05999360000004</v>
      </c>
    </row>
    <row r="21" spans="2:6" ht="17" thickBot="1" x14ac:dyDescent="0.25">
      <c r="B21" s="3">
        <v>43739</v>
      </c>
      <c r="C21" s="13">
        <v>176</v>
      </c>
      <c r="D21" s="16">
        <f t="shared" si="0"/>
        <v>229.11711846400004</v>
      </c>
      <c r="E21" s="16">
        <f t="shared" si="1"/>
        <v>-1.4012774399999977</v>
      </c>
      <c r="F21" s="18">
        <f t="shared" si="2"/>
        <v>242.39639808000007</v>
      </c>
    </row>
  </sheetData>
  <mergeCells count="1">
    <mergeCell ref="B2:N3"/>
  </mergeCells>
  <pageMargins left="0.7" right="0.7" top="0.75" bottom="0.75" header="0.3" footer="0.3"/>
  <ignoredErrors>
    <ignoredError sqref="D11" emptyCellReferenc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BFC30-B76B-9144-BA08-2029A7A8B4A0}">
  <dimension ref="B1:O18"/>
  <sheetViews>
    <sheetView showGridLines="0" tabSelected="1" topLeftCell="A2" workbookViewId="0">
      <selection activeCell="F6" sqref="F6"/>
    </sheetView>
  </sheetViews>
  <sheetFormatPr baseColWidth="10" defaultRowHeight="16" x14ac:dyDescent="0.2"/>
  <sheetData>
    <row r="1" spans="2:15" ht="17" thickBot="1" x14ac:dyDescent="0.25"/>
    <row r="2" spans="2:15" x14ac:dyDescent="0.2">
      <c r="B2" s="53" t="s">
        <v>27</v>
      </c>
      <c r="C2" s="54"/>
      <c r="D2" s="54"/>
      <c r="E2" s="54"/>
      <c r="F2" s="54"/>
      <c r="G2" s="54"/>
      <c r="H2" s="54"/>
      <c r="I2" s="54"/>
      <c r="J2" s="54"/>
      <c r="K2" s="54"/>
      <c r="L2" s="54"/>
      <c r="M2" s="54"/>
      <c r="N2" s="54"/>
      <c r="O2" s="55"/>
    </row>
    <row r="3" spans="2:15" x14ac:dyDescent="0.2">
      <c r="B3" s="56"/>
      <c r="C3" s="57"/>
      <c r="D3" s="57"/>
      <c r="E3" s="57"/>
      <c r="F3" s="57"/>
      <c r="G3" s="57"/>
      <c r="H3" s="57"/>
      <c r="I3" s="57"/>
      <c r="J3" s="57"/>
      <c r="K3" s="57"/>
      <c r="L3" s="57"/>
      <c r="M3" s="57"/>
      <c r="N3" s="57"/>
      <c r="O3" s="58"/>
    </row>
    <row r="4" spans="2:15" ht="17" thickBot="1" x14ac:dyDescent="0.25">
      <c r="B4" s="59"/>
      <c r="C4" s="60"/>
      <c r="D4" s="60"/>
      <c r="E4" s="60"/>
      <c r="F4" s="60"/>
      <c r="G4" s="60"/>
      <c r="H4" s="60"/>
      <c r="I4" s="60"/>
      <c r="J4" s="60"/>
      <c r="K4" s="60"/>
      <c r="L4" s="60"/>
      <c r="M4" s="60"/>
      <c r="N4" s="60"/>
      <c r="O4" s="61"/>
    </row>
    <row r="5" spans="2:15" ht="17" thickBot="1" x14ac:dyDescent="0.25"/>
    <row r="6" spans="2:15" x14ac:dyDescent="0.2">
      <c r="B6" s="23" t="s">
        <v>22</v>
      </c>
      <c r="C6" s="46">
        <v>0.5</v>
      </c>
    </row>
    <row r="7" spans="2:15" x14ac:dyDescent="0.2">
      <c r="B7" s="45" t="s">
        <v>23</v>
      </c>
      <c r="C7" s="47">
        <v>0.1</v>
      </c>
    </row>
    <row r="8" spans="2:15" ht="17" thickBot="1" x14ac:dyDescent="0.25">
      <c r="B8" s="24" t="s">
        <v>24</v>
      </c>
      <c r="C8" s="48">
        <v>0.2</v>
      </c>
    </row>
    <row r="11" spans="2:15" x14ac:dyDescent="0.2">
      <c r="B11" s="44" t="s">
        <v>0</v>
      </c>
      <c r="C11" s="44" t="s">
        <v>17</v>
      </c>
      <c r="D11" s="44" t="s">
        <v>18</v>
      </c>
      <c r="E11" s="44" t="s">
        <v>19</v>
      </c>
      <c r="F11" s="44" t="s">
        <v>20</v>
      </c>
      <c r="G11" s="44" t="s">
        <v>21</v>
      </c>
    </row>
    <row r="12" spans="2:15" x14ac:dyDescent="0.2">
      <c r="B12" s="44">
        <v>1</v>
      </c>
      <c r="C12" s="44">
        <v>30</v>
      </c>
      <c r="D12" s="44"/>
      <c r="E12" s="44"/>
      <c r="F12" s="44">
        <f>C12-$D$15</f>
        <v>-85</v>
      </c>
      <c r="G12" s="44"/>
    </row>
    <row r="13" spans="2:15" x14ac:dyDescent="0.2">
      <c r="B13" s="44">
        <v>2</v>
      </c>
      <c r="C13" s="44">
        <v>50</v>
      </c>
      <c r="D13" s="44"/>
      <c r="E13" s="44"/>
      <c r="F13" s="44">
        <f t="shared" ref="F13:F15" si="0">C13-$D$15</f>
        <v>-65</v>
      </c>
      <c r="G13" s="44"/>
    </row>
    <row r="14" spans="2:15" x14ac:dyDescent="0.2">
      <c r="B14" s="44">
        <v>3</v>
      </c>
      <c r="C14" s="44">
        <v>180</v>
      </c>
      <c r="D14" s="44"/>
      <c r="E14" s="44"/>
      <c r="F14" s="44">
        <f t="shared" si="0"/>
        <v>65</v>
      </c>
      <c r="G14" s="44"/>
    </row>
    <row r="15" spans="2:15" x14ac:dyDescent="0.2">
      <c r="B15" s="44">
        <v>4</v>
      </c>
      <c r="C15" s="44">
        <v>200</v>
      </c>
      <c r="D15" s="44">
        <f>AVERAGE(C12:C15)</f>
        <v>115</v>
      </c>
      <c r="E15" s="44">
        <v>10</v>
      </c>
      <c r="F15" s="44">
        <f t="shared" si="0"/>
        <v>85</v>
      </c>
      <c r="G15" s="44"/>
    </row>
    <row r="16" spans="2:15" x14ac:dyDescent="0.2">
      <c r="B16" s="44">
        <v>5</v>
      </c>
      <c r="C16" s="44">
        <v>250</v>
      </c>
      <c r="D16" s="44">
        <f>$C$6*(C16-F12)+(1-$C$6)*(D15+E15)</f>
        <v>230</v>
      </c>
      <c r="E16" s="44">
        <f>$C$7*(D16-D15)+(1-$C$7)*E15</f>
        <v>20.5</v>
      </c>
      <c r="F16" s="44">
        <f>$C$8*(C16-D15-E15)+(1-$C$8)*(F12)</f>
        <v>-43</v>
      </c>
      <c r="G16" s="44">
        <f>D15+E15+F12</f>
        <v>40</v>
      </c>
      <c r="H16" s="49" t="s">
        <v>25</v>
      </c>
      <c r="I16" s="50"/>
    </row>
    <row r="17" spans="2:9" x14ac:dyDescent="0.2">
      <c r="B17" s="44">
        <v>6</v>
      </c>
      <c r="C17" s="44">
        <v>300</v>
      </c>
      <c r="D17" s="44">
        <f t="shared" ref="D17:D18" si="1">$C$6*(C17-F13)+(1-$C$6)*(D16+E16)</f>
        <v>307.75</v>
      </c>
      <c r="E17" s="44">
        <f t="shared" ref="E17:E18" si="2">$C$7*(D17-D16)+(1-$C$7)*E16</f>
        <v>26.225000000000001</v>
      </c>
      <c r="F17" s="44">
        <f t="shared" ref="F17:F18" si="3">$C$8*(C17-D16-E16)+(1-$C$8)*(F13)</f>
        <v>-42.1</v>
      </c>
      <c r="G17" s="44">
        <f t="shared" ref="G17:G18" si="4">D16+E16+F13</f>
        <v>185.5</v>
      </c>
      <c r="H17" s="51" t="s">
        <v>26</v>
      </c>
      <c r="I17" s="52"/>
    </row>
    <row r="18" spans="2:9" x14ac:dyDescent="0.2">
      <c r="B18" s="44">
        <v>7</v>
      </c>
      <c r="C18" s="44">
        <v>310</v>
      </c>
      <c r="D18" s="44">
        <f t="shared" si="1"/>
        <v>289.48750000000001</v>
      </c>
      <c r="E18" s="44">
        <f t="shared" si="2"/>
        <v>21.776250000000005</v>
      </c>
      <c r="F18" s="44">
        <f t="shared" si="3"/>
        <v>47.204999999999998</v>
      </c>
      <c r="G18" s="44">
        <f t="shared" si="4"/>
        <v>398.97500000000002</v>
      </c>
    </row>
  </sheetData>
  <mergeCells count="1">
    <mergeCell ref="B2:O4"/>
  </mergeCells>
  <pageMargins left="0.7" right="0.7" top="0.75" bottom="0.75" header="0.3" footer="0.3"/>
  <ignoredErrors>
    <ignoredError sqref="D15" formulaRange="1"/>
  </ignoredError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Venkata Koushik Akella</dc:creator>
  <cp:lastModifiedBy>Venkata Koushik Akella</cp:lastModifiedBy>
  <dcterms:created xsi:type="dcterms:W3CDTF">2023-07-07T14:48:30Z</dcterms:created>
  <dcterms:modified xsi:type="dcterms:W3CDTF">2023-07-10T11:36:02Z</dcterms:modified>
</cp:coreProperties>
</file>