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filterPrivacy="1" codeName="ThisWorkbook" defaultThemeVersion="124226"/>
  <xr:revisionPtr revIDLastSave="0" documentId="13_ncr:1_{993AE84D-172A-41A2-9302-3A614262CF97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G45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8" l="1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<sst xmlns="http://schemas.openxmlformats.org/spreadsheetml/2006/main" count="901" uniqueCount="356">
  <si>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</si>
  <si>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</si>
  <si>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</si>
  <si>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</si>
  <si>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</si>
  <si>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</si>
  <si>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</si>
  <si>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</si>
  <si>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</si>
  <si>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</si>
  <si>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</si>
  <si>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</si>
  <si>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</si>
  <si>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</si>
  <si>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</si>
  <si>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</si>
  <si>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</si>
  <si>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</si>
  <si>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</si>
  <si>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</si>
  <si>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</si>
  <si>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</si>
  <si>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</si>
  <si>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</si>
  <si>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</si>
  <si>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</si>
  <si>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</si>
  <si>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</si>
  <si>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</si>
  <si>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</si>
  <si>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</si>
  <si>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</si>
  <si>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</si>
  <si>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</si>
  <si>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</si>
  <si>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</si>
  <si>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</si>
  <si>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</si>
  <si>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</si>
  <si>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</si>
  <si>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</si>
  <si>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</si>
  <si>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</si>
  <si>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</si>
  <si>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</si>
  <si>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</si>
  <si>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</si>
  <si>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</si>
  <si>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</si>
  <si>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</si>
  <si>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</si>
  <si>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</si>
  <si>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</si>
  <si>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</si>
  <si>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</si>
  <si>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</si>
  <si>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</si>
  <si>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</si>
  <si>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</si>
  <si>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</si>
  <si>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</si>
  <si>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</si>
  <si>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</si>
  <si>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</si>
  <si>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</si>
  <si>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</si>
  <si>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</si>
  <si>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</si>
  <si>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</si>
  <si>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</si>
  <si>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</si>
  <si>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</si>
  <si>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</si>
  <si>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</si>
  <si>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</si>
  <si>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</si>
  <si>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</si>
  <si>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</si>
  <si>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</si>
  <si>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</si>
  <si>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</si>
  <si>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</si>
  <si>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</si>
  <si>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</si>
  <si>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</si>
  <si>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</si>
  <si>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</si>
  <si>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</si>
  <si>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</si>
  <si>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</si>
  <si>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</si>
  <si>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</si>
  <si>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</si>
  <si>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</si>
  <si>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</si>
  <si>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</si>
  <si>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</si>
  <si>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</si>
  <si>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</si>
  <si>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</si>
  <si>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</si>
  <si>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</si>
  <si>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</si>
  <si>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</si>
  <si>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</si>
  <si>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</si>
  <si>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</si>
  <si>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</si>
  <si>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</si>
  <si>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</si>
  <si>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</si>
  <si>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</si>
  <si>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</si>
  <si>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</si>
  <si>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</si>
  <si>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</si>
  <si>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</si>
  <si>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</si>
  <si>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</si>
  <si>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</si>
  <si>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</si>
  <si>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</si>
  <si>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</si>
  <si>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</si>
  <si>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</si>
  <si>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</si>
  <si>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</si>
  <si>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</si>
  <si>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</si>
  <si>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</si>
  <si>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</si>
  <si>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</si>
  <si>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</si>
  <si>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</si>
  <si>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</si>
  <si>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</si>
  <si>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</si>
  <si>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</si>
  <si>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</si>
  <si>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</si>
  <si>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</si>
  <si>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</si>
  <si>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</si>
  <si>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</si>
  <si>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</si>
  <si>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</si>
  <si>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</si>
  <si>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</si>
  <si>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</si>
  <si>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</si>
  <si>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</si>
  <si>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</si>
  <si>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</si>
  <si>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</si>
  <si>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</si>
  <si>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</si>
  <si>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</si>
  <si>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</si>
  <si>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</si>
  <si>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</si>
  <si>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</si>
  <si>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</si>
  <si>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</si>
  <si>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</si>
  <si>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</si>
  <si>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</si>
  <si>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</si>
  <si>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</si>
  <si>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</si>
  <si>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</si>
  <si>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</si>
  <si>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</si>
  <si>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</si>
  <si>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</si>
  <si>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</si>
  <si>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</si>
  <si>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</si>
  <si>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</si>
  <si>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</si>
  <si>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</si>
  <si>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</si>
  <si>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</si>
  <si>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</si>
  <si>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</si>
  <si>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</si>
  <si>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</si>
  <si>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</si>
  <si>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</si>
  <si>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</si>
  <si>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</si>
  <si>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</si>
  <si>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</si>
  <si>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</si>
  <si>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</si>
  <si>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</si>
  <si>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</si>
  <si>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</si>
  <si>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</si>
  <si>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</si>
  <si>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</si>
  <si>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</si>
  <si>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</si>
  <si>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</si>
  <si>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</si>
  <si>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</si>
  <si>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</si>
  <si>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</si>
  <si>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</si>
  <si>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</si>
  <si>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</si>
  <si>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</si>
  <si>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</si>
  <si>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</si>
  <si>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</si>
  <si>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</si>
  <si>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</si>
  <si>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</si>
  <si>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</si>
  <si>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</si>
  <si>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</si>
  <si>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</si>
  <si>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</si>
  <si>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</si>
  <si>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</si>
  <si>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</si>
  <si>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</si>
  <si>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</si>
  <si>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</si>
  <si>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</si>
  <si>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</si>
  <si>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</si>
  <si>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</si>
  <si>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</si>
  <si>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</si>
  <si>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</si>
  <si>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</si>
  <si>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</si>
  <si>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</si>
  <si>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</si>
  <si>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</si>
  <si>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</si>
  <si>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</si>
  <si>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</si>
  <si>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</si>
  <si>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</si>
  <si>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</si>
  <si>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</si>
  <si>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</si>
  <si>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</si>
  <si>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</si>
  <si>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</si>
  <si>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</si>
  <si>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</si>
  <si>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</si>
  <si>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</si>
  <si>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</si>
  <si>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</si>
  <si>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</si>
  <si>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</si>
  <si>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</si>
  <si>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</si>
  <si>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</si>
  <si>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</si>
  <si>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</si>
  <si>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</si>
  <si>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</si>
  <si>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</si>
  <si>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</si>
  <si>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</si>
  <si>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</si>
  <si>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</si>
  <si>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</si>
  <si>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</si>
  <si>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</si>
  <si>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</si>
  <si>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</si>
  <si>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</si>
  <si>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</si>
  <si>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</si>
  <si>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</si>
  <si>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</si>
  <si>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</si>
  <si>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</si>
  <si>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</si>
  <si>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</si>
  <si>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</si>
  <si>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</si>
  <si>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</si>
  <si>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</si>
  <si>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</si>
  <si>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</si>
  <si>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</si>
  <si>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</si>
  <si>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</si>
  <si>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</si>
  <si>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</si>
  <si>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</si>
  <si>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</si>
  <si>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</si>
  <si>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</si>
  <si>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</si>
  <si>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</si>
  <si>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</si>
  <si>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</si>
  <si>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</si>
  <si>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</si>
  <si>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</si>
  <si>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</si>
  <si>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</si>
  <si>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</si>
  <si>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</si>
  <si>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</si>
  <si>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</si>
  <si>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</si>
  <si>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</si>
  <si>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</si>
  <si>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</si>
  <si>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</si>
  <si>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</si>
  <si>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</si>
  <si>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</si>
  <si>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</si>
  <si>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</si>
  <si>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</si>
  <si>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</si>
  <si>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</si>
  <si>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</si>
  <si>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</si>
  <si>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</si>
  <si>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</si>
  <si>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</si>
  <si>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</si>
  <si>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</si>
  <si>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</si>
  <si>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</si>
  <si>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</si>
  <si>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</si>
  <si>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</si>
  <si>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</si>
  <si>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</si>
  <si>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</si>
  <si>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</si>
  <si>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</si>
  <si>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</si>
  <si>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</si>
  <si>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</si>
  <si>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</si>
  <si>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</si>
  <si>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</si>
  <si>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</si>
  <si>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</si>
  <si>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</si>
  <si>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</si>
  <si>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</si>
  <si>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</si>
  <si>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3 tons so far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</si>
</sst>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-649485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2941732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-1119207.5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265</v>
      </c>
      <c r="C1" s="162"/>
      <c r="D1" s="162"/>
      <c r="E1" s="162"/>
      <c r="F1" s="163"/>
      <c r="G1" s="16" t="s">
        <v>87</v>
      </c>
      <c r="H1" s="168">
        <v>45076</v>
      </c>
      <c r="I1" s="169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70" t="s">
        <v>327</v>
      </c>
      <c r="I2" s="171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72" t="s">
        <v>101</v>
      </c>
      <c r="H3" s="173"/>
      <c r="I3" s="173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52" t="s">
        <v>88</v>
      </c>
      <c r="I4" s="15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54" t="s">
        <v>123</v>
      </c>
      <c r="H12" s="155"/>
      <c r="I12" s="15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70" t="s">
        <v>328</v>
      </c>
      <c r="I14" s="171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72" t="s">
        <v>101</v>
      </c>
      <c r="H15" s="173"/>
      <c r="I15" s="17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52" t="s">
        <v>88</v>
      </c>
      <c r="I16" s="153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266</v>
      </c>
      <c r="C1" s="162"/>
      <c r="D1" s="162"/>
      <c r="E1" s="162"/>
      <c r="F1" s="163"/>
      <c r="G1" s="16" t="s">
        <v>87</v>
      </c>
      <c r="H1" s="168">
        <v>45163</v>
      </c>
      <c r="I1" s="169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70" t="s">
        <v>353</v>
      </c>
      <c r="I2" s="171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72" t="s">
        <v>101</v>
      </c>
      <c r="H3" s="173"/>
      <c r="I3" s="173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52" t="s">
        <v>88</v>
      </c>
      <c r="I4" s="15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54" t="s">
        <v>123</v>
      </c>
      <c r="H12" s="155"/>
      <c r="I12" s="15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68">
        <v>45163</v>
      </c>
      <c r="I13" s="16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70" t="s">
        <v>353</v>
      </c>
      <c r="I14" s="171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72" t="s">
        <v>101</v>
      </c>
      <c r="H15" s="173"/>
      <c r="I15" s="17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52" t="s">
        <v>88</v>
      </c>
      <c r="I16" s="153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68">
        <v>45163</v>
      </c>
      <c r="I1" s="169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70" t="s">
        <v>354</v>
      </c>
      <c r="I2" s="171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72" t="s">
        <v>101</v>
      </c>
      <c r="H3" s="173"/>
      <c r="I3" s="173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52" t="s">
        <v>88</v>
      </c>
      <c r="I4" s="15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54" t="s">
        <v>123</v>
      </c>
      <c r="H12" s="155"/>
      <c r="I12" s="15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68">
        <v>45163</v>
      </c>
      <c r="I13" s="16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70" t="s">
        <v>354</v>
      </c>
      <c r="I14" s="171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72" t="s">
        <v>101</v>
      </c>
      <c r="H15" s="173"/>
      <c r="I15" s="17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52" t="s">
        <v>88</v>
      </c>
      <c r="I16" s="153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68">
        <v>45345</v>
      </c>
      <c r="I1" s="169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70" t="s">
        <v>342</v>
      </c>
      <c r="I2" s="171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72" t="s">
        <v>101</v>
      </c>
      <c r="H3" s="173"/>
      <c r="I3" s="173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52" t="s">
        <v>88</v>
      </c>
      <c r="I4" s="15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54" t="s">
        <v>176</v>
      </c>
      <c r="H14" s="155"/>
      <c r="I14" s="15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68">
        <v>45345</v>
      </c>
      <c r="I15" s="16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72" t="s">
        <v>101</v>
      </c>
      <c r="H17" s="173"/>
      <c r="I17" s="176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9"/>
      <c r="K27" s="179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74" t="s">
        <v>148</v>
      </c>
      <c r="K28" s="174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75">
        <f>H29*I29</f>
        <v>0</v>
      </c>
      <c r="K29" s="175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75">
        <f t="shared" ref="J30:J33" si="1">H30*I30</f>
        <v>432360.00000000006</v>
      </c>
      <c r="K30" s="175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75">
        <f t="shared" si="1"/>
        <v>454020</v>
      </c>
      <c r="K31" s="175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75">
        <f t="shared" si="1"/>
        <v>541000</v>
      </c>
      <c r="K32" s="175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75">
        <f t="shared" si="1"/>
        <v>253179</v>
      </c>
      <c r="K33" s="175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75">
        <f t="shared" ref="J34:J35" si="2">H34*I34</f>
        <v>1014090</v>
      </c>
      <c r="K34" s="175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75">
        <f t="shared" si="2"/>
        <v>11395</v>
      </c>
      <c r="K35" s="175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7">
        <f>SUM(J29:J35)</f>
        <v>2706044</v>
      </c>
      <c r="K36" s="177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78"/>
      <c r="K37" s="178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68">
        <v>45477</v>
      </c>
      <c r="I1" s="169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70" t="s">
        <v>343</v>
      </c>
      <c r="I2" s="171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72" t="s">
        <v>101</v>
      </c>
      <c r="H3" s="173"/>
      <c r="I3" s="173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52" t="s">
        <v>88</v>
      </c>
      <c r="I4" s="15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54" t="s">
        <v>176</v>
      </c>
      <c r="H14" s="155"/>
      <c r="I14" s="15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68">
        <v>45477</v>
      </c>
      <c r="I15" s="16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72" t="s">
        <v>101</v>
      </c>
      <c r="H17" s="173"/>
      <c r="I17" s="176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9"/>
      <c r="K31" s="179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74" t="s">
        <v>148</v>
      </c>
      <c r="K32" s="174"/>
      <c r="L32" s="180" t="s">
        <v>246</v>
      </c>
      <c r="M32" s="180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75">
        <f>H33*I33</f>
        <v>1327120.2</v>
      </c>
      <c r="K33" s="175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75">
        <f t="shared" ref="J34:J39" si="3">H34*I34</f>
        <v>7470</v>
      </c>
      <c r="K34" s="175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75">
        <f t="shared" si="3"/>
        <v>267050</v>
      </c>
      <c r="K35" s="175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7">
        <f t="shared" si="3"/>
        <v>10682</v>
      </c>
      <c r="K36" s="177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75">
        <f t="shared" si="3"/>
        <v>0</v>
      </c>
      <c r="K37" s="175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75">
        <f t="shared" si="3"/>
        <v>0</v>
      </c>
      <c r="K38" s="175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75">
        <f t="shared" si="3"/>
        <v>0</v>
      </c>
      <c r="K39" s="175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7">
        <f>SUM(J33:J39)</f>
        <v>1612322.2</v>
      </c>
      <c r="K40" s="177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78"/>
      <c r="K41" s="178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81" t="s">
        <v>163</v>
      </c>
      <c r="B43" s="181"/>
      <c r="C43" s="181"/>
      <c r="F43" s="181" t="s">
        <v>164</v>
      </c>
      <c r="G43" s="181"/>
      <c r="H43" s="181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68">
        <v>45548</v>
      </c>
      <c r="I1" s="169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70" t="s">
        <v>291</v>
      </c>
      <c r="I2" s="171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72" t="s">
        <v>101</v>
      </c>
      <c r="H3" s="173"/>
      <c r="I3" s="173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54" t="s">
        <v>140</v>
      </c>
      <c r="H14" s="155"/>
      <c r="I14" s="15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68">
        <v>45561</v>
      </c>
      <c r="I15" s="16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70" t="s">
        <v>291</v>
      </c>
      <c r="I16" s="18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72" t="s">
        <v>101</v>
      </c>
      <c r="H17" s="173"/>
      <c r="I17" s="176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9"/>
      <c r="K31" s="179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74" t="s">
        <v>148</v>
      </c>
      <c r="K32" s="174"/>
      <c r="L32" s="180" t="s">
        <v>246</v>
      </c>
      <c r="M32" s="180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75">
        <f>H33*I33</f>
        <v>558927</v>
      </c>
      <c r="K33" s="175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75">
        <f t="shared" ref="J34:J39" si="3">H34*I34</f>
        <v>1478368</v>
      </c>
      <c r="K34" s="175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75">
        <f t="shared" si="3"/>
        <v>377808</v>
      </c>
      <c r="K35" s="175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75">
        <f t="shared" si="3"/>
        <v>0</v>
      </c>
      <c r="K36" s="175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75">
        <f t="shared" si="3"/>
        <v>0</v>
      </c>
      <c r="K37" s="175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75">
        <f t="shared" si="3"/>
        <v>0</v>
      </c>
      <c r="K38" s="175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75">
        <f t="shared" si="3"/>
        <v>0</v>
      </c>
      <c r="K39" s="175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83"/>
      <c r="K40" s="184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83"/>
      <c r="K41" s="184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7">
        <f>SUM(J33:J39)</f>
        <v>2415103</v>
      </c>
      <c r="K42" s="177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78"/>
      <c r="K43" s="178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82" t="s">
        <v>196</v>
      </c>
      <c r="B45" s="182"/>
      <c r="C45" s="182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68">
        <v>45631</v>
      </c>
      <c r="I1" s="169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70" t="s">
        <v>345</v>
      </c>
      <c r="I2" s="171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72" t="s">
        <v>101</v>
      </c>
      <c r="H3" s="173"/>
      <c r="I3" s="173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54" t="s">
        <v>140</v>
      </c>
      <c r="H14" s="155"/>
      <c r="I14" s="15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68">
        <v>45653</v>
      </c>
      <c r="I15" s="16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70" t="s">
        <v>346</v>
      </c>
      <c r="I16" s="18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72" t="s">
        <v>101</v>
      </c>
      <c r="H17" s="173"/>
      <c r="I17" s="176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9"/>
      <c r="K31" s="179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74" t="s">
        <v>148</v>
      </c>
      <c r="K32" s="174"/>
      <c r="L32" s="180" t="s">
        <v>246</v>
      </c>
      <c r="M32" s="180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75">
        <f>H33*I33</f>
        <v>526627.5</v>
      </c>
      <c r="K33" s="175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75">
        <f t="shared" ref="J34:J39" si="3">H34*I34</f>
        <v>1357200</v>
      </c>
      <c r="K34" s="175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75">
        <f t="shared" si="3"/>
        <v>148000</v>
      </c>
      <c r="K35" s="175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75">
        <f t="shared" si="3"/>
        <v>0</v>
      </c>
      <c r="K36" s="175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75">
        <f t="shared" si="3"/>
        <v>0</v>
      </c>
      <c r="K37" s="175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75">
        <f t="shared" si="3"/>
        <v>0</v>
      </c>
      <c r="K38" s="175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75">
        <f t="shared" si="3"/>
        <v>0</v>
      </c>
      <c r="K39" s="175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7">
        <f>SUM(J33:J39)</f>
        <v>2031827.5</v>
      </c>
      <c r="K40" s="177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78"/>
      <c r="K41" s="178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82" t="s">
        <v>196</v>
      </c>
      <c r="B43" s="182"/>
      <c r="C43" s="182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68">
        <v>45714</v>
      </c>
      <c r="I1" s="169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70" t="s">
        <v>347</v>
      </c>
      <c r="I2" s="171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72" t="s">
        <v>101</v>
      </c>
      <c r="H3" s="173"/>
      <c r="I3" s="173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54" t="s">
        <v>140</v>
      </c>
      <c r="H14" s="155"/>
      <c r="I14" s="15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68">
        <v>45743</v>
      </c>
      <c r="I15" s="16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70" t="s">
        <v>348</v>
      </c>
      <c r="I16" s="18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72" t="s">
        <v>101</v>
      </c>
      <c r="H17" s="173"/>
      <c r="I17" s="176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9"/>
      <c r="K31" s="179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74" t="s">
        <v>148</v>
      </c>
      <c r="K32" s="174"/>
      <c r="L32" s="180" t="s">
        <v>246</v>
      </c>
      <c r="M32" s="180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75">
        <f>H33*I33</f>
        <v>368280</v>
      </c>
      <c r="K33" s="175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75">
        <f t="shared" ref="J34:J39" si="3">H34*I34</f>
        <v>571064</v>
      </c>
      <c r="K34" s="175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75">
        <f t="shared" si="3"/>
        <v>679140</v>
      </c>
      <c r="K35" s="175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75">
        <f t="shared" si="3"/>
        <v>173206</v>
      </c>
      <c r="K36" s="175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75">
        <f t="shared" si="3"/>
        <v>0</v>
      </c>
      <c r="K37" s="175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75">
        <f t="shared" si="3"/>
        <v>0</v>
      </c>
      <c r="K38" s="175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75">
        <f t="shared" si="3"/>
        <v>0</v>
      </c>
      <c r="K39" s="175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7">
        <f>SUM(J33:J39)</f>
        <v>1791690</v>
      </c>
      <c r="K40" s="177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78"/>
      <c r="K41" s="178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82" t="s">
        <v>196</v>
      </c>
      <c r="B43" s="182"/>
      <c r="C43" s="182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31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273</v>
      </c>
      <c r="B1" s="162"/>
      <c r="C1" s="162"/>
      <c r="D1" s="162"/>
      <c r="E1" s="163"/>
      <c r="F1" s="16" t="s">
        <v>87</v>
      </c>
      <c r="G1" s="168">
        <v>45840</v>
      </c>
      <c r="H1" s="169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70" t="s">
        <v>349</v>
      </c>
      <c r="H2" s="171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72" t="s">
        <v>101</v>
      </c>
      <c r="G3" s="173"/>
      <c r="H3" s="173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54" t="s">
        <v>140</v>
      </c>
      <c r="G14" s="155"/>
      <c r="H14" s="15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68">
        <v>45840</v>
      </c>
      <c r="H15" s="16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70" t="s">
        <v>291</v>
      </c>
      <c r="H16" s="18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72" t="s">
        <v>101</v>
      </c>
      <c r="G17" s="173"/>
      <c r="H17" s="176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9">
        <v>150000</v>
      </c>
      <c r="J31" s="179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74" t="s">
        <v>148</v>
      </c>
      <c r="J32" s="174"/>
      <c r="K32" s="180" t="s">
        <v>246</v>
      </c>
      <c r="L32" s="180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75">
        <f>G33*H33</f>
        <v>467304</v>
      </c>
      <c r="J33" s="175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75">
        <f t="shared" ref="I34:I39" si="3">G34*H34</f>
        <v>53736</v>
      </c>
      <c r="J34" s="175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75">
        <f t="shared" si="3"/>
        <v>605260</v>
      </c>
      <c r="J35" s="175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75">
        <f t="shared" si="3"/>
        <v>151235.5</v>
      </c>
      <c r="J36" s="175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75">
        <f t="shared" si="3"/>
        <v>940405.5</v>
      </c>
      <c r="J37" s="175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75">
        <f t="shared" si="3"/>
        <v>317988</v>
      </c>
      <c r="J38" s="175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75">
        <f t="shared" si="3"/>
        <v>0</v>
      </c>
      <c r="J39" s="175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7">
        <f>SUM(I33:I39)</f>
        <v>2535929</v>
      </c>
      <c r="J40" s="177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78"/>
      <c r="J41" s="178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82" t="s">
        <v>288</v>
      </c>
      <c r="B43" s="18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10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315</v>
      </c>
      <c r="B1" s="162"/>
      <c r="C1" s="162"/>
      <c r="D1" s="162"/>
      <c r="E1" s="163"/>
      <c r="F1" s="16" t="s">
        <v>87</v>
      </c>
      <c r="G1" s="168">
        <v>45918</v>
      </c>
      <c r="H1" s="169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70" t="s">
        <v>347</v>
      </c>
      <c r="H2" s="171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72" t="s">
        <v>101</v>
      </c>
      <c r="G3" s="173"/>
      <c r="H3" s="173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54" t="s">
        <v>140</v>
      </c>
      <c r="G14" s="155"/>
      <c r="H14" s="15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68">
        <v>45918</v>
      </c>
      <c r="H15" s="16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70" t="s">
        <v>347</v>
      </c>
      <c r="H16" s="18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72" t="s">
        <v>101</v>
      </c>
      <c r="G17" s="173"/>
      <c r="H17" s="176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74" t="s">
        <v>148</v>
      </c>
      <c r="J32" s="174"/>
      <c r="K32" s="180" t="s">
        <v>246</v>
      </c>
      <c r="L32" s="186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75">
        <f>G33*H33</f>
        <v>496056</v>
      </c>
      <c r="J33" s="175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75">
        <f t="shared" ref="I34:I39" si="3">G34*H34</f>
        <v>644160</v>
      </c>
      <c r="J34" s="175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75">
        <f t="shared" si="3"/>
        <v>1136588</v>
      </c>
      <c r="J35" s="175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75">
        <f t="shared" si="3"/>
        <v>244273.5</v>
      </c>
      <c r="J36" s="175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75">
        <f t="shared" si="3"/>
        <v>3182.5</v>
      </c>
      <c r="J37" s="175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75">
        <f t="shared" si="3"/>
        <v>6090</v>
      </c>
      <c r="J38" s="175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75">
        <f t="shared" si="3"/>
        <v>0</v>
      </c>
      <c r="J39" s="175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7">
        <f>SUM(I33:I39)</f>
        <v>2530350</v>
      </c>
      <c r="J40" s="177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78"/>
      <c r="J41" s="178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82" t="s">
        <v>288</v>
      </c>
      <c r="B43" s="18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82" t="s">
        <v>288</v>
      </c>
      <c r="B44" s="18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336</v>
      </c>
      <c r="B1" s="162"/>
      <c r="C1" s="162"/>
      <c r="D1" s="162"/>
      <c r="E1" s="163"/>
      <c r="F1" s="16" t="s">
        <v>87</v>
      </c>
      <c r="G1" s="168">
        <v>46016</v>
      </c>
      <c r="H1" s="169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70" t="s">
        <v>350</v>
      </c>
      <c r="H2" s="171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72" t="s">
        <v>101</v>
      </c>
      <c r="G3" s="173"/>
      <c r="H3" s="173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54" t="s">
        <v>140</v>
      </c>
      <c r="G14" s="155"/>
      <c r="H14" s="15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68">
        <v>46016</v>
      </c>
      <c r="H15" s="16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70" t="s">
        <v>351</v>
      </c>
      <c r="H16" s="18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72" t="s">
        <v>101</v>
      </c>
      <c r="G17" s="173"/>
      <c r="H17" s="176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74" t="s">
        <v>148</v>
      </c>
      <c r="J32" s="174"/>
      <c r="K32" s="180" t="s">
        <v>246</v>
      </c>
      <c r="L32" s="186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75">
        <f>G33*H33</f>
        <v>115277.5</v>
      </c>
      <c r="J33" s="175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75">
        <f t="shared" ref="I34:I39" si="3">G34*H34</f>
        <v>0</v>
      </c>
      <c r="J34" s="175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75">
        <f t="shared" si="3"/>
        <v>0</v>
      </c>
      <c r="J35" s="175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75">
        <f t="shared" si="3"/>
        <v>0</v>
      </c>
      <c r="J36" s="175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75">
        <f t="shared" si="3"/>
        <v>0</v>
      </c>
      <c r="J37" s="175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75">
        <f t="shared" si="3"/>
        <v>0</v>
      </c>
      <c r="J38" s="175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75">
        <f t="shared" si="3"/>
        <v>0</v>
      </c>
      <c r="J39" s="175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7">
        <f>SUM(I33:I39)</f>
        <v>115277.5</v>
      </c>
      <c r="J40" s="177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78"/>
      <c r="J41" s="178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82" t="s">
        <v>288</v>
      </c>
      <c r="B43" s="18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82" t="s">
        <v>288</v>
      </c>
      <c r="B44" s="18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30" activePane="bottomLeft" state="frozen"/>
      <selection pane="bottomLeft" activeCell="D11" sqref="D11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68">
        <v>46068</v>
      </c>
      <c r="H1" s="169"/>
      <c r="I1" s="17" t="s">
        <v>36</v>
      </c>
      <c r="J1" s="164">
        <f>L2-D2</f>
        <v>-649485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649485</v>
      </c>
      <c r="E2" s="20"/>
      <c r="F2" s="32" t="s">
        <v>100</v>
      </c>
      <c r="G2" s="170" t="str">
        <f ca="1">IF(ISBLANK(G1),"",CONCATENATE(_xlfn.DAYS(TODAY(), G1-1)," days"))</f>
        <v>42 days</v>
      </c>
      <c r="H2" s="171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72" t="s">
        <v>101</v>
      </c>
      <c r="G3" s="173"/>
      <c r="H3" s="173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26" t="s">
        <v>308</v>
      </c>
      <c r="D9" s="9">
        <v>6000</v>
      </c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7"/>
      <c r="C10" s="26" t="s">
        <v>143</v>
      </c>
      <c r="D10" s="9">
        <v>300000</v>
      </c>
      <c r="E10" s="22" t="s">
        <v>355</v>
      </c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/>
      <c r="C11" s="3"/>
      <c r="D11" s="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26"/>
      <c r="D14" s="9"/>
      <c r="E14" s="69"/>
      <c r="F14" s="154" t="s">
        <v>140</v>
      </c>
      <c r="G14" s="155"/>
      <c r="H14" s="15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68">
        <v>46068</v>
      </c>
      <c r="H15" s="16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70" t="str">
        <f ca="1">IF(ISBLANK(G15),"",CONCATENATE(_xlfn.DAYS(TODAY(), G1-1)," days"))</f>
        <v>42 days</v>
      </c>
      <c r="H16" s="18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72" t="s">
        <v>101</v>
      </c>
      <c r="G17" s="173"/>
      <c r="H17" s="176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74" t="s">
        <v>148</v>
      </c>
      <c r="J32" s="174"/>
      <c r="K32" s="180" t="s">
        <v>246</v>
      </c>
      <c r="L32" s="186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75">
        <f>G33*H33</f>
        <v>0</v>
      </c>
      <c r="J33" s="175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75">
        <f t="shared" ref="I34:I39" si="3">G34*H34</f>
        <v>0</v>
      </c>
      <c r="J34" s="175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75">
        <f t="shared" si="3"/>
        <v>0</v>
      </c>
      <c r="J35" s="175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75">
        <f t="shared" si="3"/>
        <v>0</v>
      </c>
      <c r="J36" s="175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75">
        <f t="shared" si="3"/>
        <v>0</v>
      </c>
      <c r="J37" s="175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75">
        <f t="shared" si="3"/>
        <v>0</v>
      </c>
      <c r="J38" s="175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75">
        <f t="shared" si="3"/>
        <v>0</v>
      </c>
      <c r="J39" s="175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77">
        <f>SUM(I33:I39)</f>
        <v>0</v>
      </c>
      <c r="J40" s="177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78"/>
      <c r="J41" s="178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82" t="s">
        <v>288</v>
      </c>
      <c r="B43" s="182"/>
      <c r="C43" s="59">
        <v>800000</v>
      </c>
      <c r="D43" s="15">
        <v>200</v>
      </c>
      <c r="E43" s="131">
        <f>C43/D43</f>
        <v>4000</v>
      </c>
      <c r="F43" s="62">
        <v>150</v>
      </c>
      <c r="G43" s="101">
        <f>E43*F43</f>
        <v>600000</v>
      </c>
      <c r="H43" s="15"/>
      <c r="I43" s="15"/>
      <c r="J43" s="5"/>
      <c r="K43" s="15"/>
      <c r="L43" s="15"/>
      <c r="M43" s="15"/>
    </row>
    <row r="44" spans="1:13" x14ac:dyDescent="0.3">
      <c r="A44" s="182" t="s">
        <v>288</v>
      </c>
      <c r="B44" s="18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50" t="s">
        <v>206</v>
      </c>
      <c r="J1" s="150"/>
      <c r="K1" s="150"/>
      <c r="L1" s="150"/>
      <c r="M1" s="151"/>
      <c r="N1" s="147" t="str">
        <f ca="1">DATEDIF(T1,TODAY(),"y")&amp;" year, "&amp;DATEDIF(T1,TODAY(),"ym")&amp;" months, "&amp;TODAY()-DATE(YEAR(TODAY()),MONTH(TODAY()),1)&amp;" days"</f>
        <v>2 year, 11 months, 27 days</v>
      </c>
      <c r="O1" s="148"/>
      <c r="P1" s="148"/>
      <c r="Q1" s="148"/>
      <c r="R1" s="149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-649485</v>
      </c>
      <c r="E13" s="89">
        <f>'Term-12'!$L$2</f>
        <v>0</v>
      </c>
      <c r="F13" s="89">
        <f>'Term-12'!$D$2</f>
        <v>649485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44" t="s">
        <v>189</v>
      </c>
      <c r="B25" s="145"/>
      <c r="C25" s="146"/>
      <c r="D25" s="9">
        <f>SUM(D2:D24)</f>
        <v>2941732</v>
      </c>
      <c r="E25" s="89">
        <f>SUM(E2:E24)</f>
        <v>17420794</v>
      </c>
      <c r="F25" s="89">
        <f>SUM(F2:F24)</f>
        <v>14479062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-1119207.5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2941732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2026-03-28T05:58:55Z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