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91832\Desktop\Chandoo_4hrs excel class\"/>
    </mc:Choice>
  </mc:AlternateContent>
  <xr:revisionPtr revIDLastSave="0" documentId="13_ncr:1_{67DFE7E7-882F-456D-A3AC-0E5DA97BFBAD}" xr6:coauthVersionLast="47" xr6:coauthVersionMax="47" xr10:uidLastSave="{00000000-0000-0000-0000-000000000000}"/>
  <bookViews>
    <workbookView xWindow="-110" yWindow="-110" windowWidth="21820" windowHeight="13900" activeTab="1" xr2:uid="{26D4546B-D2A1-4444-8EAF-A6228F96F0C1}"/>
  </bookViews>
  <sheets>
    <sheet name="Data" sheetId="2" r:id="rId1"/>
    <sheet name="call centre report" sheetId="5" r:id="rId2"/>
    <sheet name="Pivot" sheetId="7" r:id="rId3"/>
    <sheet name="Assets" sheetId="4"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PIC_r01">Assets!$F$3</definedName>
    <definedName name="PIC_r02">Assets!$F$4</definedName>
    <definedName name="PIC_r03">Assets!$F$5</definedName>
    <definedName name="PIC_r04">Assets!$F$6</definedName>
    <definedName name="PIC_r05">Assets!$F$7</definedName>
    <definedName name="Slicer_Representative">#N/A</definedName>
  </definedNames>
  <calcPr calcId="191029"/>
  <pivotCaches>
    <pivotCache cacheId="0" r:id="rId5"/>
    <pivotCache cacheId="1" r:id="rId6"/>
    <pivotCache cacheId="2" r:id="rId7"/>
    <pivotCache cacheId="3" r:id="rId8"/>
    <pivotCache cacheId="657" r:id="rId9"/>
    <pivotCache cacheId="660" r:id="rId10"/>
    <pivotCache cacheId="663" r:id="rId11"/>
    <pivotCache cacheId="666" r:id="rId12"/>
    <pivotCache cacheId="66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I89" i="7" l="1"/>
  <c r="I81" i="7"/>
  <c r="I84" i="7" s="1"/>
  <c r="I88" i="7" s="1"/>
  <c r="L35" i="5" s="1"/>
  <c r="I80" i="7"/>
  <c r="I83" i="7" s="1"/>
  <c r="I87" i="7" s="1"/>
  <c r="L34" i="5" s="1"/>
  <c r="Q18" i="5"/>
  <c r="R18" i="5"/>
  <c r="S18" i="5"/>
  <c r="T18" i="5"/>
  <c r="P18" i="5"/>
  <c r="T19" i="5"/>
  <c r="U19" i="5"/>
  <c r="T20" i="5"/>
  <c r="U20" i="5"/>
  <c r="T21" i="5"/>
  <c r="U21" i="5"/>
  <c r="T22" i="5"/>
  <c r="U22" i="5"/>
  <c r="T23" i="5"/>
  <c r="U23" i="5"/>
  <c r="T24" i="5"/>
  <c r="U24" i="5"/>
  <c r="T25" i="5"/>
  <c r="U25" i="5"/>
  <c r="T26" i="5"/>
  <c r="U26" i="5"/>
  <c r="T27" i="5"/>
  <c r="U27" i="5"/>
  <c r="T28" i="5"/>
  <c r="U28" i="5"/>
  <c r="T29" i="5"/>
  <c r="U29" i="5"/>
  <c r="T30" i="5"/>
  <c r="U30" i="5"/>
  <c r="T31" i="5"/>
  <c r="U31" i="5"/>
  <c r="T32" i="5"/>
  <c r="U32" i="5"/>
  <c r="T33" i="5"/>
  <c r="U33" i="5"/>
  <c r="T34" i="5"/>
  <c r="U34" i="5"/>
  <c r="T35" i="5"/>
  <c r="U35" i="5"/>
  <c r="T36" i="5"/>
  <c r="U36" i="5"/>
  <c r="S19" i="5"/>
  <c r="S20" i="5"/>
  <c r="S21" i="5"/>
  <c r="S22" i="5"/>
  <c r="S23" i="5"/>
  <c r="S24" i="5"/>
  <c r="S25" i="5"/>
  <c r="S26" i="5"/>
  <c r="S27" i="5"/>
  <c r="S28" i="5"/>
  <c r="S29" i="5"/>
  <c r="S30" i="5"/>
  <c r="S31" i="5"/>
  <c r="S32" i="5"/>
  <c r="S33" i="5"/>
  <c r="S34" i="5"/>
  <c r="S35" i="5"/>
  <c r="S36" i="5"/>
  <c r="O35" i="5"/>
  <c r="P35" i="5"/>
  <c r="Q35" i="5"/>
  <c r="R35" i="5"/>
  <c r="O36" i="5"/>
  <c r="P36" i="5"/>
  <c r="Q36" i="5"/>
  <c r="R36" i="5"/>
  <c r="O29" i="5"/>
  <c r="P29" i="5"/>
  <c r="Q29" i="5"/>
  <c r="R29" i="5"/>
  <c r="O30" i="5"/>
  <c r="P30" i="5"/>
  <c r="Q30" i="5"/>
  <c r="R30" i="5"/>
  <c r="O31" i="5"/>
  <c r="P31" i="5"/>
  <c r="Q31" i="5"/>
  <c r="R31" i="5"/>
  <c r="O32" i="5"/>
  <c r="P32" i="5"/>
  <c r="Q32" i="5"/>
  <c r="R32" i="5"/>
  <c r="O33" i="5"/>
  <c r="P33" i="5"/>
  <c r="Q33" i="5"/>
  <c r="R33" i="5"/>
  <c r="O34" i="5"/>
  <c r="P34" i="5"/>
  <c r="Q34" i="5"/>
  <c r="R34" i="5"/>
  <c r="O20" i="5"/>
  <c r="P20" i="5"/>
  <c r="Q20" i="5"/>
  <c r="R20" i="5"/>
  <c r="O21" i="5"/>
  <c r="P21" i="5"/>
  <c r="Q21" i="5"/>
  <c r="R21" i="5"/>
  <c r="O22" i="5"/>
  <c r="P22" i="5"/>
  <c r="Q22" i="5"/>
  <c r="R22" i="5"/>
  <c r="O23" i="5"/>
  <c r="P23" i="5"/>
  <c r="Q23" i="5"/>
  <c r="R23" i="5"/>
  <c r="O24" i="5"/>
  <c r="P24" i="5"/>
  <c r="Q24" i="5"/>
  <c r="R24" i="5"/>
  <c r="O25" i="5"/>
  <c r="P25" i="5"/>
  <c r="Q25" i="5"/>
  <c r="R25" i="5"/>
  <c r="O26" i="5"/>
  <c r="P26" i="5"/>
  <c r="Q26" i="5"/>
  <c r="R26" i="5"/>
  <c r="O27" i="5"/>
  <c r="P27" i="5"/>
  <c r="Q27" i="5"/>
  <c r="R27" i="5"/>
  <c r="O28" i="5"/>
  <c r="P28" i="5"/>
  <c r="Q28" i="5"/>
  <c r="R28" i="5"/>
  <c r="P19" i="5"/>
  <c r="Q19" i="5"/>
  <c r="R19" i="5"/>
  <c r="O19" i="5"/>
  <c r="L51" i="7"/>
  <c r="L58" i="7" s="1"/>
  <c r="I54" i="7"/>
  <c r="J54" i="7"/>
  <c r="I55" i="7"/>
  <c r="J55" i="7"/>
  <c r="I56" i="7"/>
  <c r="J56" i="7"/>
  <c r="I57" i="7"/>
  <c r="J57" i="7"/>
  <c r="I58" i="7"/>
  <c r="J58" i="7"/>
  <c r="H55" i="7"/>
  <c r="H56" i="7"/>
  <c r="H57" i="7"/>
  <c r="H58" i="7"/>
  <c r="H54" i="7"/>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I79" i="7"/>
  <c r="I86" i="7" l="1"/>
  <c r="L33" i="5" s="1"/>
  <c r="K54" i="7"/>
  <c r="L57" i="7"/>
  <c r="L56" i="7"/>
  <c r="K57" i="7"/>
  <c r="L55" i="7"/>
  <c r="K56" i="7"/>
  <c r="K58" i="7"/>
  <c r="K55" i="7"/>
  <c r="L5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2AFE4D-4F55-49BC-A36E-452C1F8C3F4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1A5C189-B531-4B99-953C-C83A70B065F1}"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2C13D951-1165-4739-B608-02EF6467D64F}"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sharedStrings.xml><?xml version="1.0" encoding="utf-8"?>
<sst xmlns="http://schemas.openxmlformats.org/spreadsheetml/2006/main" count="3175" uniqueCount="1089">
  <si>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</si>
  <si>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</si>
  <si>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</si>
  <si>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</si>
  <si>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</si>
  <si>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</si>
  <si>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</si>
  <si>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</si>
  <si>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</si>
  <si>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</si>
  <si>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</si>
  <si>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</si>
  <si>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</si>
  <si>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</si>
  <si>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</si>
  <si>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</si>
  <si>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</si>
  <si>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</si>
  <si>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</si>
  <si>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</si>
  <si>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</si>
  <si>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</si>
  <si>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</si>
  <si>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</si>
  <si>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</si>
  <si>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</si>
  <si>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</si>
  <si>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</si>
  <si>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</si>
  <si>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</si>
  <si>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</si>
  <si>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</si>
  <si>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</si>
  <si>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</si>
  <si>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</si>
  <si>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</si>
  <si>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</si>
  <si>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</si>
  <si>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</si>
  <si>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</si>
  <si>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</si>
  <si>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</si>
  <si>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</si>
  <si>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</si>
  <si>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</si>
  <si>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</si>
  <si>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</si>
  <si>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</si>
  <si>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</si>
  <si>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</si>
  <si>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</si>
  <si>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</si>
  <si>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</si>
  <si>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</si>
  <si>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</si>
  <si>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</si>
  <si>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</si>
  <si>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</si>
  <si>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</si>
  <si>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</si>
  <si>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</si>
  <si>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</si>
  <si>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</si>
  <si>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</si>
  <si>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</si>
  <si>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</si>
  <si>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</si>
  <si>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</si>
  <si>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</si>
  <si>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</si>
  <si>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</si>
  <si>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</si>
  <si>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</si>
  <si>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</si>
  <si>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</si>
  <si>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</si>
  <si>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</si>
  <si>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</si>
  <si>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</si>
  <si>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</si>
  <si>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</si>
  <si>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</si>
  <si>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</si>
  <si>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</si>
  <si>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</si>
  <si>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</si>
  <si>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</si>
  <si>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</si>
  <si>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</si>
  <si>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</si>
  <si>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</si>
  <si>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</si>
  <si>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</si>
  <si>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</si>
  <si>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</si>
  <si>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</si>
  <si>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</si>
  <si>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</si>
  <si>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</si>
  <si>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</si>
  <si>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</si>
  <si>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</si>
  <si>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</si>
  <si>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</si>
  <si>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</si>
  <si>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</si>
  <si>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</si>
  <si>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</si>
  <si>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</si>
  <si>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</si>
  <si>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</si>
  <si>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</si>
  <si>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</si>
  <si>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</si>
  <si>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</si>
  <si>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</si>
  <si>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</si>
  <si>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</si>
  <si>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</si>
  <si>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</si>
  <si>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</si>
  <si>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</si>
  <si>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</si>
  <si>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</si>
  <si>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</si>
  <si>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</si>
  <si>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</si>
  <si>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</si>
  <si>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</si>
  <si>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</si>
  <si>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</si>
  <si>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</si>
  <si>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</si>
  <si>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</si>
  <si>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</si>
  <si>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</si>
  <si>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</si>
  <si>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</si>
  <si>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</si>
  <si>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</si>
  <si>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</si>
  <si>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</si>
  <si>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</si>
  <si>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</si>
  <si>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</si>
  <si>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</si>
  <si>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</si>
  <si>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</si>
  <si>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</si>
  <si>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</si>
  <si>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</si>
  <si>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</si>
  <si>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</si>
  <si>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</si>
  <si>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</si>
  <si>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</si>
  <si>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</si>
  <si>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</si>
  <si>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</si>
  <si>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</si>
  <si>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</si>
  <si>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</si>
  <si>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</si>
  <si>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</si>
  <si>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</si>
  <si>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</si>
  <si>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</si>
  <si>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</si>
  <si>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</si>
  <si>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</si>
  <si>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</si>
  <si>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</si>
  <si>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</si>
  <si>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</si>
  <si>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</si>
  <si>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</si>
  <si>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</si>
  <si>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</si>
  <si>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</si>
  <si>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</si>
  <si>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</si>
  <si>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</si>
  <si>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</si>
  <si>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</si>
  <si>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</si>
  <si>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</si>
  <si>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</si>
  <si>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</si>
  <si>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</si>
  <si>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</si>
  <si>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</si>
  <si>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</si>
  <si>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</si>
  <si>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</si>
  <si>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</si>
  <si>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</si>
  <si>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</si>
  <si>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</si>
  <si>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</si>
  <si>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</si>
  <si>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</si>
  <si>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</si>
  <si>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</si>
  <si>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</si>
  <si>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</si>
  <si>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</si>
  <si>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</si>
  <si>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</si>
  <si>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</si>
  <si>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</si>
  <si>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</si>
  <si>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</si>
  <si>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</si>
  <si>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</si>
  <si>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</si>
  <si>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</si>
  <si>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</si>
  <si>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</si>
  <si>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</si>
  <si>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</si>
  <si>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</si>
  <si>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</si>
  <si>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</si>
  <si>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</si>
  <si>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</si>
  <si>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</si>
  <si>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</si>
  <si>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</si>
  <si>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</si>
  <si>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</si>
  <si>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</si>
  <si>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</si>
  <si>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</si>
  <si>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</si>
  <si>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</si>
  <si>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</si>
  <si>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</si>
  <si>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</si>
  <si>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</si>
  <si>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</si>
  <si>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</si>
  <si>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</si>
  <si>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</si>
  <si>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</si>
  <si>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</si>
  <si>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</si>
  <si>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</si>
  <si>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</si>
  <si>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</si>
  <si>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</si>
  <si>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</si>
  <si>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</si>
  <si>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</si>
  <si>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</si>
  <si>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</si>
  <si>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</si>
  <si>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</si>
  <si>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</si>
  <si>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</si>
  <si>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</si>
  <si>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</si>
  <si>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</si>
  <si>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</si>
  <si>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</si>
  <si>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</si>
  <si>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</si>
  <si>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</si>
  <si>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</si>
  <si>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</si>
  <si>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</si>
  <si>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</si>
  <si>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</si>
  <si>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</si>
  <si>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</si>
  <si>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</si>
  <si>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</si>
  <si>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</si>
  <si>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</si>
  <si>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</si>
  <si>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</si>
  <si>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</si>
  <si>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</si>
  <si>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</si>
  <si>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</si>
  <si>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</si>
  <si>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</si>
  <si>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</si>
  <si>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</si>
  <si>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</si>
  <si>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</si>
  <si>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</si>
  <si>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</si>
  <si>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</si>
  <si>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</si>
  <si>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</si>
  <si>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</si>
  <si>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</si>
  <si>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</si>
  <si>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</si>
  <si>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</si>
  <si>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</si>
  <si>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</si>
  <si>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</si>
  <si>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</si>
  <si>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</si>
  <si>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</si>
  <si>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</si>
  <si>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</si>
  <si>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</si>
  <si>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</si>
  <si>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</si>
  <si>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</si>
  <si>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</si>
  <si>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</si>
  <si>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</si>
  <si>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</si>
  <si>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</si>
  <si>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</si>
  <si>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</si>
  <si>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</si>
  <si>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</si>
  <si>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</si>
  <si>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</si>
  <si>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</si>
  <si>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</si>
  <si>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</si>
  <si>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</si>
  <si>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</si>
  <si>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</si>
  <si>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</si>
  <si>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</si>
  <si>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</si>
  <si>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</si>
  <si>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</si>
  <si>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</si>
  <si>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</si>
  <si>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</si>
  <si>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</si>
  <si>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</si>
  <si>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</si>
  <si>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</si>
  <si>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</si>
  <si>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</si>
  <si>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</si>
  <si>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</si>
  <si>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</si>
  <si>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</si>
  <si>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</si>
  <si>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</si>
  <si>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</si>
  <si>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</si>
  <si>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</si>
  <si>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</si>
  <si>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</si>
  <si>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</si>
  <si>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</si>
  <si>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</si>
  <si>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</si>
  <si>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</si>
  <si>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</si>
  <si>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</si>
  <si>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</si>
  <si>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</si>
  <si>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</si>
  <si>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</si>
  <si>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</si>
  <si>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</si>
  <si>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</si>
  <si>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</si>
  <si>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</si>
  <si>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</si>
  <si>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</si>
  <si>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</si>
  <si>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</si>
  <si>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</si>
  <si>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</si>
  <si>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</si>
  <si>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</si>
  <si>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</si>
  <si>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</si>
  <si>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</si>
  <si>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</si>
  <si>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</si>
  <si>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</si>
  <si>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</si>
  <si>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</si>
  <si>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</si>
  <si>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</si>
  <si>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</si>
  <si>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</si>
  <si>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</si>
  <si>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</si>
  <si>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</si>
  <si>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</si>
  <si>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</si>
  <si>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</si>
  <si>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</si>
  <si>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</si>
  <si>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</si>
  <si>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</si>
  <si>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</si>
  <si>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</si>
  <si>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</si>
  <si>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</si>
  <si>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</si>
  <si>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</si>
  <si>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</si>
  <si>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</si>
  <si>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</si>
  <si>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</si>
  <si>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</si>
  <si>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</si>
  <si>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</si>
  <si>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</si>
  <si>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</si>
  <si>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</si>
  <si>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</si>
  <si>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</si>
  <si>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</si>
  <si>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</si>
  <si>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</si>
  <si>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</si>
  <si>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</si>
  <si>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</si>
  <si>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</si>
  <si>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</si>
  <si>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</si>
  <si>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</si>
  <si>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</si>
  <si>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</si>
  <si>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</si>
  <si>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</si>
  <si>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</si>
  <si>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</si>
  <si>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</si>
  <si>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</si>
  <si>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</si>
  <si>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</si>
  <si>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</si>
  <si>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</si>
  <si>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</si>
  <si>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</si>
  <si>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</si>
  <si>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</si>
  <si>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</si>
  <si>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</si>
  <si>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</si>
  <si>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</si>
  <si>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</si>
  <si>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</si>
  <si>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</si>
  <si>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</si>
  <si>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</si>
  <si>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</si>
  <si>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</si>
  <si>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</si>
  <si>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</si>
  <si>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</si>
  <si>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</si>
  <si>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</si>
  <si>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</si>
  <si>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</si>
  <si>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</si>
  <si>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</si>
  <si>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</si>
  <si>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</si>
  <si>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</si>
  <si>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</si>
  <si>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</si>
  <si>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</si>
  <si>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</si>
  <si>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</si>
  <si>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</si>
  <si>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</si>
  <si>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</si>
  <si>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</si>
  <si>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</si>
  <si>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</si>
  <si>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</si>
  <si>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</si>
  <si>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</si>
  <si>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</si>
  <si>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</si>
  <si>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</si>
  <si>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</si>
  <si>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</si>
  <si>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</si>
  <si>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</si>
  <si>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</si>
  <si>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</si>
  <si>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</si>
  <si>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</si>
  <si>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</si>
  <si>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</si>
  <si>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</si>
  <si>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</si>
  <si>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</si>
  <si>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</si>
  <si>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</si>
  <si>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</si>
  <si>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</si>
  <si>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</si>
  <si>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</si>
  <si>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</si>
  <si>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</si>
  <si>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</si>
  <si>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</si>
  <si>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</si>
  <si>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</si>
  <si>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</si>
  <si>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</si>
  <si>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</si>
  <si>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</si>
  <si>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</si>
  <si>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</si>
  <si>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</si>
  <si>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</si>
  <si>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</si>
  <si>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</si>
  <si>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</si>
  <si>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</si>
  <si>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</si>
  <si>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</si>
  <si>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</si>
  <si>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</si>
  <si>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</si>
  <si>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</si>
  <si>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</si>
  <si>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</si>
  <si>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</si>
  <si>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</si>
  <si>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</si>
  <si>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</si>
  <si>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</si>
  <si>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</si>
  <si>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</si>
  <si>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</si>
  <si>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</si>
  <si>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</si>
  <si>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</si>
  <si>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</si>
  <si>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</si>
  <si>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</si>
  <si>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</si>
  <si>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</si>
  <si>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</si>
  <si>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</si>
  <si>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</si>
  <si>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</si>
  <si>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</si>
  <si>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</si>
  <si>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</si>
  <si>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</si>
  <si>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</si>
  <si>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</si>
  <si>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</si>
  <si>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</si>
  <si>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</si>
  <si>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</si>
  <si>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</si>
  <si>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</si>
  <si>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</si>
  <si>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</si>
  <si>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</si>
  <si>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</si>
  <si>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</si>
  <si>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</si>
  <si>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</si>
  <si>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</si>
  <si>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</si>
  <si>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</si>
  <si>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</si>
  <si>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</si>
  <si>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</si>
  <si>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</si>
  <si>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</si>
  <si>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</si>
  <si>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</si>
  <si>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</si>
  <si>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</si>
  <si>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</si>
  <si>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</si>
  <si>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</si>
  <si>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</si>
  <si>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</si>
  <si>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</si>
  <si>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</si>
  <si>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</si>
  <si>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</si>
  <si>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</si>
  <si>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</si>
  <si>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</si>
  <si>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</si>
  <si>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</si>
  <si>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</si>
  <si>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</si>
  <si>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</si>
  <si>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</si>
  <si>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</si>
  <si>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</si>
  <si>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</si>
  <si>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</si>
  <si>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</si>
  <si>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</si>
  <si>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</si>
  <si>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</si>
  <si>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</si>
  <si>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</si>
  <si>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</si>
  <si>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</si>
  <si>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</si>
  <si>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</si>
  <si>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</si>
  <si>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</si>
  <si>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</si>
  <si>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</si>
  <si>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</si>
  <si>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</si>
  <si>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</si>
  <si>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</si>
  <si>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</si>
  <si>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</si>
  <si>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</si>
  <si>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</si>
  <si>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</si>
  <si>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</si>
  <si>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</si>
  <si>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</si>
  <si>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</si>
  <si>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</si>
  <si>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</si>
  <si>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</si>
  <si>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</si>
  <si>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</si>
  <si>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</si>
  <si>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</si>
  <si>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</si>
  <si>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</si>
  <si>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</si>
  <si>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</si>
  <si>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</si>
  <si>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</si>
  <si>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</si>
  <si>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</si>
  <si>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</si>
  <si>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</si>
  <si>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</si>
  <si>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</si>
  <si>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</si>
  <si>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</si>
  <si>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</si>
  <si>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</si>
  <si>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</si>
  <si>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</si>
  <si>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</si>
  <si>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</si>
  <si>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</si>
  <si>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</si>
  <si>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</si>
  <si>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</si>
  <si>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</si>
  <si>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</si>
  <si>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</si>
  <si>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</si>
  <si>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</si>
  <si>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</si>
  <si>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</si>
  <si>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</si>
  <si>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</si>
  <si>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</si>
  <si>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</si>
  <si>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</si>
  <si>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</si>
  <si>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</si>
  <si>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</si>
  <si>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</si>
  <si>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</si>
  <si>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</si>
  <si>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</si>
  <si>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</si>
  <si>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</si>
  <si>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</si>
  <si>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</si>
  <si>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</si>
  <si>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</si>
  <si>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</si>
  <si>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</si>
  <si>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</si>
  <si>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</si>
  <si>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</si>
  <si>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</si>
  <si>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</si>
  <si>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</si>
  <si>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</si>
  <si>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</si>
  <si>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</si>
  <si>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</si>
  <si>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</si>
  <si>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</si>
  <si>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</si>
  <si>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</si>
  <si>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</si>
  <si>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</si>
  <si>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</si>
  <si>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</si>
  <si>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</si>
  <si>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</si>
  <si>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</si>
  <si>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</si>
  <si>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</si>
  <si>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</si>
  <si>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</si>
  <si>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</si>
  <si>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</si>
  <si>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</si>
  <si>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</si>
  <si>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</si>
  <si>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</si>
  <si>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</si>
  <si>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</si>
  <si>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</si>
  <si>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</si>
  <si>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</si>
  <si>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</si>
  <si>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</si>
  <si>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</si>
  <si>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</si>
  <si>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</si>
  <si>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</si>
  <si>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</si>
  <si>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</si>
  <si>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</si>
  <si>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</si>
  <si>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</si>
  <si>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</si>
  <si>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</si>
  <si>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</si>
  <si>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</si>
  <si>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</si>
  <si>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</si>
  <si>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</si>
  <si>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</si>
  <si>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</si>
  <si>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</si>
  <si>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</si>
  <si>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</si>
  <si>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</si>
  <si>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</si>
  <si>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</si>
  <si>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</si>
  <si>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</si>
  <si>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</si>
  <si>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</si>
  <si>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</si>
  <si>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</si>
  <si>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</si>
  <si>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</si>
  <si>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</si>
  <si>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</si>
  <si>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</si>
  <si>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</si>
  <si>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</si>
  <si>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</si>
  <si>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</si>
  <si>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</si>
  <si>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</si>
  <si>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</si>
  <si>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</si>
  <si>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</si>
  <si>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</si>
  <si>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</si>
  <si>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</si>
  <si>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</si>
  <si>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</si>
  <si>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</si>
  <si>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</si>
  <si>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</si>
  <si>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</si>
  <si>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</si>
  <si>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</si>
  <si>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</si>
  <si>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</si>
  <si>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</si>
  <si>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</si>
  <si>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</si>
  <si>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</si>
  <si>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</si>
  <si>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</si>
  <si>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</si>
  <si>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</si>
  <si>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</si>
  <si>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</si>
  <si>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</si>
  <si>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</si>
  <si>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</si>
  <si>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</si>
  <si>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</si>
  <si>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</si>
  <si>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</si>
  <si>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</si>
  <si>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</si>
  <si>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</si>
  <si>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</si>
  <si>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</si>
  <si>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</si>
  <si>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</si>
  <si>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</si>
  <si>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</si>
  <si>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</si>
  <si>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</si>
  <si>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</si>
  <si>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</si>
  <si>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</si>
  <si>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</si>
  <si>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</si>
  <si>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</si>
  <si>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</si>
  <si>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</si>
  <si>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</si>
  <si>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</si>
  <si>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</si>
  <si>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</si>
  <si>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</si>
  <si>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</si>
  <si>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</si>
  <si>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</si>
  <si>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</si>
  <si>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</si>
  <si>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</si>
  <si>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</si>
  <si>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</si>
  <si>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</si>
  <si>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</si>
  <si>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</si>
  <si>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</si>
  <si>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</si>
  <si>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</si>
  <si>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</si>
  <si>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</si>
  <si>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</si>
  <si>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</si>
  <si>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</si>
  <si>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</si>
  <si>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</si>
  <si>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</si>
  <si>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</si>
  <si>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</si>
  <si>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</si>
  <si>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</si>
  <si>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</si>
  <si>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</si>
  <si>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</si>
  <si>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</si>
  <si>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</si>
  <si>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</si>
  <si>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</si>
  <si>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</si>
  <si>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</si>
  <si>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</si>
  <si>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</si>
  <si>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</si>
  <si>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</si>
  <si>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</si>
  <si>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</si>
  <si>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</si>
  <si>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</si>
  <si>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</si>
  <si>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</si>
  <si>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</si>
  <si>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</si>
  <si>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</si>
  <si>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</si>
  <si>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</si>
  <si>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</si>
  <si>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</si>
  <si>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</si>
  <si>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</si>
  <si>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</si>
  <si>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</si>
  <si>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</si>
  <si>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</si>
  <si>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</si>
  <si>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</si>
  <si>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</si>
  <si>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</si>
  <si>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</si>
  <si>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</si>
  <si>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</si>
  <si>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</si>
  <si>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</si>
  <si>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</si>
  <si>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</si>
  <si>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</si>
  <si>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</si>
  <si>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</si>
  <si>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</si>
  <si>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</si>
  <si>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</si>
  <si>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</si>
  <si>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</si>
  <si>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</si>
  <si>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</si>
  <si>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</si>
  <si>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</si>
  <si>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</si>
  <si>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</si>
  <si>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</si>
  <si>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</si>
  <si>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</si>
  <si>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</si>
  <si>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</si>
  <si>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</si>
  <si>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</si>
  <si>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</si>
  <si>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</si>
  <si>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</si>
  <si>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</si>
  <si>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</si>
  <si>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</si>
  <si>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</si>
  <si>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</si>
  <si>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</si>
  <si>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</si>
  <si>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</si>
  <si>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</si>
  <si>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</si>
  <si>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</si>
  <si>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</si>
  <si>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</si>
  <si>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</si>
  <si>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</si>
  <si>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</si>
  <si>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</si>
  <si>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</si>
  <si>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</si>
  <si>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</si>
  <si>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</si>
  <si>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</si>
  <si>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</si>
  <si>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</si>
  <si>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</si>
  <si>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</si>
  <si>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</si>
  <si>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</si>
  <si>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</si>
  <si>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</si>
  <si>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</si>
  <si>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</si>
  <si>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</si>
  <si>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</si>
  <si>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</si>
  <si>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</si>
  <si>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</si>
  <si>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</si>
  <si>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</si>
  <si>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</si>
  <si>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</si>
  <si>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</si>
  <si>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</si>
  <si>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</si>
  <si>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</si>
  <si>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</si>
  <si>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</si>
  <si>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</si>
  <si>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</si>
  <si>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</si>
  <si>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</si>
  <si>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</si>
  <si>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</si>
  <si>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</si>
  <si>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</si>
  <si>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</si>
  <si>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</si>
  <si>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</si>
  <si>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</si>
  <si>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</si>
  <si>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</si>
  <si>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</si>
  <si>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</si>
  <si>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</si>
  <si>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</si>
  <si>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</si>
  <si>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</si>
  <si>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</si>
  <si>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</si>
  <si>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</si>
  <si>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</si>
  <si>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</si>
  <si>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</si>
  <si>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</si>
  <si>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</si>
  <si>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</si>
  <si>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</si>
  <si>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</si>
  <si>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</si>
  <si>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</si>
  <si>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</si>
  <si>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</si>
  <si>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</si>
  <si>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</si>
  <si>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</si>
  <si>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</si>
  <si>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</si>
  <si>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</si>
  <si>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</si>
  <si>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</si>
  <si>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</si>
  <si>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</si>
  <si>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</si>
  <si>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</si>
  <si>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</si>
  <si>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</si>
  <si>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</si>
  <si>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</si>
  <si>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</si>
  <si>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</si>
  <si>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</si>
  <si>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</si>
  <si>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</si>
  <si>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</si>
  <si>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</si>
  <si>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</si>
  <si>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</si>
  <si>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</si>
  <si>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</si>
  <si>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</si>
  <si>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</si>
  <si>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</si>
  <si>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</si>
  <si>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</si>
  <si>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</si>
  <si>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</si>
  <si>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</si>
  <si>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</si>
  <si>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</si>
  <si>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</si>
  <si>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</si>
  <si>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</si>
  <si>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</si>
  <si>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</si>
  <si>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</si>
  <si>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</si>
  <si>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</si>
  <si>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</si>
  <si>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Monday</t>
  </si>
  <si>
    <t>Tuesday</t>
  </si>
  <si>
    <t>Wednesday</t>
  </si>
  <si>
    <t>Thursday</t>
  </si>
  <si>
    <t>Friday</t>
  </si>
  <si>
    <t>Saturday</t>
  </si>
  <si>
    <t>Sunday</t>
  </si>
  <si>
    <t>call count</t>
  </si>
  <si>
    <t>Total Amount</t>
  </si>
  <si>
    <t>Total duration</t>
  </si>
  <si>
    <t>Avg Rating</t>
  </si>
  <si>
    <t>5* Calls</t>
  </si>
  <si>
    <t>Jan</t>
  </si>
  <si>
    <t>Feb</t>
  </si>
  <si>
    <t>Mar</t>
  </si>
  <si>
    <t>Apr</t>
  </si>
  <si>
    <t>May</t>
  </si>
  <si>
    <t>Jun</t>
  </si>
  <si>
    <t>Jul</t>
  </si>
  <si>
    <t>Aug</t>
  </si>
  <si>
    <t>Sep</t>
  </si>
  <si>
    <t>Oct</t>
  </si>
  <si>
    <t>Nov</t>
  </si>
  <si>
    <t>Dec</t>
  </si>
  <si>
    <t>call count2</t>
  </si>
  <si>
    <t>For garph</t>
  </si>
  <si>
    <t>REPresentative</t>
  </si>
  <si>
    <t>Calls</t>
  </si>
  <si>
    <t>Total.Amount</t>
  </si>
  <si>
    <t>Sel Call</t>
  </si>
  <si>
    <t>Sel Amt</t>
  </si>
  <si>
    <t xml:space="preserve"> </t>
  </si>
  <si>
    <t>Selected Rep</t>
  </si>
  <si>
    <t>Column Labels</t>
  </si>
  <si>
    <t>TOTAL</t>
  </si>
  <si>
    <t>`</t>
  </si>
  <si>
    <t>REP Summary</t>
  </si>
  <si>
    <t>% of calls</t>
  </si>
  <si>
    <t xml:space="preserve">Call </t>
  </si>
  <si>
    <t>Amount</t>
  </si>
  <si>
    <t>Call Rank</t>
  </si>
  <si>
    <t>Amount Rank</t>
  </si>
  <si>
    <t>Labels:</t>
  </si>
  <si>
    <t>Helper cell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</si>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</sst>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0\ \-&quot;₹&quot;;&quot;₹&quot;\ #,##0"/>
    <numFmt numFmtId="166" formatCode="0.0"/>
    <numFmt numFmtId="167" formatCode="\$#,###.0,&quot;K&quot;"/>
    <numFmt numFmtId="168" formatCode="&quot;₹&quot;\ #,##0"/>
    <numFmt numFmtId="169" formatCode="&quot;₹&quot;\ #,##0;#,##0\ \-&quot;₹&quot;;&quot;₹&quot;\ #,##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11"/>
      <color theme="1"/>
      <name val="Aptos"/>
      <family val="2"/>
      <scheme val="minor"/>
    </font>
    <font>
      <b/>
      <sz val="10"/>
      <color theme="1"/>
      <name val="Aptos"/>
      <family val="2"/>
      <scheme val="minor"/>
    </font>
    <font>
      <b/>
      <sz val="10"/>
      <color theme="1" tint="0.249977111117893"/>
      <name val="Aptos"/>
      <family val="2"/>
      <scheme val="minor"/>
    </font>
    <font>
      <b/>
      <sz val="11"/>
      <color theme="1" tint="0.249977111117893"/>
      <name val="Aptos"/>
      <family val="2"/>
      <scheme val="minor"/>
    </font>
    <font>
      <b/>
      <u/>
      <sz val="24"/>
      <color theme="1" tint="0.34998626667073579"/>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9" fontId="5" fillId="0" borderId="0" applyFont="0" applyFill="0" applyBorder="0" applyAlignment="0" applyProtection="0"/>
  </cellStyleXfs>
  <cellXfs count="5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66" fontId="0" fillId="0" borderId="0" xfId="0" applyNumberFormat="1"/>
    <xf numFmtId="0" fontId="0" fillId="3" borderId="0" xfId="0" applyFill="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9" xfId="0" applyFill="1" applyBorder="1"/>
    <xf numFmtId="0" fontId="4" fillId="5" borderId="11" xfId="0" applyFont="1" applyFill="1" applyBorder="1"/>
    <xf numFmtId="0" fontId="4" fillId="5" borderId="0" xfId="0" applyFont="1" applyFill="1"/>
    <xf numFmtId="0" fontId="4" fillId="5" borderId="12" xfId="0" applyFont="1" applyFill="1" applyBorder="1"/>
    <xf numFmtId="168" fontId="4" fillId="5" borderId="0" xfId="0" applyNumberFormat="1" applyFont="1" applyFill="1"/>
    <xf numFmtId="168" fontId="4" fillId="5" borderId="12" xfId="0" applyNumberFormat="1" applyFont="1" applyFill="1" applyBorder="1"/>
    <xf numFmtId="0" fontId="0" fillId="5" borderId="6" xfId="0" applyFill="1" applyBorder="1"/>
    <xf numFmtId="0" fontId="0" fillId="5" borderId="13" xfId="0" applyFill="1" applyBorder="1"/>
    <xf numFmtId="0" fontId="0" fillId="5" borderId="4" xfId="0" applyFill="1" applyBorder="1"/>
    <xf numFmtId="9" fontId="0" fillId="0" borderId="0" xfId="1" applyFont="1"/>
    <xf numFmtId="0" fontId="0" fillId="0" borderId="0" xfId="0" applyAlignment="1">
      <alignment horizontal="center"/>
    </xf>
    <xf numFmtId="0" fontId="1" fillId="5" borderId="10" xfId="0" applyFont="1" applyFill="1" applyBorder="1" applyAlignment="1">
      <alignment horizontal="right" vertical="center"/>
    </xf>
    <xf numFmtId="0" fontId="1" fillId="5" borderId="7" xfId="0" applyFont="1" applyFill="1" applyBorder="1" applyAlignment="1">
      <alignment horizontal="right" vertical="center"/>
    </xf>
    <xf numFmtId="0" fontId="6" fillId="5" borderId="11" xfId="0" applyFont="1" applyFill="1" applyBorder="1"/>
    <xf numFmtId="0" fontId="7" fillId="3" borderId="0" xfId="0" applyFont="1" applyFill="1" applyAlignment="1">
      <alignment horizontal="center" vertical="center"/>
    </xf>
    <xf numFmtId="0" fontId="7" fillId="3" borderId="12" xfId="0" applyFont="1" applyFill="1" applyBorder="1" applyAlignment="1">
      <alignment horizontal="center" vertical="center"/>
    </xf>
    <xf numFmtId="0" fontId="0" fillId="3" borderId="0" xfId="0" applyFill="1" applyAlignment="1">
      <alignment horizontal="center" vertical="center"/>
    </xf>
    <xf numFmtId="0" fontId="0" fillId="3" borderId="12" xfId="0" applyFill="1" applyBorder="1" applyAlignment="1">
      <alignment horizontal="center" vertical="center"/>
    </xf>
    <xf numFmtId="169" fontId="0" fillId="0" borderId="0" xfId="0" applyNumberFormat="1"/>
    <xf numFmtId="0" fontId="8" fillId="3" borderId="0" xfId="0" applyFont="1" applyFill="1" applyAlignment="1">
      <alignment horizontal="center" vertical="center"/>
    </xf>
    <xf numFmtId="0" fontId="8" fillId="3" borderId="12" xfId="0" applyFont="1" applyFill="1" applyBorder="1" applyAlignment="1">
      <alignment horizontal="center" vertical="center"/>
    </xf>
    <xf numFmtId="0" fontId="9" fillId="3" borderId="0" xfId="0" applyFont="1" applyFill="1" applyAlignment="1">
      <alignment vertical="center"/>
    </xf>
  </cellXfs>
  <cellStyles count="2">
    <cellStyle name="Normal" xfId="0" builtinId="0"/>
    <cellStyle name="Percent" xfId="1" builtinId="5"/>
  </cellStyles>
  <dxfs count="27">
    <dxf>
      <fill>
        <patternFill patternType="solid">
          <bgColor theme="5"/>
        </patternFill>
      </fill>
    </dxf>
    <dxf>
      <fill>
        <patternFill patternType="solid">
          <bgColor theme="5"/>
        </patternFill>
      </fill>
    </dxf>
    <dxf>
      <fill>
        <patternFill>
          <bgColor theme="5" tint="0.59996337778862885"/>
        </patternFill>
      </fill>
      <border>
        <left style="thin">
          <color auto="1"/>
        </left>
        <right style="thin">
          <color auto="1"/>
        </right>
        <top/>
        <bottom/>
        <vertical/>
        <horizontal/>
      </border>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26"/>
    </tableStyle>
    <tableStyle name="SlicerStyleDark2 2" pivot="0" table="0" count="10" xr9:uid="{02AE715C-4287-4926-97C7-4BB9E9710223}">
      <tableStyleElement type="wholeTable" dxfId="25"/>
      <tableStyleElement type="headerRow" dxfId="24"/>
    </tableStyle>
    <tableStyle name="SlicerStyleDark2 2 2" pivot="0" table="0" count="10" xr9:uid="{CAF25FA6-B933-4987-938E-C623277A3E85}">
      <tableStyleElement type="wholeTable" dxfId="23"/>
      <tableStyleElement type="headerRow" dxfId="22"/>
    </tableStyle>
  </tableStyles>
  <colors>
    <mruColors>
      <color rgb="FFE14F0D"/>
      <color rgb="FF82DEC4"/>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name val="Aptos ExtraBold"/>
            <family val="2"/>
            <scheme val="major"/>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name val="Aptos ExtraBold"/>
            <family val="2"/>
            <scheme val="major"/>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Excel.xlsx]Pivot!Weekly Trends</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s>
    <c:plotArea>
      <c:layout>
        <c:manualLayout>
          <c:layoutTarget val="inner"/>
          <c:xMode val="edge"/>
          <c:yMode val="edge"/>
          <c:x val="0.21212622303341691"/>
          <c:y val="0.13245314551535006"/>
          <c:w val="0.75665480850810474"/>
          <c:h val="0.81418257039903907"/>
        </c:manualLayout>
      </c:layout>
      <c:barChart>
        <c:barDir val="bar"/>
        <c:grouping val="clustered"/>
        <c:varyColors val="0"/>
        <c:ser>
          <c:idx val="0"/>
          <c:order val="0"/>
          <c:tx>
            <c:strRef>
              <c:f>Pivot!$I$28</c:f>
              <c:strCache>
                <c:ptCount val="1"/>
                <c:pt idx="0">
                  <c:v>Total</c:v>
                </c:pt>
              </c:strCache>
            </c:strRef>
          </c:tx>
          <c:spPr>
            <a:solidFill>
              <a:schemeClr val="accent2"/>
            </a:solidFill>
            <a:ln>
              <a:noFill/>
            </a:ln>
            <a:effectLst/>
          </c:spPr>
          <c:invertIfNegative val="0"/>
          <c:cat>
            <c:strRef>
              <c:f>Pivot!$H$29:$H$36</c:f>
              <c:strCache>
                <c:ptCount val="7"/>
                <c:pt idx="0">
                  <c:v>Monday</c:v>
                </c:pt>
                <c:pt idx="1">
                  <c:v>Tuesday</c:v>
                </c:pt>
                <c:pt idx="2">
                  <c:v>Wednesday</c:v>
                </c:pt>
                <c:pt idx="3">
                  <c:v>Thursday</c:v>
                </c:pt>
                <c:pt idx="4">
                  <c:v>Friday</c:v>
                </c:pt>
                <c:pt idx="5">
                  <c:v>Saturday</c:v>
                </c:pt>
                <c:pt idx="6">
                  <c:v>Sunday</c:v>
                </c:pt>
              </c:strCache>
            </c:strRef>
          </c:cat>
          <c:val>
            <c:numRef>
              <c:f>Pivot!$I$29:$I$36</c:f>
              <c:numCache>
                <c:formatCode>#,##0</c:formatCode>
                <c:ptCount val="7"/>
                <c:pt idx="0">
                  <c:v>30</c:v>
                </c:pt>
                <c:pt idx="1">
                  <c:v>13</c:v>
                </c:pt>
                <c:pt idx="2">
                  <c:v>23</c:v>
                </c:pt>
                <c:pt idx="3">
                  <c:v>23</c:v>
                </c:pt>
                <c:pt idx="4">
                  <c:v>24</c:v>
                </c:pt>
                <c:pt idx="5">
                  <c:v>40</c:v>
                </c:pt>
                <c:pt idx="6">
                  <c:v>36</c:v>
                </c:pt>
              </c:numCache>
            </c:numRef>
          </c:val>
          <c:extLst>
            <c:ext xmlns:c16="http://schemas.microsoft.com/office/drawing/2014/chart" uri="{C3380CC4-5D6E-409C-BE32-E72D297353CC}">
              <c16:uniqueId val="{00000000-D989-478B-8FB1-FBC094F06B7C}"/>
            </c:ext>
          </c:extLst>
        </c:ser>
        <c:dLbls>
          <c:showLegendKey val="0"/>
          <c:showVal val="0"/>
          <c:showCatName val="0"/>
          <c:showSerName val="0"/>
          <c:showPercent val="0"/>
          <c:showBubbleSize val="0"/>
        </c:dLbls>
        <c:gapWidth val="27"/>
        <c:axId val="283308224"/>
        <c:axId val="283308704"/>
      </c:barChart>
      <c:catAx>
        <c:axId val="2833082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3308704"/>
        <c:crosses val="autoZero"/>
        <c:auto val="1"/>
        <c:lblAlgn val="ctr"/>
        <c:lblOffset val="100"/>
        <c:noMultiLvlLbl val="0"/>
      </c:catAx>
      <c:valAx>
        <c:axId val="283308704"/>
        <c:scaling>
          <c:orientation val="minMax"/>
        </c:scaling>
        <c:delete val="1"/>
        <c:axPos val="b"/>
        <c:numFmt formatCode="#,##0" sourceLinked="1"/>
        <c:majorTickMark val="out"/>
        <c:minorTickMark val="none"/>
        <c:tickLblPos val="nextTo"/>
        <c:crossAx val="28330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Excel.xlsx]Pivot!Monthly Trends</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accent2">
                    <a:lumMod val="75000"/>
                  </a:schemeClr>
                </a:solidFill>
              </a:rPr>
              <a:t>Call</a:t>
            </a:r>
            <a:r>
              <a:rPr lang="en-IN" sz="1400" b="1" baseline="0">
                <a:solidFill>
                  <a:schemeClr val="accent2">
                    <a:lumMod val="75000"/>
                  </a:schemeClr>
                </a:solidFill>
              </a:rPr>
              <a:t> Trends</a:t>
            </a:r>
            <a:endParaRPr lang="en-IN" sz="1400" b="1">
              <a:solidFill>
                <a:schemeClr val="accent2">
                  <a:lumMod val="75000"/>
                </a:schemeClr>
              </a:solidFill>
            </a:endParaRPr>
          </a:p>
        </c:rich>
      </c:tx>
      <c:layout>
        <c:manualLayout>
          <c:xMode val="edge"/>
          <c:yMode val="edge"/>
          <c:x val="2.9861111111111113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2">
                  <a:lumMod val="75000"/>
                </a:schemeClr>
              </a:gs>
              <a:gs pos="0">
                <a:schemeClr val="accent2">
                  <a:lumMod val="40000"/>
                  <a:lumOff val="6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75000"/>
              </a:schemeClr>
            </a:solidFill>
            <a:round/>
          </a:ln>
          <a:effectLst/>
        </c:spPr>
        <c:marker>
          <c:symbol val="circle"/>
          <c:size val="7"/>
          <c:spPr>
            <a:solidFill>
              <a:schemeClr val="bg1">
                <a:lumMod val="95000"/>
              </a:schemeClr>
            </a:solidFill>
            <a:ln w="2794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4759714078002"/>
          <c:y val="0.14780841268450112"/>
          <c:w val="0.87362012512472997"/>
          <c:h val="0.72605373367221915"/>
        </c:manualLayout>
      </c:layout>
      <c:areaChart>
        <c:grouping val="standard"/>
        <c:varyColors val="0"/>
        <c:ser>
          <c:idx val="1"/>
          <c:order val="1"/>
          <c:tx>
            <c:strRef>
              <c:f>Pivot!$C$28</c:f>
              <c:strCache>
                <c:ptCount val="1"/>
                <c:pt idx="0">
                  <c:v>call count2</c:v>
                </c:pt>
              </c:strCache>
            </c:strRef>
          </c:tx>
          <c:spPr>
            <a:gradFill flip="none" rotWithShape="1">
              <a:gsLst>
                <a:gs pos="100000">
                  <a:schemeClr val="accent2">
                    <a:lumMod val="75000"/>
                  </a:schemeClr>
                </a:gs>
                <a:gs pos="0">
                  <a:schemeClr val="accent2">
                    <a:lumMod val="40000"/>
                    <a:lumOff val="60000"/>
                  </a:schemeClr>
                </a:gs>
              </a:gsLst>
              <a:lin ang="16200000" scaled="1"/>
              <a:tileRect/>
            </a:gradFill>
            <a:ln>
              <a:noFill/>
            </a:ln>
            <a:effectLst/>
          </c:spPr>
          <c:cat>
            <c:strRef>
              <c:f>Pivot!$A$29:$A$41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Pivot!$C$29:$C$41</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B9C0-4C7F-A6DC-50B52C0E7581}"/>
            </c:ext>
          </c:extLst>
        </c:ser>
        <c:dLbls>
          <c:showLegendKey val="0"/>
          <c:showVal val="0"/>
          <c:showCatName val="0"/>
          <c:showSerName val="0"/>
          <c:showPercent val="0"/>
          <c:showBubbleSize val="0"/>
        </c:dLbls>
        <c:axId val="484955872"/>
        <c:axId val="484953952"/>
      </c:areaChart>
      <c:lineChart>
        <c:grouping val="standard"/>
        <c:varyColors val="0"/>
        <c:ser>
          <c:idx val="0"/>
          <c:order val="0"/>
          <c:tx>
            <c:strRef>
              <c:f>Pivot!$B$28</c:f>
              <c:strCache>
                <c:ptCount val="1"/>
                <c:pt idx="0">
                  <c:v>call count</c:v>
                </c:pt>
              </c:strCache>
            </c:strRef>
          </c:tx>
          <c:spPr>
            <a:ln w="28575" cap="rnd">
              <a:solidFill>
                <a:schemeClr val="accent2">
                  <a:lumMod val="75000"/>
                </a:schemeClr>
              </a:solidFill>
              <a:round/>
            </a:ln>
            <a:effectLst/>
          </c:spPr>
          <c:marker>
            <c:symbol val="circle"/>
            <c:size val="7"/>
            <c:spPr>
              <a:solidFill>
                <a:schemeClr val="bg1">
                  <a:lumMod val="95000"/>
                </a:schemeClr>
              </a:solidFill>
              <a:ln w="27940">
                <a:solidFill>
                  <a:schemeClr val="tx1"/>
                </a:solidFill>
              </a:ln>
              <a:effectLst/>
            </c:spPr>
          </c:marker>
          <c:cat>
            <c:strRef>
              <c:f>Pivot!$A$29:$A$41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Pivot!$B$29:$B$41</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B9C0-4C7F-A6DC-50B52C0E7581}"/>
            </c:ext>
          </c:extLst>
        </c:ser>
        <c:dLbls>
          <c:showLegendKey val="0"/>
          <c:showVal val="0"/>
          <c:showCatName val="0"/>
          <c:showSerName val="0"/>
          <c:showPercent val="0"/>
          <c:showBubbleSize val="0"/>
        </c:dLbls>
        <c:marker val="1"/>
        <c:smooth val="0"/>
        <c:axId val="484955872"/>
        <c:axId val="484953952"/>
      </c:lineChart>
      <c:catAx>
        <c:axId val="4849558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4953952"/>
        <c:crosses val="autoZero"/>
        <c:auto val="1"/>
        <c:lblAlgn val="ctr"/>
        <c:lblOffset val="100"/>
        <c:noMultiLvlLbl val="0"/>
      </c:catAx>
      <c:valAx>
        <c:axId val="484953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495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b="1">
                <a:solidFill>
                  <a:srgbClr val="E14F0D"/>
                </a:solidFill>
                <a:latin typeface="+mj-lt"/>
              </a:rPr>
              <a:t>Calls</a:t>
            </a:r>
          </a:p>
        </c:rich>
      </c:tx>
      <c:layout>
        <c:manualLayout>
          <c:xMode val="edge"/>
          <c:yMode val="edge"/>
          <c:x val="4.2105814359411936E-2"/>
          <c:y val="3.1034482758620689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Pivot!$H$54:$H$58</c:f>
              <c:strCache>
                <c:ptCount val="5"/>
                <c:pt idx="0">
                  <c:v>R01</c:v>
                </c:pt>
                <c:pt idx="1">
                  <c:v>R02</c:v>
                </c:pt>
                <c:pt idx="2">
                  <c:v>R03</c:v>
                </c:pt>
                <c:pt idx="3">
                  <c:v>R04</c:v>
                </c:pt>
                <c:pt idx="4">
                  <c:v>R05</c:v>
                </c:pt>
              </c:strCache>
            </c:strRef>
          </c:cat>
          <c:val>
            <c:numRef>
              <c:f>Pivot!$I$54:$I$58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592-4E6F-88BA-97EDF809B76D}"/>
            </c:ext>
          </c:extLst>
        </c:ser>
        <c:ser>
          <c:idx val="1"/>
          <c:order val="1"/>
          <c:tx>
            <c:strRef>
              <c:f>Pivot!$K$53</c:f>
              <c:strCache>
                <c:ptCount val="1"/>
                <c:pt idx="0">
                  <c:v>Sel Call</c:v>
                </c:pt>
              </c:strCache>
            </c:strRef>
          </c:tx>
          <c:spPr>
            <a:gradFill>
              <a:gsLst>
                <a:gs pos="0">
                  <a:srgbClr val="C00000"/>
                </a:gs>
                <a:gs pos="100000">
                  <a:schemeClr val="accent2">
                    <a:lumMod val="60000"/>
                    <a:lumOff val="4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Pivot!$K$54:$K$58</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592-4E6F-88BA-97EDF809B76D}"/>
            </c:ext>
          </c:extLst>
        </c:ser>
        <c:dLbls>
          <c:dLblPos val="outEnd"/>
          <c:showLegendKey val="0"/>
          <c:showVal val="1"/>
          <c:showCatName val="0"/>
          <c:showSerName val="0"/>
          <c:showPercent val="0"/>
          <c:showBubbleSize val="0"/>
        </c:dLbls>
        <c:gapWidth val="25"/>
        <c:overlap val="100"/>
        <c:axId val="926473376"/>
        <c:axId val="926491136"/>
      </c:barChart>
      <c:catAx>
        <c:axId val="9264733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91136"/>
        <c:crosses val="autoZero"/>
        <c:auto val="1"/>
        <c:lblAlgn val="ctr"/>
        <c:lblOffset val="100"/>
        <c:noMultiLvlLbl val="0"/>
      </c:catAx>
      <c:valAx>
        <c:axId val="926491136"/>
        <c:scaling>
          <c:orientation val="minMax"/>
          <c:min val="0"/>
        </c:scaling>
        <c:delete val="1"/>
        <c:axPos val="t"/>
        <c:numFmt formatCode="General" sourceLinked="1"/>
        <c:majorTickMark val="out"/>
        <c:minorTickMark val="none"/>
        <c:tickLblPos val="nextTo"/>
        <c:crossAx val="92647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solidFill>
                <a:latin typeface="+mj-lt"/>
              </a:rPr>
              <a:t>Amount</a:t>
            </a:r>
          </a:p>
        </c:rich>
      </c:tx>
      <c:layout>
        <c:manualLayout>
          <c:xMode val="edge"/>
          <c:yMode val="edge"/>
          <c:x val="3.1433803332722977E-2"/>
          <c:y val="2.41796200345423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894648195713501E-2"/>
          <c:y val="0.12269234011701428"/>
          <c:w val="0.91578947368421049"/>
          <c:h val="0.838846153846153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Pivot!$H$54:$H$58</c:f>
              <c:strCache>
                <c:ptCount val="5"/>
                <c:pt idx="0">
                  <c:v>R01</c:v>
                </c:pt>
                <c:pt idx="1">
                  <c:v>R02</c:v>
                </c:pt>
                <c:pt idx="2">
                  <c:v>R03</c:v>
                </c:pt>
                <c:pt idx="3">
                  <c:v>R04</c:v>
                </c:pt>
                <c:pt idx="4">
                  <c:v>R05</c:v>
                </c:pt>
              </c:strCache>
            </c:strRef>
          </c:cat>
          <c:val>
            <c:numRef>
              <c:f>Pivot!$J$54:$J$58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FC4-47B3-A2FC-E053129AC803}"/>
            </c:ext>
          </c:extLst>
        </c:ser>
        <c:ser>
          <c:idx val="1"/>
          <c:order val="1"/>
          <c:tx>
            <c:strRef>
              <c:f>Pivot!$L$53</c:f>
              <c:strCache>
                <c:ptCount val="1"/>
                <c:pt idx="0">
                  <c:v>Sel Amt</c:v>
                </c:pt>
              </c:strCache>
            </c:strRef>
          </c:tx>
          <c:spPr>
            <a:solidFill>
              <a:schemeClr val="accent2"/>
            </a:solidFill>
            <a:ln>
              <a:noFill/>
            </a:ln>
            <a:effectLst/>
          </c:spPr>
          <c:invertIfNegative val="0"/>
          <c:dPt>
            <c:idx val="2"/>
            <c:invertIfNegative val="0"/>
            <c:bubble3D val="0"/>
            <c:spPr>
              <a:gradFill>
                <a:gsLst>
                  <a:gs pos="0">
                    <a:schemeClr val="accent2">
                      <a:lumMod val="75000"/>
                    </a:schemeClr>
                  </a:gs>
                  <a:gs pos="100000">
                    <a:schemeClr val="accent2">
                      <a:lumMod val="60000"/>
                      <a:lumOff val="40000"/>
                    </a:schemeClr>
                  </a:gs>
                </a:gsLst>
                <a:lin ang="10800000" scaled="1"/>
              </a:gradFill>
              <a:ln>
                <a:noFill/>
              </a:ln>
              <a:effectLst/>
            </c:spPr>
            <c:extLst>
              <c:ext xmlns:c16="http://schemas.microsoft.com/office/drawing/2014/chart" uri="{C3380CC4-5D6E-409C-BE32-E72D297353CC}">
                <c16:uniqueId val="{00000002-2FC4-47B3-A2FC-E053129AC803}"/>
              </c:ext>
            </c:extLst>
          </c:dPt>
          <c:dLbls>
            <c:delete val="1"/>
          </c:dLbls>
          <c:val>
            <c:numRef>
              <c:f>Pivot!$L$54:$L$58</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2FC4-47B3-A2FC-E053129AC803}"/>
            </c:ext>
          </c:extLst>
        </c:ser>
        <c:dLbls>
          <c:dLblPos val="outEnd"/>
          <c:showLegendKey val="0"/>
          <c:showVal val="1"/>
          <c:showCatName val="0"/>
          <c:showSerName val="0"/>
          <c:showPercent val="0"/>
          <c:showBubbleSize val="0"/>
        </c:dLbls>
        <c:gapWidth val="25"/>
        <c:overlap val="100"/>
        <c:axId val="926479136"/>
        <c:axId val="926492576"/>
      </c:barChart>
      <c:catAx>
        <c:axId val="926479136"/>
        <c:scaling>
          <c:orientation val="maxMin"/>
        </c:scaling>
        <c:delete val="1"/>
        <c:axPos val="l"/>
        <c:numFmt formatCode="General" sourceLinked="1"/>
        <c:majorTickMark val="out"/>
        <c:minorTickMark val="none"/>
        <c:tickLblPos val="nextTo"/>
        <c:crossAx val="926492576"/>
        <c:crosses val="autoZero"/>
        <c:auto val="1"/>
        <c:lblAlgn val="ctr"/>
        <c:lblOffset val="100"/>
        <c:noMultiLvlLbl val="0"/>
      </c:catAx>
      <c:valAx>
        <c:axId val="926492576"/>
        <c:scaling>
          <c:orientation val="minMax"/>
        </c:scaling>
        <c:delete val="1"/>
        <c:axPos val="t"/>
        <c:numFmt formatCode="\$#,###.0,&quot;K&quot;" sourceLinked="1"/>
        <c:majorTickMark val="out"/>
        <c:minorTickMark val="none"/>
        <c:tickLblPos val="nextTo"/>
        <c:crossAx val="92647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 service Dashboard Excel.xlsx]Pivot!Rep Satisfaction</c:name>
    <c:fmtId val="15"/>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solidFill>
                  <a:schemeClr val="accent2">
                    <a:lumMod val="75000"/>
                  </a:schemeClr>
                </a:solidFill>
                <a:latin typeface="+mj-lt"/>
              </a:rPr>
              <a:t>Rating</a:t>
            </a:r>
          </a:p>
        </c:rich>
      </c:tx>
      <c:layout>
        <c:manualLayout>
          <c:xMode val="edge"/>
          <c:yMode val="edge"/>
          <c:x val="0.4231816750178955"/>
          <c:y val="2.18978102189781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Pivot!$C$104</c:f>
              <c:strCache>
                <c:ptCount val="1"/>
                <c:pt idx="0">
                  <c:v>Total</c:v>
                </c:pt>
              </c:strCache>
            </c:strRef>
          </c:tx>
          <c:spPr>
            <a:solidFill>
              <a:schemeClr val="accent2"/>
            </a:solidFill>
            <a:ln>
              <a:noFill/>
            </a:ln>
            <a:effectLst/>
          </c:spPr>
          <c:invertIfNegative val="0"/>
          <c:cat>
            <c:strRef>
              <c:f>Pivot!$B$105:$B$110</c:f>
              <c:strCache>
                <c:ptCount val="5"/>
                <c:pt idx="0">
                  <c:v>1</c:v>
                </c:pt>
                <c:pt idx="1">
                  <c:v>2</c:v>
                </c:pt>
                <c:pt idx="2">
                  <c:v>3</c:v>
                </c:pt>
                <c:pt idx="3">
                  <c:v>4</c:v>
                </c:pt>
                <c:pt idx="4">
                  <c:v>5</c:v>
                </c:pt>
              </c:strCache>
            </c:strRef>
          </c:cat>
          <c:val>
            <c:numRef>
              <c:f>Pivot!$C$105:$C$110</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058-4F53-930E-E92799576A77}"/>
            </c:ext>
          </c:extLst>
        </c:ser>
        <c:dLbls>
          <c:showLegendKey val="0"/>
          <c:showVal val="0"/>
          <c:showCatName val="0"/>
          <c:showSerName val="0"/>
          <c:showPercent val="0"/>
          <c:showBubbleSize val="0"/>
        </c:dLbls>
        <c:gapWidth val="25"/>
        <c:overlap val="-27"/>
        <c:axId val="926465216"/>
        <c:axId val="926465696"/>
      </c:barChart>
      <c:catAx>
        <c:axId val="926465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65696"/>
        <c:crosses val="autoZero"/>
        <c:auto val="1"/>
        <c:lblAlgn val="ctr"/>
        <c:lblOffset val="100"/>
        <c:noMultiLvlLbl val="0"/>
      </c:catAx>
      <c:valAx>
        <c:axId val="9264656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646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Excel.xlsx]Pivot!City-m vs Fm</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82DEC4"/>
                </a:solidFill>
                <a:latin typeface="+mj-lt"/>
              </a:rPr>
              <a:t>Male</a:t>
            </a:r>
            <a:r>
              <a:rPr lang="en-IN" baseline="0">
                <a:latin typeface="+mj-lt"/>
              </a:rPr>
              <a:t> vs </a:t>
            </a:r>
            <a:r>
              <a:rPr lang="en-IN" baseline="0">
                <a:solidFill>
                  <a:srgbClr val="E14F0D"/>
                </a:solidFill>
                <a:latin typeface="+mj-lt"/>
              </a:rPr>
              <a:t>Female</a:t>
            </a:r>
            <a:r>
              <a:rPr lang="en-IN" baseline="0">
                <a:latin typeface="+mj-lt"/>
              </a:rPr>
              <a:t> callers</a:t>
            </a:r>
            <a:endParaRPr lang="en-IN">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solidFill>
              <a:schemeClr val="bg1">
                <a:alpha val="46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6">
              <a:lumMod val="60000"/>
              <a:lumOff val="40000"/>
            </a:schemeClr>
          </a:solidFill>
          <a:ln>
            <a:noFill/>
          </a:ln>
          <a:effectLst/>
        </c:spPr>
        <c:marker>
          <c:symbol val="none"/>
        </c:marker>
        <c:dLbl>
          <c:idx val="0"/>
          <c:spPr>
            <a:solidFill>
              <a:schemeClr val="bg1">
                <a:alpha val="43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rgbClr val="82DEC4"/>
          </a:solidFill>
          <a:ln>
            <a:noFill/>
          </a:ln>
          <a:effectLst/>
        </c:spPr>
      </c:pivotFmt>
      <c:pivotFmt>
        <c:idx val="3"/>
        <c:spPr>
          <a:solidFill>
            <a:srgbClr val="82DEC4"/>
          </a:solidFill>
          <a:ln>
            <a:noFill/>
          </a:ln>
          <a:effectLst/>
        </c:spPr>
      </c:pivotFmt>
      <c:pivotFmt>
        <c:idx val="4"/>
        <c:spPr>
          <a:solidFill>
            <a:srgbClr val="82DEC4"/>
          </a:solidFill>
          <a:ln>
            <a:noFill/>
          </a:ln>
          <a:effectLst/>
        </c:spPr>
      </c:pivotFmt>
      <c:pivotFmt>
        <c:idx val="5"/>
        <c:spPr>
          <a:solidFill>
            <a:schemeClr val="accent2"/>
          </a:solidFill>
          <a:ln>
            <a:noFill/>
          </a:ln>
          <a:effectLst/>
        </c:spPr>
        <c:marker>
          <c:symbol val="none"/>
        </c:marker>
        <c:dLbl>
          <c:idx val="0"/>
          <c:spPr>
            <a:solidFill>
              <a:schemeClr val="bg1">
                <a:alpha val="46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6">
              <a:lumMod val="60000"/>
              <a:lumOff val="40000"/>
            </a:schemeClr>
          </a:solidFill>
          <a:ln>
            <a:noFill/>
          </a:ln>
          <a:effectLst/>
        </c:spPr>
        <c:marker>
          <c:symbol val="none"/>
        </c:marker>
        <c:dLbl>
          <c:idx val="0"/>
          <c:spPr>
            <a:solidFill>
              <a:schemeClr val="bg1">
                <a:alpha val="43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rgbClr val="82DEC4"/>
          </a:solidFill>
          <a:ln>
            <a:noFill/>
          </a:ln>
          <a:effectLst/>
        </c:spPr>
      </c:pivotFmt>
      <c:pivotFmt>
        <c:idx val="8"/>
        <c:spPr>
          <a:solidFill>
            <a:srgbClr val="82DEC4"/>
          </a:solidFill>
          <a:ln>
            <a:noFill/>
          </a:ln>
          <a:effectLst/>
        </c:spPr>
      </c:pivotFmt>
      <c:pivotFmt>
        <c:idx val="9"/>
        <c:spPr>
          <a:solidFill>
            <a:srgbClr val="82DEC4"/>
          </a:solidFill>
          <a:ln>
            <a:noFill/>
          </a:ln>
          <a:effectLst/>
        </c:spPr>
      </c:pivotFmt>
      <c:pivotFmt>
        <c:idx val="10"/>
        <c:spPr>
          <a:solidFill>
            <a:schemeClr val="accent2"/>
          </a:solidFill>
          <a:ln>
            <a:noFill/>
          </a:ln>
          <a:effectLst/>
        </c:spPr>
        <c:marker>
          <c:symbol val="none"/>
        </c:marker>
        <c:dLbl>
          <c:idx val="0"/>
          <c:spPr>
            <a:solidFill>
              <a:schemeClr val="bg1">
                <a:alpha val="46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chemeClr val="accent6">
              <a:lumMod val="60000"/>
              <a:lumOff val="40000"/>
            </a:schemeClr>
          </a:solidFill>
          <a:ln>
            <a:noFill/>
          </a:ln>
          <a:effectLst/>
        </c:spPr>
        <c:marker>
          <c:symbol val="none"/>
        </c:marker>
        <c:dLbl>
          <c:idx val="0"/>
          <c:spPr>
            <a:solidFill>
              <a:schemeClr val="bg1">
                <a:alpha val="43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2"/>
        <c:spPr>
          <a:solidFill>
            <a:srgbClr val="82DEC4"/>
          </a:solidFill>
          <a:ln>
            <a:noFill/>
          </a:ln>
          <a:effectLst/>
        </c:spPr>
      </c:pivotFmt>
      <c:pivotFmt>
        <c:idx val="13"/>
        <c:spPr>
          <a:solidFill>
            <a:srgbClr val="82DEC4"/>
          </a:solidFill>
          <a:ln>
            <a:noFill/>
          </a:ln>
          <a:effectLst/>
        </c:spPr>
      </c:pivotFmt>
      <c:pivotFmt>
        <c:idx val="14"/>
        <c:spPr>
          <a:solidFill>
            <a:srgbClr val="82DEC4"/>
          </a:solidFill>
          <a:ln>
            <a:noFill/>
          </a:ln>
          <a:effectLst/>
        </c:spPr>
      </c:pivotFmt>
    </c:pivotFmts>
    <c:plotArea>
      <c:layout/>
      <c:barChart>
        <c:barDir val="col"/>
        <c:grouping val="percentStacked"/>
        <c:varyColors val="0"/>
        <c:ser>
          <c:idx val="0"/>
          <c:order val="0"/>
          <c:tx>
            <c:strRef>
              <c:f>Pivot!$C$88:$C$89</c:f>
              <c:strCache>
                <c:ptCount val="1"/>
                <c:pt idx="0">
                  <c:v>Female</c:v>
                </c:pt>
              </c:strCache>
            </c:strRef>
          </c:tx>
          <c:spPr>
            <a:solidFill>
              <a:schemeClr val="accent2"/>
            </a:solidFill>
            <a:ln>
              <a:noFill/>
            </a:ln>
            <a:effectLst/>
          </c:spPr>
          <c:invertIfNegative val="0"/>
          <c:dLbls>
            <c:spPr>
              <a:solidFill>
                <a:schemeClr val="bg1">
                  <a:alpha val="46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Pivot!$B$90:$B$93</c:f>
              <c:strCache>
                <c:ptCount val="3"/>
                <c:pt idx="0">
                  <c:v>Cincinnati</c:v>
                </c:pt>
                <c:pt idx="1">
                  <c:v>Cleveland</c:v>
                </c:pt>
                <c:pt idx="2">
                  <c:v>Columbus</c:v>
                </c:pt>
              </c:strCache>
            </c:strRef>
          </c:cat>
          <c:val>
            <c:numRef>
              <c:f>Pivot!$C$90:$C$93</c:f>
              <c:numCache>
                <c:formatCode>#,##0</c:formatCode>
                <c:ptCount val="3"/>
                <c:pt idx="0">
                  <c:v>144</c:v>
                </c:pt>
                <c:pt idx="1">
                  <c:v>326</c:v>
                </c:pt>
                <c:pt idx="2">
                  <c:v>129</c:v>
                </c:pt>
              </c:numCache>
            </c:numRef>
          </c:val>
          <c:extLst>
            <c:ext xmlns:c16="http://schemas.microsoft.com/office/drawing/2014/chart" uri="{C3380CC4-5D6E-409C-BE32-E72D297353CC}">
              <c16:uniqueId val="{00000000-3CB3-46DD-A98C-62529A3A244C}"/>
            </c:ext>
          </c:extLst>
        </c:ser>
        <c:ser>
          <c:idx val="1"/>
          <c:order val="1"/>
          <c:tx>
            <c:strRef>
              <c:f>Pivot!$D$88:$D$89</c:f>
              <c:strCache>
                <c:ptCount val="1"/>
                <c:pt idx="0">
                  <c:v>Male</c:v>
                </c:pt>
              </c:strCache>
            </c:strRef>
          </c:tx>
          <c:spPr>
            <a:solidFill>
              <a:schemeClr val="accent6">
                <a:lumMod val="60000"/>
                <a:lumOff val="40000"/>
              </a:schemeClr>
            </a:solidFill>
            <a:ln>
              <a:noFill/>
            </a:ln>
            <a:effectLst/>
          </c:spPr>
          <c:invertIfNegative val="0"/>
          <c:dPt>
            <c:idx val="0"/>
            <c:invertIfNegative val="0"/>
            <c:bubble3D val="0"/>
            <c:spPr>
              <a:solidFill>
                <a:srgbClr val="82DEC4"/>
              </a:solidFill>
              <a:ln>
                <a:noFill/>
              </a:ln>
              <a:effectLst/>
            </c:spPr>
            <c:extLst>
              <c:ext xmlns:c16="http://schemas.microsoft.com/office/drawing/2014/chart" uri="{C3380CC4-5D6E-409C-BE32-E72D297353CC}">
                <c16:uniqueId val="{00000002-3CB3-46DD-A98C-62529A3A244C}"/>
              </c:ext>
            </c:extLst>
          </c:dPt>
          <c:dPt>
            <c:idx val="1"/>
            <c:invertIfNegative val="0"/>
            <c:bubble3D val="0"/>
            <c:spPr>
              <a:solidFill>
                <a:srgbClr val="82DEC4"/>
              </a:solidFill>
              <a:ln>
                <a:noFill/>
              </a:ln>
              <a:effectLst/>
            </c:spPr>
            <c:extLst>
              <c:ext xmlns:c16="http://schemas.microsoft.com/office/drawing/2014/chart" uri="{C3380CC4-5D6E-409C-BE32-E72D297353CC}">
                <c16:uniqueId val="{00000004-3CB3-46DD-A98C-62529A3A244C}"/>
              </c:ext>
            </c:extLst>
          </c:dPt>
          <c:dPt>
            <c:idx val="2"/>
            <c:invertIfNegative val="0"/>
            <c:bubble3D val="0"/>
            <c:spPr>
              <a:solidFill>
                <a:srgbClr val="82DEC4"/>
              </a:solidFill>
              <a:ln>
                <a:noFill/>
              </a:ln>
              <a:effectLst/>
            </c:spPr>
            <c:extLst>
              <c:ext xmlns:c16="http://schemas.microsoft.com/office/drawing/2014/chart" uri="{C3380CC4-5D6E-409C-BE32-E72D297353CC}">
                <c16:uniqueId val="{00000006-3CB3-46DD-A98C-62529A3A244C}"/>
              </c:ext>
            </c:extLst>
          </c:dPt>
          <c:dLbls>
            <c:spPr>
              <a:solidFill>
                <a:schemeClr val="bg1">
                  <a:alpha val="43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Pivot!$B$90:$B$93</c:f>
              <c:strCache>
                <c:ptCount val="3"/>
                <c:pt idx="0">
                  <c:v>Cincinnati</c:v>
                </c:pt>
                <c:pt idx="1">
                  <c:v>Cleveland</c:v>
                </c:pt>
                <c:pt idx="2">
                  <c:v>Columbus</c:v>
                </c:pt>
              </c:strCache>
            </c:strRef>
          </c:cat>
          <c:val>
            <c:numRef>
              <c:f>Pivot!$D$90:$D$93</c:f>
              <c:numCache>
                <c:formatCode>#,##0</c:formatCode>
                <c:ptCount val="3"/>
                <c:pt idx="0">
                  <c:v>132</c:v>
                </c:pt>
                <c:pt idx="1">
                  <c:v>63</c:v>
                </c:pt>
                <c:pt idx="2">
                  <c:v>206</c:v>
                </c:pt>
              </c:numCache>
            </c:numRef>
          </c:val>
          <c:extLst>
            <c:ext xmlns:c16="http://schemas.microsoft.com/office/drawing/2014/chart" uri="{C3380CC4-5D6E-409C-BE32-E72D297353CC}">
              <c16:uniqueId val="{00000007-3CB3-46DD-A98C-62529A3A244C}"/>
            </c:ext>
          </c:extLst>
        </c:ser>
        <c:dLbls>
          <c:dLblPos val="ctr"/>
          <c:showLegendKey val="0"/>
          <c:showVal val="1"/>
          <c:showCatName val="0"/>
          <c:showSerName val="0"/>
          <c:showPercent val="0"/>
          <c:showBubbleSize val="0"/>
        </c:dLbls>
        <c:gapWidth val="25"/>
        <c:overlap val="100"/>
        <c:axId val="276186912"/>
        <c:axId val="276187392"/>
      </c:barChart>
      <c:catAx>
        <c:axId val="276186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76187392"/>
        <c:crosses val="autoZero"/>
        <c:auto val="1"/>
        <c:lblAlgn val="ctr"/>
        <c:lblOffset val="100"/>
        <c:noMultiLvlLbl val="0"/>
      </c:catAx>
      <c:valAx>
        <c:axId val="276187392"/>
        <c:scaling>
          <c:orientation val="minMax"/>
        </c:scaling>
        <c:delete val="1"/>
        <c:axPos val="l"/>
        <c:numFmt formatCode="0%" sourceLinked="1"/>
        <c:majorTickMark val="out"/>
        <c:minorTickMark val="none"/>
        <c:tickLblPos val="nextTo"/>
        <c:crossAx val="27618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Pivot!$H$54:$H$58</c:f>
              <c:strCache>
                <c:ptCount val="5"/>
                <c:pt idx="0">
                  <c:v>R01</c:v>
                </c:pt>
                <c:pt idx="1">
                  <c:v>R02</c:v>
                </c:pt>
                <c:pt idx="2">
                  <c:v>R03</c:v>
                </c:pt>
                <c:pt idx="3">
                  <c:v>R04</c:v>
                </c:pt>
                <c:pt idx="4">
                  <c:v>R05</c:v>
                </c:pt>
              </c:strCache>
            </c:strRef>
          </c:cat>
          <c:val>
            <c:numRef>
              <c:f>Pivot!$I$54:$I$58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ACE-4C5F-87C7-BF75BA211911}"/>
            </c:ext>
          </c:extLst>
        </c:ser>
        <c:ser>
          <c:idx val="1"/>
          <c:order val="1"/>
          <c:tx>
            <c:strRef>
              <c:f>Pivot!$K$53</c:f>
              <c:strCache>
                <c:ptCount val="1"/>
                <c:pt idx="0">
                  <c:v>Sel Call</c:v>
                </c:pt>
              </c:strCache>
            </c:strRef>
          </c:tx>
          <c:spPr>
            <a:gradFill>
              <a:gsLst>
                <a:gs pos="0">
                  <a:srgbClr val="C00000"/>
                </a:gs>
                <a:gs pos="100000">
                  <a:schemeClr val="accent2">
                    <a:lumMod val="60000"/>
                    <a:lumOff val="40000"/>
                  </a:schemeClr>
                </a:gs>
              </a:gsLst>
              <a:lin ang="108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Pivot!$K$54:$K$58</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9-6ACE-4C5F-87C7-BF75BA211911}"/>
            </c:ext>
          </c:extLst>
        </c:ser>
        <c:dLbls>
          <c:dLblPos val="outEnd"/>
          <c:showLegendKey val="0"/>
          <c:showVal val="1"/>
          <c:showCatName val="0"/>
          <c:showSerName val="0"/>
          <c:showPercent val="0"/>
          <c:showBubbleSize val="0"/>
        </c:dLbls>
        <c:gapWidth val="25"/>
        <c:overlap val="100"/>
        <c:axId val="926473376"/>
        <c:axId val="926491136"/>
      </c:barChart>
      <c:catAx>
        <c:axId val="9264733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91136"/>
        <c:crosses val="autoZero"/>
        <c:auto val="1"/>
        <c:lblAlgn val="ctr"/>
        <c:lblOffset val="100"/>
        <c:noMultiLvlLbl val="0"/>
      </c:catAx>
      <c:valAx>
        <c:axId val="926491136"/>
        <c:scaling>
          <c:orientation val="minMax"/>
          <c:min val="0"/>
        </c:scaling>
        <c:delete val="1"/>
        <c:axPos val="t"/>
        <c:numFmt formatCode="General" sourceLinked="1"/>
        <c:majorTickMark val="out"/>
        <c:minorTickMark val="none"/>
        <c:tickLblPos val="nextTo"/>
        <c:crossAx val="92647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Pivot!$H$54:$H$58</c:f>
              <c:strCache>
                <c:ptCount val="5"/>
                <c:pt idx="0">
                  <c:v>R01</c:v>
                </c:pt>
                <c:pt idx="1">
                  <c:v>R02</c:v>
                </c:pt>
                <c:pt idx="2">
                  <c:v>R03</c:v>
                </c:pt>
                <c:pt idx="3">
                  <c:v>R04</c:v>
                </c:pt>
                <c:pt idx="4">
                  <c:v>R05</c:v>
                </c:pt>
              </c:strCache>
            </c:strRef>
          </c:cat>
          <c:val>
            <c:numRef>
              <c:f>Pivot!$J$54:$J$58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2E3-40D3-A772-1FFA5199B502}"/>
            </c:ext>
          </c:extLst>
        </c:ser>
        <c:ser>
          <c:idx val="1"/>
          <c:order val="1"/>
          <c:tx>
            <c:strRef>
              <c:f>Pivot!$L$53</c:f>
              <c:strCache>
                <c:ptCount val="1"/>
                <c:pt idx="0">
                  <c:v>Sel Amt</c:v>
                </c:pt>
              </c:strCache>
            </c:strRef>
          </c:tx>
          <c:spPr>
            <a:solidFill>
              <a:schemeClr val="accent2"/>
            </a:solidFill>
            <a:ln>
              <a:noFill/>
            </a:ln>
            <a:effectLst/>
          </c:spPr>
          <c:invertIfNegative val="0"/>
          <c:dPt>
            <c:idx val="2"/>
            <c:invertIfNegative val="0"/>
            <c:bubble3D val="0"/>
            <c:spPr>
              <a:gradFill>
                <a:gsLst>
                  <a:gs pos="0">
                    <a:schemeClr val="accent2">
                      <a:lumMod val="75000"/>
                    </a:schemeClr>
                  </a:gs>
                  <a:gs pos="100000">
                    <a:schemeClr val="accent2">
                      <a:lumMod val="60000"/>
                      <a:lumOff val="40000"/>
                    </a:schemeClr>
                  </a:gs>
                </a:gsLst>
                <a:lin ang="10800000" scaled="1"/>
              </a:gradFill>
              <a:ln>
                <a:noFill/>
              </a:ln>
              <a:effectLst/>
            </c:spPr>
            <c:extLst>
              <c:ext xmlns:c16="http://schemas.microsoft.com/office/drawing/2014/chart" uri="{C3380CC4-5D6E-409C-BE32-E72D297353CC}">
                <c16:uniqueId val="{00000002-F2E3-40D3-A772-1FFA5199B5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Pivot!$L$54:$L$58</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F2E3-40D3-A772-1FFA5199B502}"/>
            </c:ext>
          </c:extLst>
        </c:ser>
        <c:dLbls>
          <c:dLblPos val="outEnd"/>
          <c:showLegendKey val="0"/>
          <c:showVal val="1"/>
          <c:showCatName val="0"/>
          <c:showSerName val="0"/>
          <c:showPercent val="0"/>
          <c:showBubbleSize val="0"/>
        </c:dLbls>
        <c:gapWidth val="25"/>
        <c:overlap val="100"/>
        <c:axId val="926479136"/>
        <c:axId val="926492576"/>
      </c:barChart>
      <c:catAx>
        <c:axId val="926479136"/>
        <c:scaling>
          <c:orientation val="maxMin"/>
        </c:scaling>
        <c:delete val="1"/>
        <c:axPos val="l"/>
        <c:numFmt formatCode="General" sourceLinked="1"/>
        <c:majorTickMark val="out"/>
        <c:minorTickMark val="none"/>
        <c:tickLblPos val="nextTo"/>
        <c:crossAx val="926492576"/>
        <c:crosses val="autoZero"/>
        <c:auto val="1"/>
        <c:lblAlgn val="ctr"/>
        <c:lblOffset val="100"/>
        <c:noMultiLvlLbl val="0"/>
      </c:catAx>
      <c:valAx>
        <c:axId val="926492576"/>
        <c:scaling>
          <c:orientation val="minMax"/>
        </c:scaling>
        <c:delete val="1"/>
        <c:axPos val="t"/>
        <c:numFmt formatCode="\$#,###.0,&quot;K&quot;" sourceLinked="1"/>
        <c:majorTickMark val="out"/>
        <c:minorTickMark val="none"/>
        <c:tickLblPos val="nextTo"/>
        <c:crossAx val="92647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Excel.xlsx]Pivot!City-m vs Fm</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82DEC4"/>
                </a:solidFill>
                <a:latin typeface="+mj-lt"/>
              </a:rPr>
              <a:t>Male</a:t>
            </a:r>
            <a:r>
              <a:rPr lang="en-IN" baseline="0">
                <a:latin typeface="+mj-lt"/>
              </a:rPr>
              <a:t> vs </a:t>
            </a:r>
            <a:r>
              <a:rPr lang="en-IN" baseline="0">
                <a:solidFill>
                  <a:srgbClr val="E14F0D"/>
                </a:solidFill>
                <a:latin typeface="+mj-lt"/>
              </a:rPr>
              <a:t>Female</a:t>
            </a:r>
            <a:r>
              <a:rPr lang="en-IN" baseline="0">
                <a:latin typeface="+mj-lt"/>
              </a:rPr>
              <a:t> callers</a:t>
            </a:r>
            <a:endParaRPr lang="en-IN">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solidFill>
              <a:schemeClr val="bg1">
                <a:alpha val="46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6">
              <a:lumMod val="60000"/>
              <a:lumOff val="40000"/>
            </a:schemeClr>
          </a:solidFill>
          <a:ln>
            <a:noFill/>
          </a:ln>
          <a:effectLst/>
        </c:spPr>
        <c:marker>
          <c:symbol val="none"/>
        </c:marker>
        <c:dLbl>
          <c:idx val="0"/>
          <c:spPr>
            <a:solidFill>
              <a:schemeClr val="bg1">
                <a:alpha val="43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rgbClr val="82DEC4"/>
          </a:solidFill>
          <a:ln>
            <a:noFill/>
          </a:ln>
          <a:effectLst/>
        </c:spPr>
      </c:pivotFmt>
      <c:pivotFmt>
        <c:idx val="3"/>
        <c:spPr>
          <a:solidFill>
            <a:srgbClr val="82DEC4"/>
          </a:solidFill>
          <a:ln>
            <a:noFill/>
          </a:ln>
          <a:effectLst/>
        </c:spPr>
      </c:pivotFmt>
      <c:pivotFmt>
        <c:idx val="4"/>
        <c:spPr>
          <a:solidFill>
            <a:srgbClr val="82DEC4"/>
          </a:solidFill>
          <a:ln>
            <a:noFill/>
          </a:ln>
          <a:effectLst/>
        </c:spPr>
      </c:pivotFmt>
    </c:pivotFmts>
    <c:plotArea>
      <c:layout/>
      <c:barChart>
        <c:barDir val="col"/>
        <c:grouping val="percentStacked"/>
        <c:varyColors val="0"/>
        <c:ser>
          <c:idx val="0"/>
          <c:order val="0"/>
          <c:tx>
            <c:strRef>
              <c:f>Pivot!$C$88:$C$89</c:f>
              <c:strCache>
                <c:ptCount val="1"/>
                <c:pt idx="0">
                  <c:v>Female</c:v>
                </c:pt>
              </c:strCache>
            </c:strRef>
          </c:tx>
          <c:spPr>
            <a:solidFill>
              <a:schemeClr val="accent2"/>
            </a:solidFill>
            <a:ln>
              <a:noFill/>
            </a:ln>
            <a:effectLst/>
          </c:spPr>
          <c:invertIfNegative val="0"/>
          <c:dLbls>
            <c:spPr>
              <a:solidFill>
                <a:schemeClr val="bg1">
                  <a:alpha val="46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Pivot!$B$90:$B$93</c:f>
              <c:strCache>
                <c:ptCount val="3"/>
                <c:pt idx="0">
                  <c:v>Cincinnati</c:v>
                </c:pt>
                <c:pt idx="1">
                  <c:v>Cleveland</c:v>
                </c:pt>
                <c:pt idx="2">
                  <c:v>Columbus</c:v>
                </c:pt>
              </c:strCache>
            </c:strRef>
          </c:cat>
          <c:val>
            <c:numRef>
              <c:f>Pivot!$C$90:$C$93</c:f>
              <c:numCache>
                <c:formatCode>#,##0</c:formatCode>
                <c:ptCount val="3"/>
                <c:pt idx="0">
                  <c:v>144</c:v>
                </c:pt>
                <c:pt idx="1">
                  <c:v>326</c:v>
                </c:pt>
                <c:pt idx="2">
                  <c:v>129</c:v>
                </c:pt>
              </c:numCache>
            </c:numRef>
          </c:val>
          <c:extLst>
            <c:ext xmlns:c16="http://schemas.microsoft.com/office/drawing/2014/chart" uri="{C3380CC4-5D6E-409C-BE32-E72D297353CC}">
              <c16:uniqueId val="{00000000-4D0F-4210-8718-6284A643B55B}"/>
            </c:ext>
          </c:extLst>
        </c:ser>
        <c:ser>
          <c:idx val="1"/>
          <c:order val="1"/>
          <c:tx>
            <c:strRef>
              <c:f>Pivot!$D$88:$D$89</c:f>
              <c:strCache>
                <c:ptCount val="1"/>
                <c:pt idx="0">
                  <c:v>Male</c:v>
                </c:pt>
              </c:strCache>
            </c:strRef>
          </c:tx>
          <c:spPr>
            <a:solidFill>
              <a:schemeClr val="accent6">
                <a:lumMod val="60000"/>
                <a:lumOff val="40000"/>
              </a:schemeClr>
            </a:solidFill>
            <a:ln>
              <a:noFill/>
            </a:ln>
            <a:effectLst/>
          </c:spPr>
          <c:invertIfNegative val="0"/>
          <c:dPt>
            <c:idx val="0"/>
            <c:invertIfNegative val="0"/>
            <c:bubble3D val="0"/>
            <c:spPr>
              <a:solidFill>
                <a:srgbClr val="82DEC4"/>
              </a:solidFill>
              <a:ln>
                <a:noFill/>
              </a:ln>
              <a:effectLst/>
            </c:spPr>
            <c:extLst>
              <c:ext xmlns:c16="http://schemas.microsoft.com/office/drawing/2014/chart" uri="{C3380CC4-5D6E-409C-BE32-E72D297353CC}">
                <c16:uniqueId val="{00000003-4D0F-4210-8718-6284A643B55B}"/>
              </c:ext>
            </c:extLst>
          </c:dPt>
          <c:dPt>
            <c:idx val="1"/>
            <c:invertIfNegative val="0"/>
            <c:bubble3D val="0"/>
            <c:spPr>
              <a:solidFill>
                <a:srgbClr val="82DEC4"/>
              </a:solidFill>
              <a:ln>
                <a:noFill/>
              </a:ln>
              <a:effectLst/>
            </c:spPr>
            <c:extLst>
              <c:ext xmlns:c16="http://schemas.microsoft.com/office/drawing/2014/chart" uri="{C3380CC4-5D6E-409C-BE32-E72D297353CC}">
                <c16:uniqueId val="{00000004-4D0F-4210-8718-6284A643B55B}"/>
              </c:ext>
            </c:extLst>
          </c:dPt>
          <c:dPt>
            <c:idx val="2"/>
            <c:invertIfNegative val="0"/>
            <c:bubble3D val="0"/>
            <c:spPr>
              <a:solidFill>
                <a:srgbClr val="82DEC4"/>
              </a:solidFill>
              <a:ln>
                <a:noFill/>
              </a:ln>
              <a:effectLst/>
            </c:spPr>
            <c:extLst>
              <c:ext xmlns:c16="http://schemas.microsoft.com/office/drawing/2014/chart" uri="{C3380CC4-5D6E-409C-BE32-E72D297353CC}">
                <c16:uniqueId val="{00000005-4D0F-4210-8718-6284A643B55B}"/>
              </c:ext>
            </c:extLst>
          </c:dPt>
          <c:dLbls>
            <c:spPr>
              <a:solidFill>
                <a:schemeClr val="bg1">
                  <a:alpha val="43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Pivot!$B$90:$B$93</c:f>
              <c:strCache>
                <c:ptCount val="3"/>
                <c:pt idx="0">
                  <c:v>Cincinnati</c:v>
                </c:pt>
                <c:pt idx="1">
                  <c:v>Cleveland</c:v>
                </c:pt>
                <c:pt idx="2">
                  <c:v>Columbus</c:v>
                </c:pt>
              </c:strCache>
            </c:strRef>
          </c:cat>
          <c:val>
            <c:numRef>
              <c:f>Pivot!$D$90:$D$93</c:f>
              <c:numCache>
                <c:formatCode>#,##0</c:formatCode>
                <c:ptCount val="3"/>
                <c:pt idx="0">
                  <c:v>132</c:v>
                </c:pt>
                <c:pt idx="1">
                  <c:v>63</c:v>
                </c:pt>
                <c:pt idx="2">
                  <c:v>206</c:v>
                </c:pt>
              </c:numCache>
            </c:numRef>
          </c:val>
          <c:extLst>
            <c:ext xmlns:c16="http://schemas.microsoft.com/office/drawing/2014/chart" uri="{C3380CC4-5D6E-409C-BE32-E72D297353CC}">
              <c16:uniqueId val="{00000001-4D0F-4210-8718-6284A643B55B}"/>
            </c:ext>
          </c:extLst>
        </c:ser>
        <c:dLbls>
          <c:dLblPos val="ctr"/>
          <c:showLegendKey val="0"/>
          <c:showVal val="1"/>
          <c:showCatName val="0"/>
          <c:showSerName val="0"/>
          <c:showPercent val="0"/>
          <c:showBubbleSize val="0"/>
        </c:dLbls>
        <c:gapWidth val="25"/>
        <c:overlap val="100"/>
        <c:axId val="276186912"/>
        <c:axId val="276187392"/>
      </c:barChart>
      <c:catAx>
        <c:axId val="276186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76187392"/>
        <c:crosses val="autoZero"/>
        <c:auto val="1"/>
        <c:lblAlgn val="ctr"/>
        <c:lblOffset val="100"/>
        <c:noMultiLvlLbl val="0"/>
      </c:catAx>
      <c:valAx>
        <c:axId val="276187392"/>
        <c:scaling>
          <c:orientation val="minMax"/>
        </c:scaling>
        <c:delete val="1"/>
        <c:axPos val="l"/>
        <c:numFmt formatCode="0%" sourceLinked="1"/>
        <c:majorTickMark val="out"/>
        <c:minorTickMark val="none"/>
        <c:tickLblPos val="nextTo"/>
        <c:crossAx val="27618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jpe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17" Type="http://schemas.openxmlformats.org/officeDocument/2006/relationships/image" Target="../media/image27.jpeg"/><Relationship Id="rId2" Type="http://schemas.openxmlformats.org/officeDocument/2006/relationships/image" Target="../media/image12.svg"/><Relationship Id="rId16" Type="http://schemas.openxmlformats.org/officeDocument/2006/relationships/image" Target="../media/image26.jpe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jpe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twoCellAnchor>
    <xdr:from>
      <xdr:col>1</xdr:col>
      <xdr:colOff>165100</xdr:colOff>
      <xdr:row>3</xdr:row>
      <xdr:rowOff>165100</xdr:rowOff>
    </xdr:from>
    <xdr:to>
      <xdr:col>3</xdr:col>
      <xdr:colOff>488950</xdr:colOff>
      <xdr:row>8</xdr:row>
      <xdr:rowOff>101600</xdr:rowOff>
    </xdr:to>
    <xdr:sp macro="" textlink="Pivot!A4">
      <xdr:nvSpPr>
        <xdr:cNvPr id="2" name="Rectangle: Rounded Corners 1">
          <a:extLst>
            <a:ext uri="{FF2B5EF4-FFF2-40B4-BE49-F238E27FC236}">
              <a16:creationId xmlns:a16="http://schemas.microsoft.com/office/drawing/2014/main" id="{4EAB40D2-8C38-5955-0929-D1AAA5CACBBA}"/>
            </a:ext>
          </a:extLst>
        </xdr:cNvPr>
        <xdr:cNvSpPr/>
      </xdr:nvSpPr>
      <xdr:spPr>
        <a:xfrm>
          <a:off x="571500" y="717550"/>
          <a:ext cx="1346200" cy="857250"/>
        </a:xfrm>
        <a:prstGeom prst="roundRect">
          <a:avLst/>
        </a:prstGeom>
        <a:solidFill>
          <a:schemeClr val="accent2"/>
        </a:solidFill>
        <a:ln>
          <a:noFill/>
        </a:ln>
        <a:effectLst>
          <a:outerShdw blurRad="254000" dist="127000" dir="30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AB318DA-8CD3-4E61-80AB-A8C08ACC4EFF}" type="TxLink">
            <a:rPr lang="en-US" sz="2400" b="1" i="0" u="none" strike="noStrike">
              <a:ln>
                <a:noFill/>
              </a:ln>
              <a:solidFill>
                <a:schemeClr val="bg1"/>
              </a:solidFill>
              <a:latin typeface="+mj-lt"/>
            </a:rPr>
            <a:pPr algn="ctr"/>
            <a:t>1,000</a:t>
          </a:fld>
          <a:endParaRPr lang="en-US" sz="2400" b="1">
            <a:ln>
              <a:noFill/>
            </a:ln>
            <a:solidFill>
              <a:schemeClr val="bg1"/>
            </a:solidFill>
            <a:latin typeface="+mj-lt"/>
          </a:endParaRPr>
        </a:p>
      </xdr:txBody>
    </xdr:sp>
    <xdr:clientData/>
  </xdr:twoCellAnchor>
  <xdr:twoCellAnchor>
    <xdr:from>
      <xdr:col>2</xdr:col>
      <xdr:colOff>152400</xdr:colOff>
      <xdr:row>3</xdr:row>
      <xdr:rowOff>165100</xdr:rowOff>
    </xdr:from>
    <xdr:to>
      <xdr:col>3</xdr:col>
      <xdr:colOff>133350</xdr:colOff>
      <xdr:row>5</xdr:row>
      <xdr:rowOff>31750</xdr:rowOff>
    </xdr:to>
    <xdr:sp macro="" textlink="">
      <xdr:nvSpPr>
        <xdr:cNvPr id="3" name="TextBox 2">
          <a:extLst>
            <a:ext uri="{FF2B5EF4-FFF2-40B4-BE49-F238E27FC236}">
              <a16:creationId xmlns:a16="http://schemas.microsoft.com/office/drawing/2014/main" id="{4EC9FB6B-6285-8D55-280E-4BA0905B9919}"/>
            </a:ext>
          </a:extLst>
        </xdr:cNvPr>
        <xdr:cNvSpPr txBox="1"/>
      </xdr:nvSpPr>
      <xdr:spPr>
        <a:xfrm>
          <a:off x="920750" y="717550"/>
          <a:ext cx="641350" cy="2349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latin typeface="+mj-lt"/>
            </a:rPr>
            <a:t>Calls</a:t>
          </a:r>
        </a:p>
      </xdr:txBody>
    </xdr:sp>
    <xdr:clientData/>
  </xdr:twoCellAnchor>
  <xdr:twoCellAnchor editAs="oneCell">
    <xdr:from>
      <xdr:col>1</xdr:col>
      <xdr:colOff>301578</xdr:colOff>
      <xdr:row>4</xdr:row>
      <xdr:rowOff>35471</xdr:rowOff>
    </xdr:from>
    <xdr:to>
      <xdr:col>2</xdr:col>
      <xdr:colOff>180602</xdr:colOff>
      <xdr:row>5</xdr:row>
      <xdr:rowOff>21618</xdr:rowOff>
    </xdr:to>
    <xdr:pic>
      <xdr:nvPicPr>
        <xdr:cNvPr id="4" name="Graphic 3" descr="Receiver with solid fill">
          <a:extLst>
            <a:ext uri="{FF2B5EF4-FFF2-40B4-BE49-F238E27FC236}">
              <a16:creationId xmlns:a16="http://schemas.microsoft.com/office/drawing/2014/main" id="{CF094062-9F13-4868-8F42-D4EE64412F0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832282">
          <a:off x="707978" y="772071"/>
          <a:ext cx="177474" cy="170298"/>
        </a:xfrm>
        <a:prstGeom prst="rect">
          <a:avLst/>
        </a:prstGeom>
      </xdr:spPr>
    </xdr:pic>
    <xdr:clientData/>
  </xdr:twoCellAnchor>
  <xdr:twoCellAnchor>
    <xdr:from>
      <xdr:col>2</xdr:col>
      <xdr:colOff>101600</xdr:colOff>
      <xdr:row>7</xdr:row>
      <xdr:rowOff>44450</xdr:rowOff>
    </xdr:from>
    <xdr:to>
      <xdr:col>3</xdr:col>
      <xdr:colOff>266700</xdr:colOff>
      <xdr:row>8</xdr:row>
      <xdr:rowOff>25400</xdr:rowOff>
    </xdr:to>
    <xdr:sp macro="" textlink="Pivot!A16">
      <xdr:nvSpPr>
        <xdr:cNvPr id="8" name="TextBox 7">
          <a:extLst>
            <a:ext uri="{FF2B5EF4-FFF2-40B4-BE49-F238E27FC236}">
              <a16:creationId xmlns:a16="http://schemas.microsoft.com/office/drawing/2014/main" id="{F001E1E3-2B38-3254-BF7F-3C9C59F2BAB8}"/>
            </a:ext>
          </a:extLst>
        </xdr:cNvPr>
        <xdr:cNvSpPr txBox="1"/>
      </xdr:nvSpPr>
      <xdr:spPr>
        <a:xfrm>
          <a:off x="869950" y="1333500"/>
          <a:ext cx="825500" cy="1651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A7B056-ED72-4DBA-9089-3BD94AFC94B5}" type="TxLink">
            <a:rPr lang="en-US" sz="1100" b="1" i="0" u="none" strike="noStrike">
              <a:ln>
                <a:noFill/>
              </a:ln>
              <a:solidFill>
                <a:schemeClr val="bg1"/>
              </a:solidFill>
              <a:latin typeface="+mj-lt"/>
            </a:rPr>
            <a:pPr algn="ctr"/>
            <a:t>189</a:t>
          </a:fld>
          <a:endParaRPr lang="en-IN" sz="1100" b="1">
            <a:ln>
              <a:noFill/>
            </a:ln>
            <a:solidFill>
              <a:schemeClr val="bg1"/>
            </a:solidFill>
            <a:latin typeface="+mj-lt"/>
          </a:endParaRPr>
        </a:p>
      </xdr:txBody>
    </xdr:sp>
    <xdr:clientData/>
  </xdr:twoCellAnchor>
  <xdr:twoCellAnchor>
    <xdr:from>
      <xdr:col>1</xdr:col>
      <xdr:colOff>149578</xdr:colOff>
      <xdr:row>11</xdr:row>
      <xdr:rowOff>17639</xdr:rowOff>
    </xdr:from>
    <xdr:to>
      <xdr:col>3</xdr:col>
      <xdr:colOff>473428</xdr:colOff>
      <xdr:row>15</xdr:row>
      <xdr:rowOff>137583</xdr:rowOff>
    </xdr:to>
    <xdr:sp macro="" textlink="Pivot!B4">
      <xdr:nvSpPr>
        <xdr:cNvPr id="9" name="Rectangle: Rounded Corners 8">
          <a:extLst>
            <a:ext uri="{FF2B5EF4-FFF2-40B4-BE49-F238E27FC236}">
              <a16:creationId xmlns:a16="http://schemas.microsoft.com/office/drawing/2014/main" id="{A4260156-0EE0-468D-9CB6-C2CE38849F18}"/>
            </a:ext>
          </a:extLst>
        </xdr:cNvPr>
        <xdr:cNvSpPr/>
      </xdr:nvSpPr>
      <xdr:spPr>
        <a:xfrm>
          <a:off x="396522" y="2282472"/>
          <a:ext cx="1276350" cy="853722"/>
        </a:xfrm>
        <a:prstGeom prst="roundRect">
          <a:avLst/>
        </a:prstGeom>
        <a:solidFill>
          <a:schemeClr val="accent2"/>
        </a:solidFill>
        <a:ln>
          <a:noFill/>
        </a:ln>
        <a:effectLst>
          <a:outerShdw blurRad="254000" dist="127000" dir="30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53BF618-E225-452B-B8DD-7932F4772952}" type="TxLink">
            <a:rPr lang="en-US" sz="1800" b="1" i="0" u="none" strike="noStrike">
              <a:ln>
                <a:noFill/>
              </a:ln>
              <a:solidFill>
                <a:schemeClr val="bg1"/>
              </a:solidFill>
              <a:latin typeface="+mj-lt"/>
              <a:ea typeface="+mn-ea"/>
              <a:cs typeface="+mn-cs"/>
            </a:rPr>
            <a:pPr marL="0" indent="0" algn="ctr"/>
            <a:t>₹ 96,623</a:t>
          </a:fld>
          <a:endParaRPr lang="en-US" sz="1800" b="1" i="0" u="none" strike="noStrike">
            <a:ln>
              <a:noFill/>
            </a:ln>
            <a:solidFill>
              <a:schemeClr val="bg1"/>
            </a:solidFill>
            <a:latin typeface="+mj-lt"/>
            <a:ea typeface="+mn-ea"/>
            <a:cs typeface="+mn-cs"/>
          </a:endParaRPr>
        </a:p>
      </xdr:txBody>
    </xdr:sp>
    <xdr:clientData/>
  </xdr:twoCellAnchor>
  <xdr:twoCellAnchor>
    <xdr:from>
      <xdr:col>2</xdr:col>
      <xdr:colOff>79727</xdr:colOff>
      <xdr:row>11</xdr:row>
      <xdr:rowOff>74084</xdr:rowOff>
    </xdr:from>
    <xdr:to>
      <xdr:col>3</xdr:col>
      <xdr:colOff>282927</xdr:colOff>
      <xdr:row>12</xdr:row>
      <xdr:rowOff>61383</xdr:rowOff>
    </xdr:to>
    <xdr:sp macro="" textlink="">
      <xdr:nvSpPr>
        <xdr:cNvPr id="10" name="TextBox 9">
          <a:extLst>
            <a:ext uri="{FF2B5EF4-FFF2-40B4-BE49-F238E27FC236}">
              <a16:creationId xmlns:a16="http://schemas.microsoft.com/office/drawing/2014/main" id="{AAC265F5-392F-4E1C-AF33-2C6C3323A080}"/>
            </a:ext>
          </a:extLst>
        </xdr:cNvPr>
        <xdr:cNvSpPr txBox="1"/>
      </xdr:nvSpPr>
      <xdr:spPr>
        <a:xfrm>
          <a:off x="573616" y="2338917"/>
          <a:ext cx="908755" cy="170744"/>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Amount</a:t>
          </a:r>
        </a:p>
      </xdr:txBody>
    </xdr:sp>
    <xdr:clientData/>
  </xdr:twoCellAnchor>
  <xdr:twoCellAnchor editAs="oneCell">
    <xdr:from>
      <xdr:col>2</xdr:col>
      <xdr:colOff>15182</xdr:colOff>
      <xdr:row>11</xdr:row>
      <xdr:rowOff>63694</xdr:rowOff>
    </xdr:from>
    <xdr:to>
      <xdr:col>2</xdr:col>
      <xdr:colOff>184775</xdr:colOff>
      <xdr:row>12</xdr:row>
      <xdr:rowOff>49842</xdr:rowOff>
    </xdr:to>
    <xdr:pic>
      <xdr:nvPicPr>
        <xdr:cNvPr id="11" name="Graphic 10">
          <a:extLst>
            <a:ext uri="{FF2B5EF4-FFF2-40B4-BE49-F238E27FC236}">
              <a16:creationId xmlns:a16="http://schemas.microsoft.com/office/drawing/2014/main" id="{B55957E7-F874-45EA-A07B-C6A65345A95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1832282">
          <a:off x="509071" y="2328527"/>
          <a:ext cx="169593" cy="169593"/>
        </a:xfrm>
        <a:prstGeom prst="rect">
          <a:avLst/>
        </a:prstGeom>
      </xdr:spPr>
    </xdr:pic>
    <xdr:clientData/>
  </xdr:twoCellAnchor>
  <xdr:twoCellAnchor>
    <xdr:from>
      <xdr:col>2</xdr:col>
      <xdr:colOff>57150</xdr:colOff>
      <xdr:row>14</xdr:row>
      <xdr:rowOff>44449</xdr:rowOff>
    </xdr:from>
    <xdr:to>
      <xdr:col>3</xdr:col>
      <xdr:colOff>222250</xdr:colOff>
      <xdr:row>15</xdr:row>
      <xdr:rowOff>25400</xdr:rowOff>
    </xdr:to>
    <xdr:sp macro="" textlink="Pivot!B16">
      <xdr:nvSpPr>
        <xdr:cNvPr id="12" name="TextBox 11">
          <a:extLst>
            <a:ext uri="{FF2B5EF4-FFF2-40B4-BE49-F238E27FC236}">
              <a16:creationId xmlns:a16="http://schemas.microsoft.com/office/drawing/2014/main" id="{E0C35D6A-4A52-48CF-8B0D-14F85AF6A676}"/>
            </a:ext>
          </a:extLst>
        </xdr:cNvPr>
        <xdr:cNvSpPr txBox="1"/>
      </xdr:nvSpPr>
      <xdr:spPr>
        <a:xfrm>
          <a:off x="551039" y="2859616"/>
          <a:ext cx="870655" cy="16439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EDBD6F-285B-4549-80B1-55A7B8833678}" type="TxLink">
            <a:rPr lang="en-US" sz="1100" b="1" i="0" u="none" strike="noStrike">
              <a:ln>
                <a:noFill/>
              </a:ln>
              <a:solidFill>
                <a:schemeClr val="bg1"/>
              </a:solidFill>
              <a:latin typeface="Aptos"/>
            </a:rPr>
            <a:pPr algn="ctr"/>
            <a:t>₹ 18,415</a:t>
          </a:fld>
          <a:endParaRPr lang="en-IN" sz="1100" b="1">
            <a:ln>
              <a:noFill/>
            </a:ln>
            <a:solidFill>
              <a:schemeClr val="bg1"/>
            </a:solidFill>
            <a:latin typeface="+mj-lt"/>
          </a:endParaRPr>
        </a:p>
      </xdr:txBody>
    </xdr:sp>
    <xdr:clientData/>
  </xdr:twoCellAnchor>
  <xdr:twoCellAnchor>
    <xdr:from>
      <xdr:col>1</xdr:col>
      <xdr:colOff>153106</xdr:colOff>
      <xdr:row>19</xdr:row>
      <xdr:rowOff>51505</xdr:rowOff>
    </xdr:from>
    <xdr:to>
      <xdr:col>3</xdr:col>
      <xdr:colOff>476956</xdr:colOff>
      <xdr:row>23</xdr:row>
      <xdr:rowOff>172155</xdr:rowOff>
    </xdr:to>
    <xdr:sp macro="" textlink="Pivot!C4">
      <xdr:nvSpPr>
        <xdr:cNvPr id="13" name="Rectangle: Rounded Corners 12">
          <a:extLst>
            <a:ext uri="{FF2B5EF4-FFF2-40B4-BE49-F238E27FC236}">
              <a16:creationId xmlns:a16="http://schemas.microsoft.com/office/drawing/2014/main" id="{93217272-BEC7-4A32-95AC-D47F7B91AB95}"/>
            </a:ext>
          </a:extLst>
        </xdr:cNvPr>
        <xdr:cNvSpPr/>
      </xdr:nvSpPr>
      <xdr:spPr>
        <a:xfrm>
          <a:off x="400050" y="3783894"/>
          <a:ext cx="1276350" cy="854428"/>
        </a:xfrm>
        <a:prstGeom prst="roundRect">
          <a:avLst/>
        </a:prstGeom>
        <a:solidFill>
          <a:schemeClr val="accent2"/>
        </a:solidFill>
        <a:ln>
          <a:noFill/>
        </a:ln>
        <a:effectLst>
          <a:outerShdw blurRad="254000" dist="127000" dir="30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F4A42BC-20DD-4031-9AF1-95FAAECE6594}" type="TxLink">
            <a:rPr lang="en-US" sz="2400" b="1" i="0" u="none" strike="noStrike">
              <a:ln>
                <a:noFill/>
              </a:ln>
              <a:solidFill>
                <a:schemeClr val="bg1"/>
              </a:solidFill>
              <a:latin typeface="+mj-lt"/>
              <a:ea typeface="+mn-ea"/>
              <a:cs typeface="+mn-cs"/>
            </a:rPr>
            <a:pPr marL="0" indent="0" algn="ctr"/>
            <a:t>89,850</a:t>
          </a:fld>
          <a:endParaRPr lang="en-US" sz="2400" b="1" i="0" u="none" strike="noStrike">
            <a:ln>
              <a:noFill/>
            </a:ln>
            <a:solidFill>
              <a:schemeClr val="bg1"/>
            </a:solidFill>
            <a:latin typeface="+mj-lt"/>
            <a:ea typeface="+mn-ea"/>
            <a:cs typeface="+mn-cs"/>
          </a:endParaRPr>
        </a:p>
      </xdr:txBody>
    </xdr:sp>
    <xdr:clientData/>
  </xdr:twoCellAnchor>
  <xdr:twoCellAnchor>
    <xdr:from>
      <xdr:col>1</xdr:col>
      <xdr:colOff>242005</xdr:colOff>
      <xdr:row>19</xdr:row>
      <xdr:rowOff>83961</xdr:rowOff>
    </xdr:from>
    <xdr:to>
      <xdr:col>3</xdr:col>
      <xdr:colOff>394405</xdr:colOff>
      <xdr:row>20</xdr:row>
      <xdr:rowOff>172861</xdr:rowOff>
    </xdr:to>
    <xdr:sp macro="" textlink="">
      <xdr:nvSpPr>
        <xdr:cNvPr id="14" name="TextBox 13">
          <a:extLst>
            <a:ext uri="{FF2B5EF4-FFF2-40B4-BE49-F238E27FC236}">
              <a16:creationId xmlns:a16="http://schemas.microsoft.com/office/drawing/2014/main" id="{DAF6035C-974E-46AA-9821-B818E0047049}"/>
            </a:ext>
          </a:extLst>
        </xdr:cNvPr>
        <xdr:cNvSpPr txBox="1"/>
      </xdr:nvSpPr>
      <xdr:spPr>
        <a:xfrm>
          <a:off x="488949" y="3816350"/>
          <a:ext cx="1104900" cy="272344"/>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Duration</a:t>
          </a:r>
        </a:p>
      </xdr:txBody>
    </xdr:sp>
    <xdr:clientData/>
  </xdr:twoCellAnchor>
  <xdr:twoCellAnchor editAs="oneCell">
    <xdr:from>
      <xdr:col>1</xdr:col>
      <xdr:colOff>233905</xdr:colOff>
      <xdr:row>19</xdr:row>
      <xdr:rowOff>117315</xdr:rowOff>
    </xdr:from>
    <xdr:to>
      <xdr:col>2</xdr:col>
      <xdr:colOff>156553</xdr:colOff>
      <xdr:row>20</xdr:row>
      <xdr:rowOff>103463</xdr:rowOff>
    </xdr:to>
    <xdr:pic>
      <xdr:nvPicPr>
        <xdr:cNvPr id="15" name="Graphic 14">
          <a:extLst>
            <a:ext uri="{FF2B5EF4-FFF2-40B4-BE49-F238E27FC236}">
              <a16:creationId xmlns:a16="http://schemas.microsoft.com/office/drawing/2014/main" id="{827313EC-2823-4BA4-BACB-46530055AF1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364746">
          <a:off x="480849" y="3849704"/>
          <a:ext cx="169593" cy="169592"/>
        </a:xfrm>
        <a:prstGeom prst="rect">
          <a:avLst/>
        </a:prstGeom>
      </xdr:spPr>
    </xdr:pic>
    <xdr:clientData/>
  </xdr:twoCellAnchor>
  <xdr:twoCellAnchor>
    <xdr:from>
      <xdr:col>2</xdr:col>
      <xdr:colOff>76906</xdr:colOff>
      <xdr:row>22</xdr:row>
      <xdr:rowOff>91017</xdr:rowOff>
    </xdr:from>
    <xdr:to>
      <xdr:col>3</xdr:col>
      <xdr:colOff>242006</xdr:colOff>
      <xdr:row>23</xdr:row>
      <xdr:rowOff>71967</xdr:rowOff>
    </xdr:to>
    <xdr:sp macro="" textlink="Pivot!C16">
      <xdr:nvSpPr>
        <xdr:cNvPr id="16" name="TextBox 15">
          <a:extLst>
            <a:ext uri="{FF2B5EF4-FFF2-40B4-BE49-F238E27FC236}">
              <a16:creationId xmlns:a16="http://schemas.microsoft.com/office/drawing/2014/main" id="{CC4CA6D6-7C46-480E-A7A6-9011E9F3D3C1}"/>
            </a:ext>
          </a:extLst>
        </xdr:cNvPr>
        <xdr:cNvSpPr txBox="1"/>
      </xdr:nvSpPr>
      <xdr:spPr>
        <a:xfrm>
          <a:off x="570795" y="4373739"/>
          <a:ext cx="870655" cy="16439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CF9039-4437-4FC5-AD20-55DFF4D47912}" type="TxLink">
            <a:rPr lang="en-US" sz="1100" b="1" i="0" u="none" strike="noStrike">
              <a:ln>
                <a:noFill/>
              </a:ln>
              <a:solidFill>
                <a:schemeClr val="bg1"/>
              </a:solidFill>
              <a:latin typeface="Aptos"/>
            </a:rPr>
            <a:pPr algn="ctr"/>
            <a:t>16,834</a:t>
          </a:fld>
          <a:endParaRPr lang="en-IN" sz="1100" b="1">
            <a:ln>
              <a:noFill/>
            </a:ln>
            <a:solidFill>
              <a:schemeClr val="bg1"/>
            </a:solidFill>
            <a:latin typeface="+mj-lt"/>
          </a:endParaRPr>
        </a:p>
      </xdr:txBody>
    </xdr:sp>
    <xdr:clientData/>
  </xdr:twoCellAnchor>
  <xdr:twoCellAnchor>
    <xdr:from>
      <xdr:col>1</xdr:col>
      <xdr:colOff>137583</xdr:colOff>
      <xdr:row>26</xdr:row>
      <xdr:rowOff>21167</xdr:rowOff>
    </xdr:from>
    <xdr:to>
      <xdr:col>3</xdr:col>
      <xdr:colOff>461433</xdr:colOff>
      <xdr:row>30</xdr:row>
      <xdr:rowOff>141817</xdr:rowOff>
    </xdr:to>
    <xdr:sp macro="" textlink="Pivot!D4">
      <xdr:nvSpPr>
        <xdr:cNvPr id="17" name="Rectangle: Rounded Corners 16">
          <a:extLst>
            <a:ext uri="{FF2B5EF4-FFF2-40B4-BE49-F238E27FC236}">
              <a16:creationId xmlns:a16="http://schemas.microsoft.com/office/drawing/2014/main" id="{099A81D7-44D8-419A-B51E-E2CADC7A1A2A}"/>
            </a:ext>
          </a:extLst>
        </xdr:cNvPr>
        <xdr:cNvSpPr/>
      </xdr:nvSpPr>
      <xdr:spPr>
        <a:xfrm>
          <a:off x="384527" y="5037667"/>
          <a:ext cx="1276350" cy="854428"/>
        </a:xfrm>
        <a:prstGeom prst="roundRect">
          <a:avLst/>
        </a:prstGeom>
        <a:solidFill>
          <a:schemeClr val="accent2"/>
        </a:solidFill>
        <a:ln>
          <a:noFill/>
        </a:ln>
        <a:effectLst>
          <a:outerShdw blurRad="254000" dist="127000" dir="30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8B687DA-0D35-4B06-849F-F4BBDCB86505}" type="TxLink">
            <a:rPr lang="en-US" sz="2400" b="1" i="0" u="none" strike="noStrike">
              <a:ln>
                <a:noFill/>
              </a:ln>
              <a:solidFill>
                <a:schemeClr val="bg1"/>
              </a:solidFill>
              <a:latin typeface="+mj-lt"/>
              <a:ea typeface="+mn-ea"/>
              <a:cs typeface="+mn-cs"/>
            </a:rPr>
            <a:pPr marL="0" indent="0" algn="ctr"/>
            <a:t>3.9</a:t>
          </a:fld>
          <a:endParaRPr lang="en-US" sz="2400" b="1" i="0" u="none" strike="noStrike">
            <a:ln>
              <a:noFill/>
            </a:ln>
            <a:solidFill>
              <a:schemeClr val="bg1"/>
            </a:solidFill>
            <a:latin typeface="+mj-lt"/>
            <a:ea typeface="+mn-ea"/>
            <a:cs typeface="+mn-cs"/>
          </a:endParaRPr>
        </a:p>
      </xdr:txBody>
    </xdr:sp>
    <xdr:clientData/>
  </xdr:twoCellAnchor>
  <xdr:twoCellAnchor>
    <xdr:from>
      <xdr:col>1</xdr:col>
      <xdr:colOff>210257</xdr:colOff>
      <xdr:row>26</xdr:row>
      <xdr:rowOff>39512</xdr:rowOff>
    </xdr:from>
    <xdr:to>
      <xdr:col>3</xdr:col>
      <xdr:colOff>352779</xdr:colOff>
      <xdr:row>27</xdr:row>
      <xdr:rowOff>84668</xdr:rowOff>
    </xdr:to>
    <xdr:sp macro="" textlink="">
      <xdr:nvSpPr>
        <xdr:cNvPr id="18" name="TextBox 17">
          <a:extLst>
            <a:ext uri="{FF2B5EF4-FFF2-40B4-BE49-F238E27FC236}">
              <a16:creationId xmlns:a16="http://schemas.microsoft.com/office/drawing/2014/main" id="{991BA38D-3DC3-4275-8CE0-82023D7E866A}"/>
            </a:ext>
          </a:extLst>
        </xdr:cNvPr>
        <xdr:cNvSpPr txBox="1"/>
      </xdr:nvSpPr>
      <xdr:spPr>
        <a:xfrm>
          <a:off x="457201" y="5056012"/>
          <a:ext cx="1095022" cy="2286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latin typeface="+mj-lt"/>
            </a:rPr>
            <a:t>Avg.Rating</a:t>
          </a:r>
        </a:p>
      </xdr:txBody>
    </xdr:sp>
    <xdr:clientData/>
  </xdr:twoCellAnchor>
  <xdr:twoCellAnchor>
    <xdr:from>
      <xdr:col>2</xdr:col>
      <xdr:colOff>82550</xdr:colOff>
      <xdr:row>29</xdr:row>
      <xdr:rowOff>67733</xdr:rowOff>
    </xdr:from>
    <xdr:to>
      <xdr:col>3</xdr:col>
      <xdr:colOff>247650</xdr:colOff>
      <xdr:row>30</xdr:row>
      <xdr:rowOff>48683</xdr:rowOff>
    </xdr:to>
    <xdr:sp macro="" textlink="Pivot!D16">
      <xdr:nvSpPr>
        <xdr:cNvPr id="20" name="TextBox 19">
          <a:extLst>
            <a:ext uri="{FF2B5EF4-FFF2-40B4-BE49-F238E27FC236}">
              <a16:creationId xmlns:a16="http://schemas.microsoft.com/office/drawing/2014/main" id="{9894030B-5656-408C-8980-181AE74602B7}"/>
            </a:ext>
          </a:extLst>
        </xdr:cNvPr>
        <xdr:cNvSpPr txBox="1"/>
      </xdr:nvSpPr>
      <xdr:spPr>
        <a:xfrm>
          <a:off x="576439" y="5634566"/>
          <a:ext cx="870655" cy="16439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7F2967-D645-4B48-818E-3D2063D8BE7F}" type="TxLink">
            <a:rPr lang="en-US" sz="1100" b="1" i="0" u="none" strike="noStrike">
              <a:ln>
                <a:noFill/>
              </a:ln>
              <a:solidFill>
                <a:schemeClr val="bg1"/>
              </a:solidFill>
              <a:latin typeface="Aptos"/>
            </a:rPr>
            <a:pPr algn="ctr"/>
            <a:t>3.9</a:t>
          </a:fld>
          <a:endParaRPr lang="en-IN" sz="1100" b="1">
            <a:ln>
              <a:noFill/>
            </a:ln>
            <a:solidFill>
              <a:schemeClr val="bg1"/>
            </a:solidFill>
            <a:latin typeface="+mj-lt"/>
          </a:endParaRPr>
        </a:p>
      </xdr:txBody>
    </xdr:sp>
    <xdr:clientData/>
  </xdr:twoCellAnchor>
  <xdr:twoCellAnchor>
    <xdr:from>
      <xdr:col>1</xdr:col>
      <xdr:colOff>100896</xdr:colOff>
      <xdr:row>32</xdr:row>
      <xdr:rowOff>23283</xdr:rowOff>
    </xdr:from>
    <xdr:to>
      <xdr:col>3</xdr:col>
      <xdr:colOff>424746</xdr:colOff>
      <xdr:row>36</xdr:row>
      <xdr:rowOff>143229</xdr:rowOff>
    </xdr:to>
    <xdr:sp macro="" textlink="Pivot!E4">
      <xdr:nvSpPr>
        <xdr:cNvPr id="21" name="Rectangle: Rounded Corners 20">
          <a:extLst>
            <a:ext uri="{FF2B5EF4-FFF2-40B4-BE49-F238E27FC236}">
              <a16:creationId xmlns:a16="http://schemas.microsoft.com/office/drawing/2014/main" id="{47C332D7-0AF3-46A1-8774-CB3215B0B2E3}"/>
            </a:ext>
          </a:extLst>
        </xdr:cNvPr>
        <xdr:cNvSpPr/>
      </xdr:nvSpPr>
      <xdr:spPr>
        <a:xfrm>
          <a:off x="347840" y="6140450"/>
          <a:ext cx="1276350" cy="853723"/>
        </a:xfrm>
        <a:prstGeom prst="roundRect">
          <a:avLst/>
        </a:prstGeom>
        <a:solidFill>
          <a:schemeClr val="accent2"/>
        </a:solidFill>
        <a:ln>
          <a:noFill/>
        </a:ln>
        <a:effectLst>
          <a:outerShdw blurRad="254000" dist="127000" dir="30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D00749-7DD4-420E-A39C-7E8D5839C0F7}" type="TxLink">
            <a:rPr lang="en-US" sz="2400" b="1" i="0" u="none" strike="noStrike">
              <a:ln>
                <a:noFill/>
              </a:ln>
              <a:solidFill>
                <a:schemeClr val="bg1"/>
              </a:solidFill>
              <a:latin typeface="+mj-lt"/>
              <a:ea typeface="+mn-ea"/>
              <a:cs typeface="+mn-cs"/>
            </a:rPr>
            <a:pPr marL="0" indent="0" algn="ctr"/>
            <a:t>307</a:t>
          </a:fld>
          <a:endParaRPr lang="en-US" sz="2400" b="1" i="0" u="none" strike="noStrike">
            <a:ln>
              <a:noFill/>
            </a:ln>
            <a:solidFill>
              <a:schemeClr val="bg1"/>
            </a:solidFill>
            <a:latin typeface="+mj-lt"/>
            <a:ea typeface="+mn-ea"/>
            <a:cs typeface="+mn-cs"/>
          </a:endParaRPr>
        </a:p>
      </xdr:txBody>
    </xdr:sp>
    <xdr:clientData/>
  </xdr:twoCellAnchor>
  <xdr:twoCellAnchor>
    <xdr:from>
      <xdr:col>1</xdr:col>
      <xdr:colOff>191206</xdr:colOff>
      <xdr:row>32</xdr:row>
      <xdr:rowOff>43744</xdr:rowOff>
    </xdr:from>
    <xdr:to>
      <xdr:col>3</xdr:col>
      <xdr:colOff>337256</xdr:colOff>
      <xdr:row>33</xdr:row>
      <xdr:rowOff>138289</xdr:rowOff>
    </xdr:to>
    <xdr:sp macro="" textlink="">
      <xdr:nvSpPr>
        <xdr:cNvPr id="22" name="TextBox 21">
          <a:extLst>
            <a:ext uri="{FF2B5EF4-FFF2-40B4-BE49-F238E27FC236}">
              <a16:creationId xmlns:a16="http://schemas.microsoft.com/office/drawing/2014/main" id="{1A008795-C587-4FB3-BE15-F48CB5D72389}"/>
            </a:ext>
          </a:extLst>
        </xdr:cNvPr>
        <xdr:cNvSpPr txBox="1"/>
      </xdr:nvSpPr>
      <xdr:spPr>
        <a:xfrm>
          <a:off x="438150" y="6160911"/>
          <a:ext cx="1098550" cy="277989"/>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mj-lt"/>
            </a:rPr>
            <a:t>HappyCallers</a:t>
          </a:r>
        </a:p>
      </xdr:txBody>
    </xdr:sp>
    <xdr:clientData/>
  </xdr:twoCellAnchor>
  <xdr:twoCellAnchor>
    <xdr:from>
      <xdr:col>2</xdr:col>
      <xdr:colOff>38806</xdr:colOff>
      <xdr:row>35</xdr:row>
      <xdr:rowOff>93133</xdr:rowOff>
    </xdr:from>
    <xdr:to>
      <xdr:col>3</xdr:col>
      <xdr:colOff>203906</xdr:colOff>
      <xdr:row>36</xdr:row>
      <xdr:rowOff>74083</xdr:rowOff>
    </xdr:to>
    <xdr:sp macro="" textlink="Pivot!E16">
      <xdr:nvSpPr>
        <xdr:cNvPr id="24" name="TextBox 23">
          <a:extLst>
            <a:ext uri="{FF2B5EF4-FFF2-40B4-BE49-F238E27FC236}">
              <a16:creationId xmlns:a16="http://schemas.microsoft.com/office/drawing/2014/main" id="{66E91205-3A83-4C73-8974-FD6DB1FA6186}"/>
            </a:ext>
          </a:extLst>
        </xdr:cNvPr>
        <xdr:cNvSpPr txBox="1"/>
      </xdr:nvSpPr>
      <xdr:spPr>
        <a:xfrm>
          <a:off x="532695" y="6760633"/>
          <a:ext cx="870655" cy="164394"/>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E31DBD-5BCB-4677-97B6-768B6C6FE5A2}" type="TxLink">
            <a:rPr lang="en-US" sz="1100" b="1" i="0" u="none" strike="noStrike">
              <a:ln>
                <a:noFill/>
              </a:ln>
              <a:solidFill>
                <a:schemeClr val="bg1"/>
              </a:solidFill>
              <a:latin typeface="Aptos"/>
            </a:rPr>
            <a:pPr algn="ctr"/>
            <a:t>60</a:t>
          </a:fld>
          <a:endParaRPr lang="en-IN" sz="1100" b="1">
            <a:ln>
              <a:noFill/>
            </a:ln>
            <a:solidFill>
              <a:schemeClr val="bg1"/>
            </a:solidFill>
            <a:latin typeface="+mj-lt"/>
          </a:endParaRPr>
        </a:p>
      </xdr:txBody>
    </xdr:sp>
    <xdr:clientData/>
  </xdr:twoCellAnchor>
  <xdr:twoCellAnchor editAs="oneCell">
    <xdr:from>
      <xdr:col>11</xdr:col>
      <xdr:colOff>70557</xdr:colOff>
      <xdr:row>18</xdr:row>
      <xdr:rowOff>70554</xdr:rowOff>
    </xdr:from>
    <xdr:to>
      <xdr:col>13</xdr:col>
      <xdr:colOff>409222</xdr:colOff>
      <xdr:row>29</xdr:row>
      <xdr:rowOff>63500</xdr:rowOff>
    </xdr:to>
    <mc:AlternateContent xmlns:mc="http://schemas.openxmlformats.org/markup-compatibility/2006">
      <mc:Choice xmlns:a14="http://schemas.microsoft.com/office/drawing/2010/main" Requires="a14">
        <xdr:graphicFrame macro="">
          <xdr:nvGraphicFramePr>
            <xdr:cNvPr id="27" name="Representative">
              <a:extLst>
                <a:ext uri="{FF2B5EF4-FFF2-40B4-BE49-F238E27FC236}">
                  <a16:creationId xmlns:a16="http://schemas.microsoft.com/office/drawing/2014/main" id="{A92ACEA2-C9B8-4D57-91F7-41A705C172E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539620" y="3602742"/>
              <a:ext cx="1656290" cy="2001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146756</xdr:colOff>
      <xdr:row>25</xdr:row>
      <xdr:rowOff>127000</xdr:rowOff>
    </xdr:from>
    <xdr:to>
      <xdr:col>2</xdr:col>
      <xdr:colOff>225778</xdr:colOff>
      <xdr:row>27</xdr:row>
      <xdr:rowOff>72374</xdr:rowOff>
    </xdr:to>
    <xdr:pic>
      <xdr:nvPicPr>
        <xdr:cNvPr id="25" name="Graphic 24" descr="Rating Star with solid fill">
          <a:extLst>
            <a:ext uri="{FF2B5EF4-FFF2-40B4-BE49-F238E27FC236}">
              <a16:creationId xmlns:a16="http://schemas.microsoft.com/office/drawing/2014/main" id="{642A7DC7-6C2E-4391-AD14-1744AB7B959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93700" y="4960056"/>
          <a:ext cx="325967" cy="312262"/>
        </a:xfrm>
        <a:prstGeom prst="rect">
          <a:avLst/>
        </a:prstGeom>
      </xdr:spPr>
    </xdr:pic>
    <xdr:clientData/>
  </xdr:twoCellAnchor>
  <xdr:twoCellAnchor editAs="oneCell">
    <xdr:from>
      <xdr:col>1</xdr:col>
      <xdr:colOff>81140</xdr:colOff>
      <xdr:row>32</xdr:row>
      <xdr:rowOff>57856</xdr:rowOff>
    </xdr:from>
    <xdr:to>
      <xdr:col>2</xdr:col>
      <xdr:colOff>83427</xdr:colOff>
      <xdr:row>33</xdr:row>
      <xdr:rowOff>112889</xdr:rowOff>
    </xdr:to>
    <xdr:pic>
      <xdr:nvPicPr>
        <xdr:cNvPr id="26" name="Graphic 25" descr="Star-struck face outline with solid fill">
          <a:extLst>
            <a:ext uri="{FF2B5EF4-FFF2-40B4-BE49-F238E27FC236}">
              <a16:creationId xmlns:a16="http://schemas.microsoft.com/office/drawing/2014/main" id="{91D20908-5D85-48D8-833C-5497BA76B88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28084" y="6175023"/>
          <a:ext cx="249232" cy="238477"/>
        </a:xfrm>
        <a:prstGeom prst="rect">
          <a:avLst/>
        </a:prstGeom>
      </xdr:spPr>
    </xdr:pic>
    <xdr:clientData/>
  </xdr:twoCellAnchor>
  <xdr:twoCellAnchor>
    <xdr:from>
      <xdr:col>8</xdr:col>
      <xdr:colOff>608190</xdr:colOff>
      <xdr:row>4</xdr:row>
      <xdr:rowOff>35277</xdr:rowOff>
    </xdr:from>
    <xdr:to>
      <xdr:col>13</xdr:col>
      <xdr:colOff>134056</xdr:colOff>
      <xdr:row>15</xdr:row>
      <xdr:rowOff>35277</xdr:rowOff>
    </xdr:to>
    <xdr:graphicFrame macro="">
      <xdr:nvGraphicFramePr>
        <xdr:cNvPr id="29" name="Chart 28">
          <a:extLst>
            <a:ext uri="{FF2B5EF4-FFF2-40B4-BE49-F238E27FC236}">
              <a16:creationId xmlns:a16="http://schemas.microsoft.com/office/drawing/2014/main" id="{243A740A-6B1F-494E-8F00-30999E16DB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642056</xdr:colOff>
      <xdr:row>3</xdr:row>
      <xdr:rowOff>82551</xdr:rowOff>
    </xdr:from>
    <xdr:to>
      <xdr:col>8</xdr:col>
      <xdr:colOff>620887</xdr:colOff>
      <xdr:row>15</xdr:row>
      <xdr:rowOff>155223</xdr:rowOff>
    </xdr:to>
    <xdr:graphicFrame macro="">
      <xdr:nvGraphicFramePr>
        <xdr:cNvPr id="28" name="Chart 27">
          <a:extLst>
            <a:ext uri="{FF2B5EF4-FFF2-40B4-BE49-F238E27FC236}">
              <a16:creationId xmlns:a16="http://schemas.microsoft.com/office/drawing/2014/main" id="{E765ACFF-066C-48FA-971F-F67C1FEA6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620889</xdr:colOff>
      <xdr:row>17</xdr:row>
      <xdr:rowOff>38805</xdr:rowOff>
    </xdr:from>
    <xdr:to>
      <xdr:col>7</xdr:col>
      <xdr:colOff>430389</xdr:colOff>
      <xdr:row>36</xdr:row>
      <xdr:rowOff>155223</xdr:rowOff>
    </xdr:to>
    <xdr:graphicFrame macro="">
      <xdr:nvGraphicFramePr>
        <xdr:cNvPr id="7" name="Chart 6">
          <a:extLst>
            <a:ext uri="{FF2B5EF4-FFF2-40B4-BE49-F238E27FC236}">
              <a16:creationId xmlns:a16="http://schemas.microsoft.com/office/drawing/2014/main" id="{FCDAFE84-F9DE-46E9-9DED-18ABD20F9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401462</xdr:colOff>
      <xdr:row>17</xdr:row>
      <xdr:rowOff>38099</xdr:rowOff>
    </xdr:from>
    <xdr:to>
      <xdr:col>11</xdr:col>
      <xdr:colOff>71437</xdr:colOff>
      <xdr:row>36</xdr:row>
      <xdr:rowOff>166686</xdr:rowOff>
    </xdr:to>
    <xdr:graphicFrame macro="">
      <xdr:nvGraphicFramePr>
        <xdr:cNvPr id="19" name="Chart 18">
          <a:extLst>
            <a:ext uri="{FF2B5EF4-FFF2-40B4-BE49-F238E27FC236}">
              <a16:creationId xmlns:a16="http://schemas.microsoft.com/office/drawing/2014/main" id="{E7ED2708-8A4D-4DD4-9A63-2ABEB678C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338667</xdr:colOff>
      <xdr:row>3</xdr:row>
      <xdr:rowOff>119945</xdr:rowOff>
    </xdr:from>
    <xdr:to>
      <xdr:col>21</xdr:col>
      <xdr:colOff>7056</xdr:colOff>
      <xdr:row>15</xdr:row>
      <xdr:rowOff>169333</xdr:rowOff>
    </xdr:to>
    <xdr:graphicFrame macro="">
      <xdr:nvGraphicFramePr>
        <xdr:cNvPr id="23" name="Chart 22">
          <a:extLst>
            <a:ext uri="{FF2B5EF4-FFF2-40B4-BE49-F238E27FC236}">
              <a16:creationId xmlns:a16="http://schemas.microsoft.com/office/drawing/2014/main" id="{40091B05-29EC-4123-85B7-DE31BBBC4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321735</xdr:colOff>
      <xdr:row>3</xdr:row>
      <xdr:rowOff>134056</xdr:rowOff>
    </xdr:from>
    <xdr:to>
      <xdr:col>17</xdr:col>
      <xdr:colOff>134762</xdr:colOff>
      <xdr:row>15</xdr:row>
      <xdr:rowOff>172156</xdr:rowOff>
    </xdr:to>
    <xdr:graphicFrame macro="">
      <xdr:nvGraphicFramePr>
        <xdr:cNvPr id="30" name="Chart 29">
          <a:extLst>
            <a:ext uri="{FF2B5EF4-FFF2-40B4-BE49-F238E27FC236}">
              <a16:creationId xmlns:a16="http://schemas.microsoft.com/office/drawing/2014/main" id="{AED26CA8-DB25-4719-9DDE-4328E7112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61</xdr:row>
      <xdr:rowOff>50800</xdr:rowOff>
    </xdr:from>
    <xdr:to>
      <xdr:col>7</xdr:col>
      <xdr:colOff>228600</xdr:colOff>
      <xdr:row>74</xdr:row>
      <xdr:rowOff>12700</xdr:rowOff>
    </xdr:to>
    <xdr:graphicFrame macro="">
      <xdr:nvGraphicFramePr>
        <xdr:cNvPr id="6" name="Chart 5">
          <a:extLst>
            <a:ext uri="{FF2B5EF4-FFF2-40B4-BE49-F238E27FC236}">
              <a16:creationId xmlns:a16="http://schemas.microsoft.com/office/drawing/2014/main" id="{04B116E2-6F25-4CB4-0F5C-DEE7695ABC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927100</xdr:colOff>
      <xdr:row>61</xdr:row>
      <xdr:rowOff>57150</xdr:rowOff>
    </xdr:from>
    <xdr:to>
      <xdr:col>10</xdr:col>
      <xdr:colOff>38100</xdr:colOff>
      <xdr:row>72</xdr:row>
      <xdr:rowOff>146050</xdr:rowOff>
    </xdr:to>
    <xdr:graphicFrame macro="">
      <xdr:nvGraphicFramePr>
        <xdr:cNvPr id="7" name="Chart 6">
          <a:extLst>
            <a:ext uri="{FF2B5EF4-FFF2-40B4-BE49-F238E27FC236}">
              <a16:creationId xmlns:a16="http://schemas.microsoft.com/office/drawing/2014/main" id="{409A12D8-2CCD-05F2-B2AD-F889E2952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295275</xdr:colOff>
      <xdr:row>87</xdr:row>
      <xdr:rowOff>50800</xdr:rowOff>
    </xdr:from>
    <xdr:to>
      <xdr:col>18</xdr:col>
      <xdr:colOff>203200</xdr:colOff>
      <xdr:row>102</xdr:row>
      <xdr:rowOff>127000</xdr:rowOff>
    </xdr:to>
    <xdr:graphicFrame macro="">
      <xdr:nvGraphicFramePr>
        <xdr:cNvPr id="10" name="Chart 9">
          <a:extLst>
            <a:ext uri="{FF2B5EF4-FFF2-40B4-BE49-F238E27FC236}">
              <a16:creationId xmlns:a16="http://schemas.microsoft.com/office/drawing/2014/main" id="{F31ACE33-2BE7-FA2A-9622-62D4E45A5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148838</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35187</xdr:colOff>
      <xdr:row>2</xdr:row>
      <xdr:rowOff>69160</xdr:rowOff>
    </xdr:from>
    <xdr:to>
      <xdr:col>1</xdr:col>
      <xdr:colOff>407596</xdr:colOff>
      <xdr:row>3</xdr:row>
      <xdr:rowOff>96919</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7796" y="433595"/>
          <a:ext cx="372409" cy="36488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64973</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0</xdr:col>
      <xdr:colOff>629479</xdr:colOff>
      <xdr:row>10</xdr:row>
      <xdr:rowOff>118931</xdr:rowOff>
    </xdr:from>
    <xdr:to>
      <xdr:col>1</xdr:col>
      <xdr:colOff>376520</xdr:colOff>
      <xdr:row>12</xdr:row>
      <xdr:rowOff>147581</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29479" y="2658931"/>
          <a:ext cx="409650" cy="393085"/>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1658" y="3759453"/>
          <a:ext cx="411480" cy="394915"/>
        </a:xfrm>
        <a:prstGeom prst="rect">
          <a:avLst/>
        </a:prstGeom>
      </xdr:spPr>
    </xdr:pic>
    <xdr:clientData/>
  </xdr:twoCellAnchor>
  <xdr:twoCellAnchor editAs="oneCell">
    <xdr:from>
      <xdr:col>5</xdr:col>
      <xdr:colOff>97471</xdr:colOff>
      <xdr:row>2</xdr:row>
      <xdr:rowOff>46195</xdr:rowOff>
    </xdr:from>
    <xdr:to>
      <xdr:col>5</xdr:col>
      <xdr:colOff>328840</xdr:colOff>
      <xdr:row>2</xdr:row>
      <xdr:rowOff>306704</xdr:rowOff>
    </xdr:to>
    <xdr:pic>
      <xdr:nvPicPr>
        <xdr:cNvPr id="9" name="picture">
          <a:extLst>
            <a:ext uri="{FF2B5EF4-FFF2-40B4-BE49-F238E27FC236}">
              <a16:creationId xmlns:a16="http://schemas.microsoft.com/office/drawing/2014/main" id="{4D364BF3-D87E-0C9D-A668-B3DD4F332F62}"/>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193" t="4548" r="1390" b="12175"/>
        <a:stretch>
          <a:fillRect/>
        </a:stretch>
      </xdr:blipFill>
      <xdr:spPr>
        <a:xfrm>
          <a:off x="3555953" y="369365"/>
          <a:ext cx="231369" cy="260509"/>
        </a:xfrm>
        <a:prstGeom prst="ellipse">
          <a:avLst/>
        </a:prstGeom>
      </xdr:spPr>
    </xdr:pic>
    <xdr:clientData/>
  </xdr:twoCellAnchor>
  <xdr:twoCellAnchor editAs="oneCell">
    <xdr:from>
      <xdr:col>5</xdr:col>
      <xdr:colOff>62367</xdr:colOff>
      <xdr:row>3</xdr:row>
      <xdr:rowOff>43253</xdr:rowOff>
    </xdr:from>
    <xdr:to>
      <xdr:col>5</xdr:col>
      <xdr:colOff>340179</xdr:colOff>
      <xdr:row>3</xdr:row>
      <xdr:rowOff>321065</xdr:rowOff>
    </xdr:to>
    <xdr:pic>
      <xdr:nvPicPr>
        <xdr:cNvPr id="15" name="Picture 14">
          <a:extLst>
            <a:ext uri="{FF2B5EF4-FFF2-40B4-BE49-F238E27FC236}">
              <a16:creationId xmlns:a16="http://schemas.microsoft.com/office/drawing/2014/main" id="{B611BFFA-5CB7-F69B-67AC-D872BB30FE38}"/>
            </a:ext>
          </a:extLst>
        </xdr:cNvPr>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7522" b="25744"/>
        <a:stretch>
          <a:fillRect/>
        </a:stretch>
      </xdr:blipFill>
      <xdr:spPr>
        <a:xfrm>
          <a:off x="3520849" y="700932"/>
          <a:ext cx="277812" cy="277812"/>
        </a:xfrm>
        <a:prstGeom prst="ellipse">
          <a:avLst/>
        </a:prstGeom>
      </xdr:spPr>
    </xdr:pic>
    <xdr:clientData/>
  </xdr:twoCellAnchor>
  <xdr:twoCellAnchor editAs="oneCell">
    <xdr:from>
      <xdr:col>5</xdr:col>
      <xdr:colOff>45358</xdr:colOff>
      <xdr:row>4</xdr:row>
      <xdr:rowOff>34018</xdr:rowOff>
    </xdr:from>
    <xdr:to>
      <xdr:col>5</xdr:col>
      <xdr:colOff>408214</xdr:colOff>
      <xdr:row>4</xdr:row>
      <xdr:rowOff>396874</xdr:rowOff>
    </xdr:to>
    <xdr:pic>
      <xdr:nvPicPr>
        <xdr:cNvPr id="17" name="Picture 16">
          <a:extLst>
            <a:ext uri="{FF2B5EF4-FFF2-40B4-BE49-F238E27FC236}">
              <a16:creationId xmlns:a16="http://schemas.microsoft.com/office/drawing/2014/main" id="{1A91DDDC-5F22-1EC3-AA1A-6DAF821BE7C9}"/>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a:xfrm>
          <a:off x="3503840" y="1048884"/>
          <a:ext cx="362856" cy="362856"/>
        </a:xfrm>
        <a:prstGeom prst="ellipse">
          <a:avLst/>
        </a:prstGeom>
      </xdr:spPr>
    </xdr:pic>
    <xdr:clientData/>
  </xdr:twoCellAnchor>
  <xdr:twoCellAnchor editAs="oneCell">
    <xdr:from>
      <xdr:col>5</xdr:col>
      <xdr:colOff>47696</xdr:colOff>
      <xdr:row>5</xdr:row>
      <xdr:rowOff>20992</xdr:rowOff>
    </xdr:from>
    <xdr:to>
      <xdr:col>5</xdr:col>
      <xdr:colOff>453571</xdr:colOff>
      <xdr:row>5</xdr:row>
      <xdr:rowOff>374197</xdr:rowOff>
    </xdr:to>
    <xdr:pic>
      <xdr:nvPicPr>
        <xdr:cNvPr id="19" name="Picture 18">
          <a:extLst>
            <a:ext uri="{FF2B5EF4-FFF2-40B4-BE49-F238E27FC236}">
              <a16:creationId xmlns:a16="http://schemas.microsoft.com/office/drawing/2014/main" id="{62A013C7-2600-E92E-D67C-8BA227D7A9A6}"/>
            </a:ext>
          </a:extLst>
        </xdr:cNvPr>
        <xdr:cNvPicPr>
          <a:picLocks noChangeAspect="1"/>
        </xdr:cNvPicPr>
      </xdr:nvPicPr>
      <xdr:blipFill rotWithShape="1">
        <a:blip xmlns:r="http://schemas.openxmlformats.org/officeDocument/2006/relationships" r:embed="rId16" cstate="print">
          <a:extLst>
            <a:ext uri="{28A0092B-C50C-407E-A947-70E740481C1C}">
              <a14:useLocalDpi xmlns:a14="http://schemas.microsoft.com/office/drawing/2010/main" val="0"/>
            </a:ext>
          </a:extLst>
        </a:blip>
        <a:srcRect l="25147" t="1551" r="29728" b="39547"/>
        <a:stretch>
          <a:fillRect/>
        </a:stretch>
      </xdr:blipFill>
      <xdr:spPr>
        <a:xfrm>
          <a:off x="3415464" y="1478090"/>
          <a:ext cx="405875" cy="353205"/>
        </a:xfrm>
        <a:prstGeom prst="ellipse">
          <a:avLst/>
        </a:prstGeom>
      </xdr:spPr>
    </xdr:pic>
    <xdr:clientData/>
  </xdr:twoCellAnchor>
  <xdr:twoCellAnchor editAs="oneCell">
    <xdr:from>
      <xdr:col>5</xdr:col>
      <xdr:colOff>51028</xdr:colOff>
      <xdr:row>6</xdr:row>
      <xdr:rowOff>58815</xdr:rowOff>
    </xdr:from>
    <xdr:to>
      <xdr:col>5</xdr:col>
      <xdr:colOff>464911</xdr:colOff>
      <xdr:row>6</xdr:row>
      <xdr:rowOff>459241</xdr:rowOff>
    </xdr:to>
    <xdr:pic>
      <xdr:nvPicPr>
        <xdr:cNvPr id="23" name="Picture 22">
          <a:extLst>
            <a:ext uri="{FF2B5EF4-FFF2-40B4-BE49-F238E27FC236}">
              <a16:creationId xmlns:a16="http://schemas.microsoft.com/office/drawing/2014/main" id="{21657EC0-DED9-E7BD-C9F7-B4C8C3382B9D}"/>
            </a:ext>
          </a:extLst>
        </xdr:cNvPr>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l="29033" t="327" r="29461" b="28006"/>
        <a:stretch>
          <a:fillRect/>
        </a:stretch>
      </xdr:blipFill>
      <xdr:spPr>
        <a:xfrm>
          <a:off x="3418796" y="1924128"/>
          <a:ext cx="413883" cy="400426"/>
        </a:xfrm>
        <a:prstGeom prst="ellipse">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0.770420138891" backgroundQuery="1" createdVersion="8" refreshedVersion="8" minRefreshableVersion="3" recordCount="0" supportSubquery="1" supportAdvancedDrill="1" xr:uid="{D6238BC9-16E5-47EE-ABDB-6A7F05C5CE3B}">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1.003659953705" backgroundQuery="1" createdVersion="8" refreshedVersion="8" minRefreshableVersion="3" recordCount="0" supportSubquery="1" supportAdvancedDrill="1" xr:uid="{A3F54855-218A-4332-A0FB-B3CAA1ED252C}">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1.383789814812" backgroundQuery="1" createdVersion="8" refreshedVersion="8" minRefreshableVersion="3" recordCount="0" supportSubquery="1" supportAdvancedDrill="1" xr:uid="{C501495F-AD2A-4B50-8A7A-CA0C672637A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1.417779166666" backgroundQuery="1" createdVersion="8" refreshedVersion="8" minRefreshableVersion="3" recordCount="0" supportSubquery="1" supportAdvancedDrill="1" xr:uid="{8FB8F358-9624-475E-ABDC-303F1A03F92B}">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8.826943287037" backgroundQuery="1" createdVersion="8" refreshedVersion="8" minRefreshableVersion="3" recordCount="0" supportSubquery="1" supportAdvancedDrill="1" xr:uid="{C1F49FC9-BED7-4F98-A736-B63188FF0A15}">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8.826943865737" backgroundQuery="1" createdVersion="8" refreshedVersion="8" minRefreshableVersion="3" recordCount="0" supportSubquery="1" supportAdvancedDrill="1" xr:uid="{351B1A29-FB0D-4600-8041-C8FA326E9530}">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8.826944328706" backgroundQuery="1" createdVersion="8" refreshedVersion="8" minRefreshableVersion="3" recordCount="0" supportSubquery="1" supportAdvancedDrill="1" xr:uid="{80359DEF-6B19-4314-B407-CB1A410E2BD4}">
  <cacheSource type="external" connectionId="1"/>
  <cacheFields count="3">
    <cacheField name="[Measures].[call count]" caption="call count" numFmtId="0" hierarchy="18"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8.826944907407" backgroundQuery="1" createdVersion="8" refreshedVersion="8" minRefreshableVersion="3" recordCount="0" supportSubquery="1" supportAdvancedDrill="1" xr:uid="{ADEC3798-8598-4C87-BB19-1C25F0791A4E}">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8.826945486115" backgroundQuery="1" createdVersion="8" refreshedVersion="8" minRefreshableVersion="3" recordCount="0" supportSubquery="1" supportAdvancedDrill="1" xr:uid="{825312C2-3ACA-4389-9EA3-97201EF55027}">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91832" refreshedDate="45840.770415162035" backgroundQuery="1" createdVersion="3" refreshedVersion="8" minRefreshableVersion="3" recordCount="0" supportSubquery="1" supportAdvancedDrill="1" xr:uid="{ACAABAFE-9706-4865-8460-97D2905FD997}">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643987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7E2409-518F-48D7-8E02-1BE487AA20F0}" name="PivotTable6"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B116:H13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0077E6-D6B5-424A-A9EF-D2808D9DAB96}" name="Rep Satisfaction" cacheId="6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B104:C110"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9420D7-1969-4BB5-82D4-D99A734F4B42}" name="Monthly Trends" cacheId="6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A28:C41"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22" format="4" series="1">
      <pivotArea type="data" outline="0" fieldPosition="0">
        <references count="1">
          <reference field="4294967294" count="1" selected="0">
            <x v="1"/>
          </reference>
        </references>
      </pivotArea>
    </chartFormat>
    <chartFormat chart="22"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7CC778-19F6-4FC8-8B76-4AA6D36CB936}" name="Selected rep" cacheId="66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80:A8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7">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28D5A3-7ACB-4077-90BB-0F63FA74A945}" name="Reps Repor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3:C5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563860-F52C-406C-9239-1DAD6C6296B8}" name="City-m vs Fm"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88:E9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10">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pivotArea type="data" outline="0" fieldPosition="0">
        <references count="3">
          <reference field="4294967294" count="1" selected="0">
            <x v="0"/>
          </reference>
          <reference field="0" count="1" selected="0">
            <x v="0"/>
          </reference>
          <reference field="1" count="1" selected="0">
            <x v="1"/>
          </reference>
        </references>
      </pivotArea>
    </chartFormat>
    <chartFormat chart="6" format="3">
      <pivotArea type="data" outline="0" fieldPosition="0">
        <references count="3">
          <reference field="4294967294" count="1" selected="0">
            <x v="0"/>
          </reference>
          <reference field="0" count="1" selected="0">
            <x v="1"/>
          </reference>
          <reference field="1" count="1" selected="0">
            <x v="1"/>
          </reference>
        </references>
      </pivotArea>
    </chartFormat>
    <chartFormat chart="6" format="4">
      <pivotArea type="data" outline="0" fieldPosition="0">
        <references count="3">
          <reference field="4294967294" count="1" selected="0">
            <x v="0"/>
          </reference>
          <reference field="0" count="1" selected="0">
            <x v="2"/>
          </reference>
          <reference field="1" count="1" selected="0">
            <x v="1"/>
          </reference>
        </references>
      </pivotArea>
    </chartFormat>
    <chartFormat chart="11" format="10" series="1">
      <pivotArea type="data" outline="0" fieldPosition="0">
        <references count="2">
          <reference field="4294967294" count="1" selected="0">
            <x v="0"/>
          </reference>
          <reference field="1" count="1" selected="0">
            <x v="0"/>
          </reference>
        </references>
      </pivotArea>
    </chartFormat>
    <chartFormat chart="11" format="11" series="1">
      <pivotArea type="data" outline="0" fieldPosition="0">
        <references count="2">
          <reference field="4294967294" count="1" selected="0">
            <x v="0"/>
          </reference>
          <reference field="1" count="1" selected="0">
            <x v="1"/>
          </reference>
        </references>
      </pivotArea>
    </chartFormat>
    <chartFormat chart="11" format="12">
      <pivotArea type="data" outline="0" fieldPosition="0">
        <references count="3">
          <reference field="4294967294" count="1" selected="0">
            <x v="0"/>
          </reference>
          <reference field="0" count="1" selected="0">
            <x v="0"/>
          </reference>
          <reference field="1" count="1" selected="0">
            <x v="1"/>
          </reference>
        </references>
      </pivotArea>
    </chartFormat>
    <chartFormat chart="11" format="13">
      <pivotArea type="data" outline="0" fieldPosition="0">
        <references count="3">
          <reference field="4294967294" count="1" selected="0">
            <x v="0"/>
          </reference>
          <reference field="0" count="1" selected="0">
            <x v="1"/>
          </reference>
          <reference field="1" count="1" selected="0">
            <x v="1"/>
          </reference>
        </references>
      </pivotArea>
    </chartFormat>
    <chartFormat chart="11" format="14">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5B0992-A174-4F62-AE4C-F110EA93E7F4}" name="Weekly Trends" cacheId="6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0">
  <location ref="H28:I36"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8">
    <chartFormat chart="6"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1"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07C482-20CD-4280-8826-0B04B58C6FBF}" name="Rep pivot" cacheId="65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5:E16"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DE30A08-867E-4EF4-8A7D-32EA42C3C63D}"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03D7AD8-72A9-4587-ACBD-3008551EEEAB}" sourceName="[calls].[Representative]">
  <pivotTables>
    <pivotTable tabId="7" name="Rep pivot"/>
    <pivotTable tabId="7" name="Monthly Trends"/>
    <pivotTable tabId="7" name="Weekly Trends"/>
    <pivotTable tabId="7" name="Selected rep"/>
    <pivotTable tabId="7" name="Rep Satisfaction"/>
  </pivotTables>
  <data>
    <olap pivotCacheId="176439878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C4D3F75-3549-4A36-BFB4-60F134C3CF15}" cache="Slicer_Representative" caption="Representative" level="1" style="SlicerStyleDark2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
    <tableColumn id="5" xr3:uid="{5A35565E-8707-4DED-AD15-A0669D67B382}" name="Date of Call" dataDxfId="20"/>
    <tableColumn id="6" xr3:uid="{F2E4F158-B41F-47BC-8DF8-DFCADFEE4E40}" name="Purchase Amount"/>
    <tableColumn id="7" xr3:uid="{04B291B5-47BD-4F78-8FD8-D1551CCA6BD9}" name="Satisfaction Rating"/>
    <tableColumn id="8" xr3:uid="{6E4123C0-0B17-43B8-A142-A1E540CE974C}" name="FY" dataDxfId="19">
      <calculatedColumnFormula>IF(MONTH(calls[[#This Row],[Date of Call]])&lt;=6, YEAR(calls[[#This Row],[Date of Call]]), YEAR(calls[[#This Row],[Date of Call]])+1)</calculatedColumnFormula>
    </tableColumn>
    <tableColumn id="9" xr3:uid="{199FA271-5E9B-46CE-9BC6-2801F92CD17E}" name="Day of week" dataDxfId="18">
      <calculatedColumnFormula>TEXT(calls[[#This Row],[Date of Call]],"DDDD")</calculatedColumnFormula>
    </tableColumn>
    <tableColumn id="10" xr3:uid="{328CDB09-95B8-4D5E-9ED9-EF0D363735A1}" name="Duration Bucket" dataDxfId="1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5" headerRowBorderDxfId="14" tableBorderDxfId="13" totalsRowBorderDxfId="12">
  <autoFilter ref="Q3:T18" xr:uid="{27158F51-A707-4171-8A04-81FB0AABCBA5}"/>
  <tableColumns count="4">
    <tableColumn id="1" xr3:uid="{02688061-6A8C-4E23-B7FF-D00CD8B58CAC}" name="Customer ID" dataDxfId="11"/>
    <tableColumn id="2" xr3:uid="{771678B6-DB44-426B-9874-B4E421A440D5}" name="Gedner" dataDxfId="10"/>
    <tableColumn id="3" xr3:uid="{B0D41C62-587E-494D-B49A-603F2C05F8D3}" name="Age" dataDxfId="9"/>
    <tableColumn id="4" xr3:uid="{663F92D6-FE31-4D81-9E01-8D066DDC8A88}" name="City" dataDxfId="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B5" sqref="B5"/>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4F209-7D84-4D92-AC1B-0943FE1BA266}">
  <dimension ref="C2:U40"/>
  <sheetViews>
    <sheetView tabSelected="1" zoomScale="80" zoomScaleNormal="80" workbookViewId="0">
      <selection activeCell="I6" sqref="I6"/>
    </sheetView>
  </sheetViews>
  <sheetFormatPr defaultRowHeight="14.5" x14ac:dyDescent="0.35"/>
  <cols>
    <col min="1" max="2" width="3.25" style="25" customWidth="1"/>
    <col min="3" max="3" width="9.25" style="25" customWidth="1"/>
    <col min="4" max="14" width="8.6640625" style="25"/>
    <col min="15" max="15" width="11.9140625" style="25" customWidth="1"/>
    <col min="16" max="19" width="8.6640625" style="25"/>
    <col min="20" max="20" width="8.6640625" style="25" customWidth="1"/>
    <col min="21" max="21" width="11.75" style="25" customWidth="1"/>
    <col min="22" max="16384" width="8.6640625" style="25"/>
  </cols>
  <sheetData>
    <row r="2" spans="3:3" ht="34" customHeight="1" x14ac:dyDescent="0.35">
      <c r="C2" s="50" t="s">
        <v>1088</v>
      </c>
    </row>
    <row r="18" spans="9:21" x14ac:dyDescent="0.35">
      <c r="O18" s="29"/>
      <c r="P18" s="40" t="str">
        <f>Pivot!C117</f>
        <v>R01</v>
      </c>
      <c r="Q18" s="40" t="str">
        <f>Pivot!D117</f>
        <v>R02</v>
      </c>
      <c r="R18" s="40" t="str">
        <f>Pivot!E117</f>
        <v>R03</v>
      </c>
      <c r="S18" s="40" t="str">
        <f>Pivot!F117</f>
        <v>R04</v>
      </c>
      <c r="T18" s="40" t="str">
        <f>Pivot!G117</f>
        <v>R05</v>
      </c>
      <c r="U18" s="41" t="s">
        <v>1078</v>
      </c>
    </row>
    <row r="19" spans="9:21" x14ac:dyDescent="0.35">
      <c r="O19" s="42" t="str">
        <f>IF(Pivot!B118="","",Pivot!B118)</f>
        <v>Cincinnati</v>
      </c>
      <c r="P19" s="31" t="str">
        <f>IF(Pivot!C118="","",Pivot!C118)</f>
        <v/>
      </c>
      <c r="Q19" s="31" t="str">
        <f>IF(Pivot!D118="","",Pivot!D118)</f>
        <v/>
      </c>
      <c r="R19" s="31" t="str">
        <f>IF(Pivot!E118="","",Pivot!E118)</f>
        <v/>
      </c>
      <c r="S19" s="31" t="str">
        <f>IF(Pivot!F118="","",Pivot!F118)</f>
        <v/>
      </c>
      <c r="T19" s="31" t="str">
        <f>IF(Pivot!G118="","",Pivot!G118)</f>
        <v/>
      </c>
      <c r="U19" s="32" t="str">
        <f>IF(Pivot!H118="","",Pivot!H118)</f>
        <v/>
      </c>
    </row>
    <row r="20" spans="9:21" x14ac:dyDescent="0.35">
      <c r="O20" s="30" t="str">
        <f>IF(Pivot!B119="","",Pivot!B119)</f>
        <v>C0003</v>
      </c>
      <c r="P20" s="33">
        <f>IF(Pivot!C119="","",Pivot!C119)</f>
        <v>891</v>
      </c>
      <c r="Q20" s="33">
        <f>IF(Pivot!D119="","",Pivot!D119)</f>
        <v>1332</v>
      </c>
      <c r="R20" s="33">
        <f>IF(Pivot!E119="","",Pivot!E119)</f>
        <v>1282</v>
      </c>
      <c r="S20" s="33">
        <f>IF(Pivot!F119="","",Pivot!F119)</f>
        <v>739</v>
      </c>
      <c r="T20" s="33">
        <f>IF(Pivot!G119="","",Pivot!G119)</f>
        <v>560</v>
      </c>
      <c r="U20" s="34">
        <f>IF(Pivot!H119="","",Pivot!H119)</f>
        <v>4804</v>
      </c>
    </row>
    <row r="21" spans="9:21" x14ac:dyDescent="0.35">
      <c r="O21" s="30" t="str">
        <f>IF(Pivot!B120="","",Pivot!B120)</f>
        <v>C0004</v>
      </c>
      <c r="P21" s="33">
        <f>IF(Pivot!C120="","",Pivot!C120)</f>
        <v>1991</v>
      </c>
      <c r="Q21" s="33">
        <f>IF(Pivot!D120="","",Pivot!D120)</f>
        <v>1886</v>
      </c>
      <c r="R21" s="33">
        <f>IF(Pivot!E120="","",Pivot!E120)</f>
        <v>1206</v>
      </c>
      <c r="S21" s="33">
        <f>IF(Pivot!F120="","",Pivot!F120)</f>
        <v>884</v>
      </c>
      <c r="T21" s="33">
        <f>IF(Pivot!G120="","",Pivot!G120)</f>
        <v>1722</v>
      </c>
      <c r="U21" s="34">
        <f>IF(Pivot!H120="","",Pivot!H120)</f>
        <v>7689</v>
      </c>
    </row>
    <row r="22" spans="9:21" x14ac:dyDescent="0.35">
      <c r="O22" s="30" t="str">
        <f>IF(Pivot!B121="","",Pivot!B121)</f>
        <v>C0011</v>
      </c>
      <c r="P22" s="33">
        <f>IF(Pivot!C121="","",Pivot!C121)</f>
        <v>1163</v>
      </c>
      <c r="Q22" s="33">
        <f>IF(Pivot!D121="","",Pivot!D121)</f>
        <v>1180</v>
      </c>
      <c r="R22" s="33">
        <f>IF(Pivot!E121="","",Pivot!E121)</f>
        <v>1616</v>
      </c>
      <c r="S22" s="33">
        <f>IF(Pivot!F121="","",Pivot!F121)</f>
        <v>1043</v>
      </c>
      <c r="T22" s="33">
        <f>IF(Pivot!G121="","",Pivot!G121)</f>
        <v>1747</v>
      </c>
      <c r="U22" s="34">
        <f>IF(Pivot!H121="","",Pivot!H121)</f>
        <v>6749</v>
      </c>
    </row>
    <row r="23" spans="9:21" x14ac:dyDescent="0.35">
      <c r="O23" s="30" t="str">
        <f>IF(Pivot!B122="","",Pivot!B122)</f>
        <v>C0012</v>
      </c>
      <c r="P23" s="33">
        <f>IF(Pivot!C122="","",Pivot!C122)</f>
        <v>1438</v>
      </c>
      <c r="Q23" s="33">
        <f>IF(Pivot!D122="","",Pivot!D122)</f>
        <v>1616</v>
      </c>
      <c r="R23" s="33">
        <f>IF(Pivot!E122="","",Pivot!E122)</f>
        <v>866</v>
      </c>
      <c r="S23" s="33">
        <f>IF(Pivot!F122="","",Pivot!F122)</f>
        <v>829</v>
      </c>
      <c r="T23" s="33">
        <f>IF(Pivot!G122="","",Pivot!G122)</f>
        <v>2070</v>
      </c>
      <c r="U23" s="34">
        <f>IF(Pivot!H122="","",Pivot!H122)</f>
        <v>6819</v>
      </c>
    </row>
    <row r="24" spans="9:21" x14ac:dyDescent="0.35">
      <c r="O24" s="42" t="str">
        <f>IF(Pivot!B123="","",Pivot!B123)</f>
        <v>Cleveland</v>
      </c>
      <c r="P24" s="33" t="str">
        <f>IF(Pivot!C123="","",Pivot!C123)</f>
        <v/>
      </c>
      <c r="Q24" s="33" t="str">
        <f>IF(Pivot!D123="","",Pivot!D123)</f>
        <v/>
      </c>
      <c r="R24" s="33" t="str">
        <f>IF(Pivot!E123="","",Pivot!E123)</f>
        <v/>
      </c>
      <c r="S24" s="33" t="str">
        <f>IF(Pivot!F123="","",Pivot!F123)</f>
        <v/>
      </c>
      <c r="T24" s="33" t="str">
        <f>IF(Pivot!G123="","",Pivot!G123)</f>
        <v/>
      </c>
      <c r="U24" s="34" t="str">
        <f>IF(Pivot!H123="","",Pivot!H123)</f>
        <v/>
      </c>
    </row>
    <row r="25" spans="9:21" x14ac:dyDescent="0.35">
      <c r="O25" s="30" t="str">
        <f>IF(Pivot!B124="","",Pivot!B124)</f>
        <v>C0002</v>
      </c>
      <c r="P25" s="33">
        <f>IF(Pivot!C124="","",Pivot!C124)</f>
        <v>1233</v>
      </c>
      <c r="Q25" s="33">
        <f>IF(Pivot!D124="","",Pivot!D124)</f>
        <v>223</v>
      </c>
      <c r="R25" s="33">
        <f>IF(Pivot!E124="","",Pivot!E124)</f>
        <v>1680</v>
      </c>
      <c r="S25" s="33">
        <f>IF(Pivot!F124="","",Pivot!F124)</f>
        <v>990</v>
      </c>
      <c r="T25" s="33">
        <f>IF(Pivot!G124="","",Pivot!G124)</f>
        <v>1508</v>
      </c>
      <c r="U25" s="34">
        <f>IF(Pivot!H124="","",Pivot!H124)</f>
        <v>5634</v>
      </c>
    </row>
    <row r="26" spans="9:21" x14ac:dyDescent="0.35">
      <c r="O26" s="30" t="str">
        <f>IF(Pivot!B125="","",Pivot!B125)</f>
        <v>C0007</v>
      </c>
      <c r="P26" s="33">
        <f>IF(Pivot!C125="","",Pivot!C125)</f>
        <v>1598</v>
      </c>
      <c r="Q26" s="33">
        <f>IF(Pivot!D125="","",Pivot!D125)</f>
        <v>1907</v>
      </c>
      <c r="R26" s="33">
        <f>IF(Pivot!E125="","",Pivot!E125)</f>
        <v>869</v>
      </c>
      <c r="S26" s="33">
        <f>IF(Pivot!F125="","",Pivot!F125)</f>
        <v>1426</v>
      </c>
      <c r="T26" s="33">
        <f>IF(Pivot!G125="","",Pivot!G125)</f>
        <v>1416</v>
      </c>
      <c r="U26" s="34">
        <f>IF(Pivot!H125="","",Pivot!H125)</f>
        <v>7216</v>
      </c>
    </row>
    <row r="27" spans="9:21" x14ac:dyDescent="0.35">
      <c r="O27" s="30" t="str">
        <f>IF(Pivot!B126="","",Pivot!B126)</f>
        <v>C0008</v>
      </c>
      <c r="P27" s="33">
        <f>IF(Pivot!C126="","",Pivot!C126)</f>
        <v>900</v>
      </c>
      <c r="Q27" s="33">
        <f>IF(Pivot!D126="","",Pivot!D126)</f>
        <v>1016</v>
      </c>
      <c r="R27" s="33">
        <f>IF(Pivot!E126="","",Pivot!E126)</f>
        <v>960</v>
      </c>
      <c r="S27" s="33">
        <f>IF(Pivot!F126="","",Pivot!F126)</f>
        <v>940</v>
      </c>
      <c r="T27" s="33">
        <f>IF(Pivot!G126="","",Pivot!G126)</f>
        <v>1193</v>
      </c>
      <c r="U27" s="34">
        <f>IF(Pivot!H126="","",Pivot!H126)</f>
        <v>5009</v>
      </c>
    </row>
    <row r="28" spans="9:21" x14ac:dyDescent="0.35">
      <c r="O28" s="30" t="str">
        <f>IF(Pivot!B127="","",Pivot!B127)</f>
        <v>C0010</v>
      </c>
      <c r="P28" s="33">
        <f>IF(Pivot!C127="","",Pivot!C127)</f>
        <v>900</v>
      </c>
      <c r="Q28" s="33">
        <f>IF(Pivot!D127="","",Pivot!D127)</f>
        <v>1470</v>
      </c>
      <c r="R28" s="33">
        <f>IF(Pivot!E127="","",Pivot!E127)</f>
        <v>1617</v>
      </c>
      <c r="S28" s="33">
        <f>IF(Pivot!F127="","",Pivot!F127)</f>
        <v>1314</v>
      </c>
      <c r="T28" s="33">
        <f>IF(Pivot!G127="","",Pivot!G127)</f>
        <v>941</v>
      </c>
      <c r="U28" s="34">
        <f>IF(Pivot!H127="","",Pivot!H127)</f>
        <v>6242</v>
      </c>
    </row>
    <row r="29" spans="9:21" x14ac:dyDescent="0.35">
      <c r="I29" s="25" t="s">
        <v>1075</v>
      </c>
      <c r="L29" s="43"/>
      <c r="M29" s="43"/>
      <c r="N29" s="44"/>
      <c r="O29" s="30" t="str">
        <f>IF(Pivot!B128="","",Pivot!B128)</f>
        <v>C0013</v>
      </c>
      <c r="P29" s="33">
        <f>IF(Pivot!C128="","",Pivot!C128)</f>
        <v>1255</v>
      </c>
      <c r="Q29" s="33">
        <f>IF(Pivot!D128="","",Pivot!D128)</f>
        <v>516</v>
      </c>
      <c r="R29" s="33">
        <f>IF(Pivot!E128="","",Pivot!E128)</f>
        <v>1874</v>
      </c>
      <c r="S29" s="33">
        <f>IF(Pivot!F128="","",Pivot!F128)</f>
        <v>1863</v>
      </c>
      <c r="T29" s="33">
        <f>IF(Pivot!G128="","",Pivot!G128)</f>
        <v>1722</v>
      </c>
      <c r="U29" s="34">
        <f>IF(Pivot!H128="","",Pivot!H128)</f>
        <v>7230</v>
      </c>
    </row>
    <row r="30" spans="9:21" x14ac:dyDescent="0.35">
      <c r="L30" s="43"/>
      <c r="M30" s="43"/>
      <c r="N30" s="44"/>
      <c r="O30" s="30" t="str">
        <f>IF(Pivot!B129="","",Pivot!B129)</f>
        <v>C0015</v>
      </c>
      <c r="P30" s="33">
        <f>IF(Pivot!C129="","",Pivot!C129)</f>
        <v>1138</v>
      </c>
      <c r="Q30" s="33">
        <f>IF(Pivot!D129="","",Pivot!D129)</f>
        <v>1898</v>
      </c>
      <c r="R30" s="33">
        <f>IF(Pivot!E129="","",Pivot!E129)</f>
        <v>1482</v>
      </c>
      <c r="S30" s="33">
        <f>IF(Pivot!F129="","",Pivot!F129)</f>
        <v>846</v>
      </c>
      <c r="T30" s="33">
        <f>IF(Pivot!G129="","",Pivot!G129)</f>
        <v>1154</v>
      </c>
      <c r="U30" s="34">
        <f>IF(Pivot!H129="","",Pivot!H129)</f>
        <v>6518</v>
      </c>
    </row>
    <row r="31" spans="9:21" x14ac:dyDescent="0.35">
      <c r="L31" s="43"/>
      <c r="M31" s="43"/>
      <c r="N31" s="44"/>
      <c r="O31" s="42" t="str">
        <f>IF(Pivot!B130="","",Pivot!B130)</f>
        <v>Columbus</v>
      </c>
      <c r="P31" s="33" t="str">
        <f>IF(Pivot!C130="","",Pivot!C130)</f>
        <v/>
      </c>
      <c r="Q31" s="33" t="str">
        <f>IF(Pivot!D130="","",Pivot!D130)</f>
        <v/>
      </c>
      <c r="R31" s="33" t="str">
        <f>IF(Pivot!E130="","",Pivot!E130)</f>
        <v/>
      </c>
      <c r="S31" s="33" t="str">
        <f>IF(Pivot!F130="","",Pivot!F130)</f>
        <v/>
      </c>
      <c r="T31" s="33" t="str">
        <f>IF(Pivot!G130="","",Pivot!G130)</f>
        <v/>
      </c>
      <c r="U31" s="34" t="str">
        <f>IF(Pivot!H130="","",Pivot!H130)</f>
        <v/>
      </c>
    </row>
    <row r="32" spans="9:21" x14ac:dyDescent="0.35">
      <c r="L32" s="45"/>
      <c r="M32" s="45"/>
      <c r="N32" s="46"/>
      <c r="O32" s="30" t="str">
        <f>IF(Pivot!B131="","",Pivot!B131)</f>
        <v>C0001</v>
      </c>
      <c r="P32" s="33">
        <f>IF(Pivot!C131="","",Pivot!C131)</f>
        <v>1655</v>
      </c>
      <c r="Q32" s="33">
        <f>IF(Pivot!D131="","",Pivot!D131)</f>
        <v>805</v>
      </c>
      <c r="R32" s="33">
        <f>IF(Pivot!E131="","",Pivot!E131)</f>
        <v>2263</v>
      </c>
      <c r="S32" s="33">
        <f>IF(Pivot!F131="","",Pivot!F131)</f>
        <v>987</v>
      </c>
      <c r="T32" s="33">
        <f>IF(Pivot!G131="","",Pivot!G131)</f>
        <v>1075</v>
      </c>
      <c r="U32" s="34">
        <f>IF(Pivot!H131="","",Pivot!H131)</f>
        <v>6785</v>
      </c>
    </row>
    <row r="33" spans="12:21" x14ac:dyDescent="0.35">
      <c r="L33" s="48" t="str">
        <f>Pivot!I86</f>
        <v>% of calls:19%</v>
      </c>
      <c r="M33" s="48"/>
      <c r="N33" s="49"/>
      <c r="O33" s="30" t="str">
        <f>IF(Pivot!B132="","",Pivot!B132)</f>
        <v>C0005</v>
      </c>
      <c r="P33" s="33">
        <f>IF(Pivot!C132="","",Pivot!C132)</f>
        <v>1104</v>
      </c>
      <c r="Q33" s="33">
        <f>IF(Pivot!D132="","",Pivot!D132)</f>
        <v>2280</v>
      </c>
      <c r="R33" s="33">
        <f>IF(Pivot!E132="","",Pivot!E132)</f>
        <v>1445</v>
      </c>
      <c r="S33" s="33">
        <f>IF(Pivot!F132="","",Pivot!F132)</f>
        <v>1722</v>
      </c>
      <c r="T33" s="33">
        <f>IF(Pivot!G132="","",Pivot!G132)</f>
        <v>1196</v>
      </c>
      <c r="U33" s="34">
        <f>IF(Pivot!H132="","",Pivot!H132)</f>
        <v>7747</v>
      </c>
    </row>
    <row r="34" spans="12:21" x14ac:dyDescent="0.35">
      <c r="L34" s="48" t="str">
        <f>Pivot!I87</f>
        <v>Call rank:4</v>
      </c>
      <c r="M34" s="48"/>
      <c r="N34" s="49"/>
      <c r="O34" s="30" t="str">
        <f>IF(Pivot!B133="","",Pivot!B133)</f>
        <v>C0006</v>
      </c>
      <c r="P34" s="33">
        <f>IF(Pivot!C133="","",Pivot!C133)</f>
        <v>372</v>
      </c>
      <c r="Q34" s="33">
        <f>IF(Pivot!D133="","",Pivot!D133)</f>
        <v>1818</v>
      </c>
      <c r="R34" s="33">
        <f>IF(Pivot!E133="","",Pivot!E133)</f>
        <v>1346</v>
      </c>
      <c r="S34" s="33">
        <f>IF(Pivot!F133="","",Pivot!F133)</f>
        <v>1156</v>
      </c>
      <c r="T34" s="33">
        <f>IF(Pivot!G133="","",Pivot!G133)</f>
        <v>1484</v>
      </c>
      <c r="U34" s="34">
        <f>IF(Pivot!H133="","",Pivot!H133)</f>
        <v>6176</v>
      </c>
    </row>
    <row r="35" spans="12:21" x14ac:dyDescent="0.35">
      <c r="L35" s="48" t="str">
        <f>Pivot!I88</f>
        <v>Amount Rank:4</v>
      </c>
      <c r="M35" s="48"/>
      <c r="N35" s="49"/>
      <c r="O35" s="30" t="str">
        <f>IF(Pivot!B134="","",Pivot!B134)</f>
        <v>C0009</v>
      </c>
      <c r="P35" s="33">
        <f>IF(Pivot!C134="","",Pivot!C134)</f>
        <v>1415</v>
      </c>
      <c r="Q35" s="33">
        <f>IF(Pivot!D134="","",Pivot!D134)</f>
        <v>1271</v>
      </c>
      <c r="R35" s="33">
        <f>IF(Pivot!E134="","",Pivot!E134)</f>
        <v>1214</v>
      </c>
      <c r="S35" s="33">
        <f>IF(Pivot!F134="","",Pivot!F134)</f>
        <v>1135</v>
      </c>
      <c r="T35" s="33">
        <f>IF(Pivot!G134="","",Pivot!G134)</f>
        <v>1566</v>
      </c>
      <c r="U35" s="34">
        <f>IF(Pivot!H134="","",Pivot!H134)</f>
        <v>6601</v>
      </c>
    </row>
    <row r="36" spans="12:21" x14ac:dyDescent="0.35">
      <c r="O36" s="30" t="str">
        <f>IF(Pivot!B135="","",Pivot!B135)</f>
        <v>C0014</v>
      </c>
      <c r="P36" s="33">
        <f>IF(Pivot!C135="","",Pivot!C135)</f>
        <v>1362</v>
      </c>
      <c r="Q36" s="33">
        <f>IF(Pivot!D135="","",Pivot!D135)</f>
        <v>1363</v>
      </c>
      <c r="R36" s="33">
        <f>IF(Pivot!E135="","",Pivot!E135)</f>
        <v>1152</v>
      </c>
      <c r="S36" s="33">
        <f>IF(Pivot!F135="","",Pivot!F135)</f>
        <v>777</v>
      </c>
      <c r="T36" s="33">
        <f>IF(Pivot!G135="","",Pivot!G135)</f>
        <v>750</v>
      </c>
      <c r="U36" s="34">
        <f>IF(Pivot!H135="","",Pivot!H135)</f>
        <v>5404</v>
      </c>
    </row>
    <row r="37" spans="12:21" x14ac:dyDescent="0.35">
      <c r="O37" s="35"/>
      <c r="P37" s="36"/>
      <c r="Q37" s="36"/>
      <c r="R37" s="36"/>
      <c r="S37" s="36"/>
      <c r="T37" s="36"/>
      <c r="U37" s="37"/>
    </row>
    <row r="40" spans="12:21" x14ac:dyDescent="0.35">
      <c r="M40" s="25" t="s">
        <v>1075</v>
      </c>
    </row>
  </sheetData>
  <mergeCells count="7">
    <mergeCell ref="L34:N34"/>
    <mergeCell ref="L35:N35"/>
    <mergeCell ref="L29:N29"/>
    <mergeCell ref="L30:N30"/>
    <mergeCell ref="L31:N31"/>
    <mergeCell ref="L32:N32"/>
    <mergeCell ref="L33:N33"/>
  </mergeCells>
  <conditionalFormatting sqref="P20:T36">
    <cfRule type="dataBar" priority="2">
      <dataBar>
        <cfvo type="num" val="0"/>
        <cfvo type="formula" val="MAX($P$20:$T$36)*2"/>
        <color theme="1" tint="0.249977111117893"/>
      </dataBar>
      <extLst>
        <ext xmlns:x14="http://schemas.microsoft.com/office/spreadsheetml/2009/9/main" uri="{B025F937-C7B1-47D3-B67F-A62EFF666E3E}">
          <x14:id>{94CFD324-BB35-44B2-A143-6419D85DE94D}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4" id="{D6926F79-A478-4C42-9BA4-0B668C238CCD}">
            <xm:f>P$18=Pivot!$A$81</xm:f>
            <x14:dxf>
              <fill>
                <patternFill>
                  <bgColor theme="5" tint="0.59996337778862885"/>
                </patternFill>
              </fill>
              <border>
                <left style="thin">
                  <color auto="1"/>
                </left>
                <right style="thin">
                  <color auto="1"/>
                </right>
                <top/>
                <bottom/>
                <vertical/>
                <horizontal/>
              </border>
            </x14:dxf>
          </x14:cfRule>
          <xm:sqref>P18:T37</xm:sqref>
        </x14:conditionalFormatting>
        <x14:conditionalFormatting xmlns:xm="http://schemas.microsoft.com/office/excel/2006/main">
          <x14:cfRule type="dataBar" id="{94CFD324-BB35-44B2-A143-6419D85DE94D}">
            <x14:dataBar minLength="0" maxLength="100" gradient="0">
              <x14:cfvo type="num">
                <xm:f>0</xm:f>
              </x14:cfvo>
              <x14:cfvo type="formula">
                <xm:f>MAX($P$20:$T$36)*2</xm:f>
              </x14:cfvo>
              <x14:negativeFillColor rgb="FFFF0000"/>
              <x14:axisColor rgb="FF000000"/>
            </x14:dataBar>
          </x14:cfRule>
          <xm:sqref>P20:T36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E8621-6AF8-4061-8B6C-96E2B3187E1B}">
  <dimension ref="A3:M135"/>
  <sheetViews>
    <sheetView topLeftCell="A103" workbookViewId="0">
      <selection activeCell="I86" sqref="I86"/>
    </sheetView>
  </sheetViews>
  <sheetFormatPr defaultRowHeight="14.5" x14ac:dyDescent="0.35"/>
  <cols>
    <col min="1" max="2" width="12.33203125" bestFit="1" customWidth="1"/>
    <col min="3" max="3" width="9.1640625" bestFit="1" customWidth="1"/>
    <col min="4" max="4" width="9.4140625" bestFit="1" customWidth="1"/>
    <col min="5" max="5" width="7.33203125" bestFit="1" customWidth="1"/>
    <col min="6" max="7" width="6.58203125" bestFit="1" customWidth="1"/>
    <col min="8" max="8" width="12.33203125" bestFit="1" customWidth="1"/>
    <col min="9" max="9" width="9.1640625" bestFit="1" customWidth="1"/>
    <col min="10" max="10" width="12.33203125" bestFit="1" customWidth="1"/>
    <col min="11" max="11" width="11.25" bestFit="1" customWidth="1"/>
  </cols>
  <sheetData>
    <row r="3" spans="1:13" x14ac:dyDescent="0.35">
      <c r="A3" t="s">
        <v>1051</v>
      </c>
      <c r="B3" t="s">
        <v>1052</v>
      </c>
      <c r="C3" t="s">
        <v>1053</v>
      </c>
      <c r="D3" t="s">
        <v>1054</v>
      </c>
      <c r="E3" t="s">
        <v>1055</v>
      </c>
    </row>
    <row r="4" spans="1:13" x14ac:dyDescent="0.35">
      <c r="A4" s="22">
        <v>1000</v>
      </c>
      <c r="B4" s="23">
        <v>96623</v>
      </c>
      <c r="C4" s="22">
        <v>89850</v>
      </c>
      <c r="D4" s="24">
        <v>3.8854000000000033</v>
      </c>
      <c r="E4" s="22">
        <v>307</v>
      </c>
    </row>
    <row r="13" spans="1:13" x14ac:dyDescent="0.35">
      <c r="M13" t="s">
        <v>1079</v>
      </c>
    </row>
    <row r="15" spans="1:13" x14ac:dyDescent="0.35">
      <c r="A15" t="s">
        <v>1051</v>
      </c>
      <c r="B15" t="s">
        <v>1052</v>
      </c>
      <c r="C15" t="s">
        <v>1053</v>
      </c>
      <c r="D15" t="s">
        <v>1054</v>
      </c>
      <c r="E15" t="s">
        <v>1055</v>
      </c>
    </row>
    <row r="16" spans="1:13" x14ac:dyDescent="0.35">
      <c r="A16" s="22">
        <v>189</v>
      </c>
      <c r="B16" s="47">
        <v>18415</v>
      </c>
      <c r="C16" s="22">
        <v>16834</v>
      </c>
      <c r="D16" s="24">
        <v>3.9227513227513247</v>
      </c>
      <c r="E16" s="22">
        <v>60</v>
      </c>
    </row>
    <row r="28" spans="1:9" x14ac:dyDescent="0.35">
      <c r="A28" s="20" t="s">
        <v>1042</v>
      </c>
      <c r="B28" t="s">
        <v>1051</v>
      </c>
      <c r="C28" t="s">
        <v>1068</v>
      </c>
      <c r="H28" s="20" t="s">
        <v>1042</v>
      </c>
      <c r="I28" t="s">
        <v>1051</v>
      </c>
    </row>
    <row r="29" spans="1:9" x14ac:dyDescent="0.35">
      <c r="A29" s="21" t="s">
        <v>1056</v>
      </c>
      <c r="B29" s="22">
        <v>16</v>
      </c>
      <c r="C29" s="22">
        <v>16</v>
      </c>
      <c r="H29" s="21" t="s">
        <v>1044</v>
      </c>
      <c r="I29" s="22">
        <v>30</v>
      </c>
    </row>
    <row r="30" spans="1:9" x14ac:dyDescent="0.35">
      <c r="A30" s="21" t="s">
        <v>1057</v>
      </c>
      <c r="B30" s="22">
        <v>14</v>
      </c>
      <c r="C30" s="22">
        <v>14</v>
      </c>
      <c r="H30" s="21" t="s">
        <v>1045</v>
      </c>
      <c r="I30" s="22">
        <v>13</v>
      </c>
    </row>
    <row r="31" spans="1:9" x14ac:dyDescent="0.35">
      <c r="A31" s="21" t="s">
        <v>1058</v>
      </c>
      <c r="B31" s="22">
        <v>26</v>
      </c>
      <c r="C31" s="22">
        <v>26</v>
      </c>
      <c r="H31" s="21" t="s">
        <v>1046</v>
      </c>
      <c r="I31" s="22">
        <v>23</v>
      </c>
    </row>
    <row r="32" spans="1:9" x14ac:dyDescent="0.35">
      <c r="A32" s="21" t="s">
        <v>1059</v>
      </c>
      <c r="B32" s="22">
        <v>29</v>
      </c>
      <c r="C32" s="22">
        <v>29</v>
      </c>
      <c r="H32" s="21" t="s">
        <v>1047</v>
      </c>
      <c r="I32" s="22">
        <v>23</v>
      </c>
    </row>
    <row r="33" spans="1:9" x14ac:dyDescent="0.35">
      <c r="A33" s="21" t="s">
        <v>1060</v>
      </c>
      <c r="B33" s="22">
        <v>17</v>
      </c>
      <c r="C33" s="22">
        <v>17</v>
      </c>
      <c r="H33" s="21" t="s">
        <v>1048</v>
      </c>
      <c r="I33" s="22">
        <v>24</v>
      </c>
    </row>
    <row r="34" spans="1:9" x14ac:dyDescent="0.35">
      <c r="A34" s="21" t="s">
        <v>1061</v>
      </c>
      <c r="B34" s="22">
        <v>15</v>
      </c>
      <c r="C34" s="22">
        <v>15</v>
      </c>
      <c r="H34" s="21" t="s">
        <v>1049</v>
      </c>
      <c r="I34" s="22">
        <v>40</v>
      </c>
    </row>
    <row r="35" spans="1:9" x14ac:dyDescent="0.35">
      <c r="A35" s="21" t="s">
        <v>1062</v>
      </c>
      <c r="B35" s="22">
        <v>15</v>
      </c>
      <c r="C35" s="22">
        <v>15</v>
      </c>
      <c r="H35" s="21" t="s">
        <v>1050</v>
      </c>
      <c r="I35" s="22">
        <v>36</v>
      </c>
    </row>
    <row r="36" spans="1:9" x14ac:dyDescent="0.35">
      <c r="A36" s="21" t="s">
        <v>1063</v>
      </c>
      <c r="B36" s="22">
        <v>7</v>
      </c>
      <c r="C36" s="22">
        <v>7</v>
      </c>
      <c r="H36" s="21" t="s">
        <v>1043</v>
      </c>
      <c r="I36" s="22">
        <v>189</v>
      </c>
    </row>
    <row r="37" spans="1:9" x14ac:dyDescent="0.35">
      <c r="A37" s="21" t="s">
        <v>1064</v>
      </c>
      <c r="B37" s="22">
        <v>11</v>
      </c>
      <c r="C37" s="22">
        <v>11</v>
      </c>
    </row>
    <row r="38" spans="1:9" x14ac:dyDescent="0.35">
      <c r="A38" s="21" t="s">
        <v>1065</v>
      </c>
      <c r="B38" s="22">
        <v>24</v>
      </c>
      <c r="C38" s="22">
        <v>24</v>
      </c>
    </row>
    <row r="39" spans="1:9" x14ac:dyDescent="0.35">
      <c r="A39" s="21" t="s">
        <v>1066</v>
      </c>
      <c r="B39" s="22">
        <v>9</v>
      </c>
      <c r="C39" s="22">
        <v>9</v>
      </c>
    </row>
    <row r="40" spans="1:9" x14ac:dyDescent="0.35">
      <c r="A40" s="21" t="s">
        <v>1067</v>
      </c>
      <c r="B40" s="22">
        <v>6</v>
      </c>
      <c r="C40" s="22">
        <v>6</v>
      </c>
    </row>
    <row r="41" spans="1:9" x14ac:dyDescent="0.35">
      <c r="A41" s="21" t="s">
        <v>1043</v>
      </c>
      <c r="B41" s="22">
        <v>189</v>
      </c>
      <c r="C41" s="22">
        <v>189</v>
      </c>
    </row>
    <row r="51" spans="1:12" x14ac:dyDescent="0.35">
      <c r="H51" t="s">
        <v>1069</v>
      </c>
      <c r="K51" t="s">
        <v>1076</v>
      </c>
      <c r="L51" s="14" t="str">
        <f>A81</f>
        <v>R01</v>
      </c>
    </row>
    <row r="53" spans="1:12" x14ac:dyDescent="0.35">
      <c r="A53" s="20" t="s">
        <v>1042</v>
      </c>
      <c r="B53" t="s">
        <v>1051</v>
      </c>
      <c r="C53" t="s">
        <v>1052</v>
      </c>
      <c r="H53" s="14" t="s">
        <v>1070</v>
      </c>
      <c r="I53" s="14" t="s">
        <v>1071</v>
      </c>
      <c r="J53" s="14" t="s">
        <v>1072</v>
      </c>
      <c r="K53" s="14" t="s">
        <v>1073</v>
      </c>
      <c r="L53" s="14" t="s">
        <v>1074</v>
      </c>
    </row>
    <row r="54" spans="1:12" x14ac:dyDescent="0.35">
      <c r="A54" s="21" t="s">
        <v>11</v>
      </c>
      <c r="B54" s="22">
        <v>189</v>
      </c>
      <c r="C54" s="23">
        <v>18415</v>
      </c>
      <c r="H54" t="str">
        <f>A54</f>
        <v>R01</v>
      </c>
      <c r="I54">
        <f t="shared" ref="I54:J58" si="0">B54</f>
        <v>189</v>
      </c>
      <c r="J54" s="26">
        <f t="shared" si="0"/>
        <v>18415</v>
      </c>
      <c r="K54">
        <f>IF(H54=$L$51,I54,NA())</f>
        <v>189</v>
      </c>
      <c r="L54">
        <f>IF(H54=$L$51,J54,NA())</f>
        <v>18415</v>
      </c>
    </row>
    <row r="55" spans="1:12" x14ac:dyDescent="0.35">
      <c r="A55" s="21" t="s">
        <v>9</v>
      </c>
      <c r="B55" s="22">
        <v>218</v>
      </c>
      <c r="C55" s="23">
        <v>20581</v>
      </c>
      <c r="H55" t="str">
        <f t="shared" ref="H55:H58" si="1">A55</f>
        <v>R02</v>
      </c>
      <c r="I55">
        <f t="shared" si="0"/>
        <v>218</v>
      </c>
      <c r="J55" s="26">
        <f t="shared" si="0"/>
        <v>20581</v>
      </c>
      <c r="K55" t="e">
        <f t="shared" ref="K55:K58" si="2">IF(H55=$L$51,I55,NA())</f>
        <v>#N/A</v>
      </c>
      <c r="L55" t="e">
        <f t="shared" ref="L55:L58" si="3">IF(H55=$L$51,J55,NA())</f>
        <v>#N/A</v>
      </c>
    </row>
    <row r="56" spans="1:12" x14ac:dyDescent="0.35">
      <c r="A56" s="21" t="s">
        <v>6</v>
      </c>
      <c r="B56" s="22">
        <v>207</v>
      </c>
      <c r="C56" s="23">
        <v>20872</v>
      </c>
      <c r="H56" t="str">
        <f t="shared" si="1"/>
        <v>R03</v>
      </c>
      <c r="I56">
        <f t="shared" si="0"/>
        <v>207</v>
      </c>
      <c r="J56" s="26">
        <f t="shared" si="0"/>
        <v>20872</v>
      </c>
      <c r="K56" t="e">
        <f t="shared" si="2"/>
        <v>#N/A</v>
      </c>
      <c r="L56" t="e">
        <f t="shared" si="3"/>
        <v>#N/A</v>
      </c>
    </row>
    <row r="57" spans="1:12" x14ac:dyDescent="0.35">
      <c r="A57" s="21" t="s">
        <v>13</v>
      </c>
      <c r="B57" s="22">
        <v>186</v>
      </c>
      <c r="C57" s="23">
        <v>16651</v>
      </c>
      <c r="H57" t="str">
        <f t="shared" si="1"/>
        <v>R04</v>
      </c>
      <c r="I57">
        <f t="shared" si="0"/>
        <v>186</v>
      </c>
      <c r="J57" s="26">
        <f t="shared" si="0"/>
        <v>16651</v>
      </c>
      <c r="K57" t="e">
        <f t="shared" si="2"/>
        <v>#N/A</v>
      </c>
      <c r="L57" t="e">
        <f t="shared" si="3"/>
        <v>#N/A</v>
      </c>
    </row>
    <row r="58" spans="1:12" x14ac:dyDescent="0.35">
      <c r="A58" s="21" t="s">
        <v>10</v>
      </c>
      <c r="B58" s="22">
        <v>200</v>
      </c>
      <c r="C58" s="23">
        <v>20104</v>
      </c>
      <c r="H58" t="str">
        <f t="shared" si="1"/>
        <v>R05</v>
      </c>
      <c r="I58">
        <f t="shared" si="0"/>
        <v>200</v>
      </c>
      <c r="J58" s="26">
        <f t="shared" si="0"/>
        <v>20104</v>
      </c>
      <c r="K58" t="e">
        <f t="shared" si="2"/>
        <v>#N/A</v>
      </c>
      <c r="L58" t="e">
        <f t="shared" si="3"/>
        <v>#N/A</v>
      </c>
    </row>
    <row r="59" spans="1:12" x14ac:dyDescent="0.35">
      <c r="A59" s="21" t="s">
        <v>1043</v>
      </c>
      <c r="B59" s="22">
        <v>1000</v>
      </c>
      <c r="C59" s="23">
        <v>96623</v>
      </c>
    </row>
    <row r="77" spans="1:9" x14ac:dyDescent="0.35">
      <c r="H77" s="14" t="s">
        <v>1080</v>
      </c>
    </row>
    <row r="79" spans="1:9" x14ac:dyDescent="0.35">
      <c r="H79" t="s">
        <v>1081</v>
      </c>
      <c r="I79" s="38">
        <f>GETPIVOTDATA("[Measures].[call count]",$A$15)/GETPIVOTDATA("[Measures].[call count]",$A$3)</f>
        <v>0.189</v>
      </c>
    </row>
    <row r="80" spans="1:9" x14ac:dyDescent="0.35">
      <c r="A80" s="20" t="s">
        <v>1042</v>
      </c>
      <c r="H80" t="s">
        <v>1082</v>
      </c>
      <c r="I80">
        <f>INDEX(I54:I58,MATCH(A81,H54:H58,0))</f>
        <v>189</v>
      </c>
    </row>
    <row r="81" spans="1:9" x14ac:dyDescent="0.35">
      <c r="A81" s="27" t="s">
        <v>11</v>
      </c>
      <c r="H81" t="s">
        <v>1083</v>
      </c>
      <c r="I81">
        <f>INDEX(J54:J58,MATCH(A81,H54:H58,0))</f>
        <v>18415</v>
      </c>
    </row>
    <row r="83" spans="1:9" x14ac:dyDescent="0.35">
      <c r="H83" t="s">
        <v>1084</v>
      </c>
      <c r="I83">
        <f>_xlfn.RANK.AVG(I80,I54:I58)</f>
        <v>4</v>
      </c>
    </row>
    <row r="84" spans="1:9" x14ac:dyDescent="0.35">
      <c r="H84" t="s">
        <v>1085</v>
      </c>
      <c r="I84">
        <f>_xlfn.RANK.AVG(I81,J54:J58)</f>
        <v>4</v>
      </c>
    </row>
    <row r="85" spans="1:9" x14ac:dyDescent="0.35">
      <c r="H85" t="s">
        <v>1086</v>
      </c>
    </row>
    <row r="86" spans="1:9" x14ac:dyDescent="0.35">
      <c r="I86" t="str">
        <f>"% of calls:"&amp;TEXT(I79,"0%")</f>
        <v>% of calls:19%</v>
      </c>
    </row>
    <row r="87" spans="1:9" x14ac:dyDescent="0.35">
      <c r="I87" t="str">
        <f>IF(COUNTA(A81:A85)&gt;1,"","Call rank:"&amp;I83)</f>
        <v>Call rank:4</v>
      </c>
    </row>
    <row r="88" spans="1:9" x14ac:dyDescent="0.35">
      <c r="B88" s="20" t="s">
        <v>1051</v>
      </c>
      <c r="C88" s="20" t="s">
        <v>1077</v>
      </c>
      <c r="I88" t="str">
        <f>IF(COUNTA(A81:A85)&gt;1,"","Amount Rank:"&amp;I84)</f>
        <v>Amount Rank:4</v>
      </c>
    </row>
    <row r="89" spans="1:9" x14ac:dyDescent="0.35">
      <c r="B89" s="20" t="s">
        <v>1042</v>
      </c>
      <c r="C89" t="s">
        <v>999</v>
      </c>
      <c r="D89" t="s">
        <v>998</v>
      </c>
      <c r="E89" t="s">
        <v>1043</v>
      </c>
      <c r="I89">
        <f>IF(COUNTA(A81:A85)&gt;1,"",INDEX(Assets!F3:F7,MATCH(Pivot!A81,Assets!E3:E7)))</f>
        <v>0</v>
      </c>
    </row>
    <row r="90" spans="1:9" x14ac:dyDescent="0.35">
      <c r="B90" s="21" t="s">
        <v>1002</v>
      </c>
      <c r="C90" s="22">
        <v>144</v>
      </c>
      <c r="D90" s="22">
        <v>132</v>
      </c>
      <c r="E90" s="22">
        <v>276</v>
      </c>
    </row>
    <row r="91" spans="1:9" x14ac:dyDescent="0.35">
      <c r="B91" s="21" t="s">
        <v>1001</v>
      </c>
      <c r="C91" s="22">
        <v>326</v>
      </c>
      <c r="D91" s="22">
        <v>63</v>
      </c>
      <c r="E91" s="22">
        <v>389</v>
      </c>
    </row>
    <row r="92" spans="1:9" x14ac:dyDescent="0.35">
      <c r="B92" s="21" t="s">
        <v>1000</v>
      </c>
      <c r="C92" s="22">
        <v>129</v>
      </c>
      <c r="D92" s="22">
        <v>206</v>
      </c>
      <c r="E92" s="22">
        <v>335</v>
      </c>
    </row>
    <row r="93" spans="1:9" x14ac:dyDescent="0.35">
      <c r="B93" s="21" t="s">
        <v>1043</v>
      </c>
      <c r="C93" s="22">
        <v>599</v>
      </c>
      <c r="D93" s="22">
        <v>401</v>
      </c>
      <c r="E93" s="22">
        <v>1000</v>
      </c>
    </row>
    <row r="104" spans="2:3" x14ac:dyDescent="0.35">
      <c r="B104" s="20" t="s">
        <v>1042</v>
      </c>
      <c r="C104" t="s">
        <v>1051</v>
      </c>
    </row>
    <row r="105" spans="2:3" x14ac:dyDescent="0.35">
      <c r="B105" s="21">
        <v>1</v>
      </c>
      <c r="C105" s="22">
        <v>1</v>
      </c>
    </row>
    <row r="106" spans="2:3" x14ac:dyDescent="0.35">
      <c r="B106" s="21">
        <v>2</v>
      </c>
      <c r="C106" s="22">
        <v>9</v>
      </c>
    </row>
    <row r="107" spans="2:3" x14ac:dyDescent="0.35">
      <c r="B107" s="21">
        <v>3</v>
      </c>
      <c r="C107" s="22">
        <v>31</v>
      </c>
    </row>
    <row r="108" spans="2:3" x14ac:dyDescent="0.35">
      <c r="B108" s="21">
        <v>4</v>
      </c>
      <c r="C108" s="22">
        <v>88</v>
      </c>
    </row>
    <row r="109" spans="2:3" x14ac:dyDescent="0.35">
      <c r="B109" s="21">
        <v>5</v>
      </c>
      <c r="C109" s="22">
        <v>60</v>
      </c>
    </row>
    <row r="110" spans="2:3" x14ac:dyDescent="0.35">
      <c r="B110" s="21" t="s">
        <v>1043</v>
      </c>
      <c r="C110" s="22">
        <v>189</v>
      </c>
    </row>
    <row r="116" spans="2:8" x14ac:dyDescent="0.35">
      <c r="B116" s="20" t="s">
        <v>1052</v>
      </c>
      <c r="C116" s="20" t="s">
        <v>1077</v>
      </c>
    </row>
    <row r="117" spans="2:8" x14ac:dyDescent="0.35">
      <c r="B117" s="20" t="s">
        <v>1042</v>
      </c>
      <c r="C117" t="s">
        <v>11</v>
      </c>
      <c r="D117" t="s">
        <v>9</v>
      </c>
      <c r="E117" t="s">
        <v>6</v>
      </c>
      <c r="F117" t="s">
        <v>13</v>
      </c>
      <c r="G117" t="s">
        <v>10</v>
      </c>
      <c r="H117" t="s">
        <v>1043</v>
      </c>
    </row>
    <row r="118" spans="2:8" x14ac:dyDescent="0.35">
      <c r="B118" s="21" t="s">
        <v>1002</v>
      </c>
    </row>
    <row r="119" spans="2:8" x14ac:dyDescent="0.35">
      <c r="B119" s="28" t="s">
        <v>20</v>
      </c>
      <c r="C119" s="23">
        <v>891</v>
      </c>
      <c r="D119" s="23">
        <v>1332</v>
      </c>
      <c r="E119" s="23">
        <v>1282</v>
      </c>
      <c r="F119" s="23">
        <v>739</v>
      </c>
      <c r="G119" s="23">
        <v>560</v>
      </c>
      <c r="H119" s="23">
        <v>4804</v>
      </c>
    </row>
    <row r="120" spans="2:8" x14ac:dyDescent="0.35">
      <c r="B120" s="28" t="s">
        <v>12</v>
      </c>
      <c r="C120" s="23">
        <v>1991</v>
      </c>
      <c r="D120" s="23">
        <v>1886</v>
      </c>
      <c r="E120" s="23">
        <v>1206</v>
      </c>
      <c r="F120" s="23">
        <v>884</v>
      </c>
      <c r="G120" s="23">
        <v>1722</v>
      </c>
      <c r="H120" s="23">
        <v>7689</v>
      </c>
    </row>
    <row r="121" spans="2:8" x14ac:dyDescent="0.35">
      <c r="B121" s="28" t="s">
        <v>8</v>
      </c>
      <c r="C121" s="23">
        <v>1163</v>
      </c>
      <c r="D121" s="23">
        <v>1180</v>
      </c>
      <c r="E121" s="23">
        <v>1616</v>
      </c>
      <c r="F121" s="23">
        <v>1043</v>
      </c>
      <c r="G121" s="23">
        <v>1747</v>
      </c>
      <c r="H121" s="23">
        <v>6749</v>
      </c>
    </row>
    <row r="122" spans="2:8" x14ac:dyDescent="0.35">
      <c r="B122" s="28" t="s">
        <v>16</v>
      </c>
      <c r="C122" s="23">
        <v>1438</v>
      </c>
      <c r="D122" s="23">
        <v>1616</v>
      </c>
      <c r="E122" s="23">
        <v>866</v>
      </c>
      <c r="F122" s="23">
        <v>829</v>
      </c>
      <c r="G122" s="23">
        <v>2070</v>
      </c>
      <c r="H122" s="23">
        <v>6819</v>
      </c>
    </row>
    <row r="123" spans="2:8" x14ac:dyDescent="0.35">
      <c r="B123" s="21" t="s">
        <v>1001</v>
      </c>
    </row>
    <row r="124" spans="2:8" x14ac:dyDescent="0.35">
      <c r="B124" s="28" t="s">
        <v>24</v>
      </c>
      <c r="C124" s="23">
        <v>1233</v>
      </c>
      <c r="D124" s="23">
        <v>223</v>
      </c>
      <c r="E124" s="23">
        <v>1680</v>
      </c>
      <c r="F124" s="23">
        <v>990</v>
      </c>
      <c r="G124" s="23">
        <v>1508</v>
      </c>
      <c r="H124" s="23">
        <v>5634</v>
      </c>
    </row>
    <row r="125" spans="2:8" x14ac:dyDescent="0.35">
      <c r="B125" s="28" t="s">
        <v>15</v>
      </c>
      <c r="C125" s="23">
        <v>1598</v>
      </c>
      <c r="D125" s="23">
        <v>1907</v>
      </c>
      <c r="E125" s="23">
        <v>869</v>
      </c>
      <c r="F125" s="23">
        <v>1426</v>
      </c>
      <c r="G125" s="23">
        <v>1416</v>
      </c>
      <c r="H125" s="23">
        <v>7216</v>
      </c>
    </row>
    <row r="126" spans="2:8" x14ac:dyDescent="0.35">
      <c r="B126" s="28" t="s">
        <v>5</v>
      </c>
      <c r="C126" s="23">
        <v>900</v>
      </c>
      <c r="D126" s="23">
        <v>1016</v>
      </c>
      <c r="E126" s="23">
        <v>960</v>
      </c>
      <c r="F126" s="23">
        <v>940</v>
      </c>
      <c r="G126" s="23">
        <v>1193</v>
      </c>
      <c r="H126" s="23">
        <v>5009</v>
      </c>
    </row>
    <row r="127" spans="2:8" x14ac:dyDescent="0.35">
      <c r="B127" s="28" t="s">
        <v>18</v>
      </c>
      <c r="C127" s="23">
        <v>900</v>
      </c>
      <c r="D127" s="23">
        <v>1470</v>
      </c>
      <c r="E127" s="23">
        <v>1617</v>
      </c>
      <c r="F127" s="23">
        <v>1314</v>
      </c>
      <c r="G127" s="23">
        <v>941</v>
      </c>
      <c r="H127" s="23">
        <v>6242</v>
      </c>
    </row>
    <row r="128" spans="2:8" x14ac:dyDescent="0.35">
      <c r="B128" s="28" t="s">
        <v>14</v>
      </c>
      <c r="C128" s="23">
        <v>1255</v>
      </c>
      <c r="D128" s="23">
        <v>516</v>
      </c>
      <c r="E128" s="23">
        <v>1874</v>
      </c>
      <c r="F128" s="23">
        <v>1863</v>
      </c>
      <c r="G128" s="23">
        <v>1722</v>
      </c>
      <c r="H128" s="23">
        <v>7230</v>
      </c>
    </row>
    <row r="129" spans="2:8" x14ac:dyDescent="0.35">
      <c r="B129" s="28" t="s">
        <v>19</v>
      </c>
      <c r="C129" s="23">
        <v>1138</v>
      </c>
      <c r="D129" s="23">
        <v>1898</v>
      </c>
      <c r="E129" s="23">
        <v>1482</v>
      </c>
      <c r="F129" s="23">
        <v>846</v>
      </c>
      <c r="G129" s="23">
        <v>1154</v>
      </c>
      <c r="H129" s="23">
        <v>6518</v>
      </c>
    </row>
    <row r="130" spans="2:8" x14ac:dyDescent="0.35">
      <c r="B130" s="21" t="s">
        <v>1000</v>
      </c>
    </row>
    <row r="131" spans="2:8" x14ac:dyDescent="0.35">
      <c r="B131" s="28" t="s">
        <v>17</v>
      </c>
      <c r="C131" s="23">
        <v>1655</v>
      </c>
      <c r="D131" s="23">
        <v>805</v>
      </c>
      <c r="E131" s="23">
        <v>2263</v>
      </c>
      <c r="F131" s="23">
        <v>987</v>
      </c>
      <c r="G131" s="23">
        <v>1075</v>
      </c>
      <c r="H131" s="23">
        <v>6785</v>
      </c>
    </row>
    <row r="132" spans="2:8" x14ac:dyDescent="0.35">
      <c r="B132" s="28" t="s">
        <v>23</v>
      </c>
      <c r="C132" s="23">
        <v>1104</v>
      </c>
      <c r="D132" s="23">
        <v>2280</v>
      </c>
      <c r="E132" s="23">
        <v>1445</v>
      </c>
      <c r="F132" s="23">
        <v>1722</v>
      </c>
      <c r="G132" s="23">
        <v>1196</v>
      </c>
      <c r="H132" s="23">
        <v>7747</v>
      </c>
    </row>
    <row r="133" spans="2:8" x14ac:dyDescent="0.35">
      <c r="B133" s="28" t="s">
        <v>7</v>
      </c>
      <c r="C133" s="23">
        <v>372</v>
      </c>
      <c r="D133" s="23">
        <v>1818</v>
      </c>
      <c r="E133" s="23">
        <v>1346</v>
      </c>
      <c r="F133" s="23">
        <v>1156</v>
      </c>
      <c r="G133" s="23">
        <v>1484</v>
      </c>
      <c r="H133" s="23">
        <v>6176</v>
      </c>
    </row>
    <row r="134" spans="2:8" x14ac:dyDescent="0.35">
      <c r="B134" s="28" t="s">
        <v>22</v>
      </c>
      <c r="C134" s="23">
        <v>1415</v>
      </c>
      <c r="D134" s="23">
        <v>1271</v>
      </c>
      <c r="E134" s="23">
        <v>1214</v>
      </c>
      <c r="F134" s="23">
        <v>1135</v>
      </c>
      <c r="G134" s="23">
        <v>1566</v>
      </c>
      <c r="H134" s="23">
        <v>6601</v>
      </c>
    </row>
    <row r="135" spans="2:8" x14ac:dyDescent="0.35">
      <c r="B135" s="28" t="s">
        <v>21</v>
      </c>
      <c r="C135" s="23">
        <v>1362</v>
      </c>
      <c r="D135" s="23">
        <v>1363</v>
      </c>
      <c r="E135" s="23">
        <v>1152</v>
      </c>
      <c r="F135" s="23">
        <v>777</v>
      </c>
      <c r="G135" s="23">
        <v>750</v>
      </c>
      <c r="H135" s="23">
        <v>5404</v>
      </c>
    </row>
  </sheetData>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D1:F7"/>
  <sheetViews>
    <sheetView zoomScale="112" zoomScaleNormal="112" workbookViewId="0">
      <selection activeCell="G5" sqref="G5"/>
    </sheetView>
  </sheetViews>
  <sheetFormatPr defaultRowHeight="14.5" x14ac:dyDescent="0.35"/>
  <cols>
    <col min="4" max="4" width="9.58203125" bestFit="1" customWidth="1"/>
    <col min="5" max="5" width="9.6640625" customWidth="1"/>
    <col min="6" max="6" width="11.1640625" customWidth="1"/>
  </cols>
  <sheetData>
    <row r="1" spans="4:6" ht="11.5" customHeight="1" x14ac:dyDescent="0.35"/>
    <row r="2" spans="4:6" ht="14" customHeight="1" x14ac:dyDescent="0.35">
      <c r="D2" t="s">
        <v>1087</v>
      </c>
      <c r="E2" t="s">
        <v>1040</v>
      </c>
      <c r="F2" t="s">
        <v>1041</v>
      </c>
    </row>
    <row r="3" spans="4:6" ht="26.5" customHeight="1" x14ac:dyDescent="0.35">
      <c r="E3" t="s">
        <v>11</v>
      </c>
    </row>
    <row r="4" spans="4:6" ht="28" customHeight="1" x14ac:dyDescent="0.35">
      <c r="E4" t="s">
        <v>9</v>
      </c>
      <c r="F4" s="39"/>
    </row>
    <row r="5" spans="4:6" ht="35" customHeight="1" x14ac:dyDescent="0.35">
      <c r="E5" t="s">
        <v>6</v>
      </c>
    </row>
    <row r="6" spans="4:6" ht="32" customHeight="1" x14ac:dyDescent="0.35">
      <c r="E6" t="s">
        <v>13</v>
      </c>
    </row>
    <row r="7" spans="4:6" ht="38.5" customHeight="1" x14ac:dyDescent="0.35">
      <c r="E7" t="s">
        <v>10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FB8515-C3AB-4873-8B63-4B2B608830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Data</vt:lpstr>
      <vt:lpstr>call centre report</vt:lpstr>
      <vt:lpstr>Pivot</vt:lpstr>
      <vt:lpstr>Assets</vt:lpstr>
      <vt:lpstr>PIC_r01</vt:lpstr>
      <vt:lpstr>PIC_r02</vt:lpstr>
      <vt:lpstr>PIC_r03</vt:lpstr>
      <vt:lpstr>PIC_r04</vt:lpstr>
      <vt:lpstr>PIC_r05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VENKYS .</cp:lastModifiedBy>
  <dcterms:created xsi:type="dcterms:W3CDTF">2021-03-14T20:21:32Z</dcterms:created>
  <dcterms:modified xsi:type="dcterms:W3CDTF">2025-07-10T16:58:57Z</dcterms:modified>
</cp:coreProperties>
</file>