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_{3E61E1EF-207B-4DDF-9213-6792BAD9687C}" xr6:coauthVersionLast="47" xr6:coauthVersionMax="47" xr10:uidLastSave="{00000000-0000-0000-0000-000000000000}"/>
  <bookViews>
    <workbookView xWindow="-120" yWindow="-120" windowWidth="29040" windowHeight="15840" xr2:uid="{54079E87-5613-4B7F-9244-788E032FAE6F}"/>
  </bookViews>
  <sheets>
    <sheet name="Phương án chốt" sheetId="5" r:id="rId1"/>
    <sheet name="Phương án 1" sheetId="1" r:id="rId2"/>
    <sheet name="Phương án 2" sheetId="2" state="hidden" r:id="rId3"/>
    <sheet name="Phương án 1 SUA" sheetId="3" state="hidden" r:id="rId4"/>
    <sheet name="Sheet2" sheetId="4" state="hidden" r:id="rId5"/>
  </sheets>
  <definedNames>
    <definedName name="_xlnm.Print_Area" localSheetId="1">'Phương án 1'!$A$1:$K$76</definedName>
    <definedName name="_xlnm.Print_Area" localSheetId="3">'Phương án 1 SUA'!$A$1:$K$78</definedName>
    <definedName name="_xlnm.Print_Area" localSheetId="2">'Phương án 2'!$A$1:$K$75</definedName>
    <definedName name="_xlnm.Print_Area" localSheetId="0">'Phương án chốt'!$A$1:$K$76</definedName>
    <definedName name="_xlnm.Print_Titles" localSheetId="1">'Phương án 1'!$8:$8</definedName>
    <definedName name="_xlnm.Print_Titles" localSheetId="3">'Phương án 1 SUA'!$8:$8</definedName>
    <definedName name="_xlnm.Print_Titles" localSheetId="2">'Phương án 2'!$8:$8</definedName>
    <definedName name="_xlnm.Print_Titles" localSheetId="0">'Phương án chốt'!$8:$8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5" i="5" l="1"/>
  <c r="J144" i="5"/>
  <c r="J143" i="5"/>
  <c r="J142" i="5"/>
  <c r="J141" i="5"/>
  <c r="J140" i="5"/>
  <c r="J139" i="5"/>
  <c r="J138" i="5"/>
  <c r="J134" i="5"/>
  <c r="J133" i="5"/>
  <c r="J132" i="5"/>
  <c r="J131" i="5"/>
  <c r="J130" i="5"/>
  <c r="J129" i="5"/>
  <c r="J128" i="5"/>
  <c r="J127" i="5"/>
  <c r="H54" i="5"/>
  <c r="J54" i="5" s="1"/>
  <c r="H55" i="5"/>
  <c r="I55" i="5"/>
  <c r="H56" i="5"/>
  <c r="I56" i="5"/>
  <c r="H57" i="5"/>
  <c r="I57" i="5"/>
  <c r="H58" i="5"/>
  <c r="I58" i="5"/>
  <c r="J58" i="5" s="1"/>
  <c r="H59" i="5"/>
  <c r="I59" i="5"/>
  <c r="H60" i="5"/>
  <c r="I60" i="5"/>
  <c r="I61" i="5"/>
  <c r="J61" i="5" s="1"/>
  <c r="H62" i="5"/>
  <c r="J62" i="5" s="1"/>
  <c r="I62" i="5"/>
  <c r="I63" i="5"/>
  <c r="J63" i="5" s="1"/>
  <c r="H64" i="5"/>
  <c r="I64" i="5"/>
  <c r="H65" i="5"/>
  <c r="I65" i="5"/>
  <c r="H66" i="5"/>
  <c r="J66" i="5" s="1"/>
  <c r="H67" i="5"/>
  <c r="J67" i="5"/>
  <c r="H68" i="5"/>
  <c r="J68" i="5" s="1"/>
  <c r="H69" i="5"/>
  <c r="J69" i="5"/>
  <c r="H70" i="5"/>
  <c r="J70" i="5" s="1"/>
  <c r="H71" i="5"/>
  <c r="J71" i="5" s="1"/>
  <c r="H72" i="5"/>
  <c r="J72" i="5" s="1"/>
  <c r="H11" i="1"/>
  <c r="I11" i="1"/>
  <c r="J11" i="1"/>
  <c r="H12" i="1"/>
  <c r="I12" i="1"/>
  <c r="J12" i="1" s="1"/>
  <c r="H13" i="1"/>
  <c r="J13" i="1"/>
  <c r="H14" i="1"/>
  <c r="J14" i="1"/>
  <c r="H15" i="1"/>
  <c r="J15" i="1"/>
  <c r="H16" i="1"/>
  <c r="I16" i="1"/>
  <c r="J16" i="1" s="1"/>
  <c r="H17" i="1"/>
  <c r="I17" i="1"/>
  <c r="J17" i="1"/>
  <c r="H18" i="1"/>
  <c r="J18" i="1"/>
  <c r="H19" i="1"/>
  <c r="J19" i="1" s="1"/>
  <c r="H20" i="1"/>
  <c r="J20" i="1"/>
  <c r="J21" i="1"/>
  <c r="J22" i="1"/>
  <c r="H23" i="1"/>
  <c r="J23" i="1" s="1"/>
  <c r="H24" i="1"/>
  <c r="J24" i="1"/>
  <c r="H25" i="1"/>
  <c r="J25" i="1"/>
  <c r="H26" i="1"/>
  <c r="J26" i="1" s="1"/>
  <c r="H27" i="1"/>
  <c r="J27" i="1"/>
  <c r="H28" i="1"/>
  <c r="J28" i="1"/>
  <c r="H29" i="1"/>
  <c r="J29" i="1" s="1"/>
  <c r="H30" i="1"/>
  <c r="J30" i="1"/>
  <c r="H31" i="1"/>
  <c r="J31" i="1"/>
  <c r="H32" i="1"/>
  <c r="J32" i="1" s="1"/>
  <c r="H33" i="1"/>
  <c r="J33" i="1"/>
  <c r="H34" i="1"/>
  <c r="J34" i="1"/>
  <c r="H35" i="1"/>
  <c r="J35" i="1" s="1"/>
  <c r="H36" i="1"/>
  <c r="J36" i="1"/>
  <c r="H37" i="1"/>
  <c r="J37" i="1"/>
  <c r="H38" i="1"/>
  <c r="J38" i="1" s="1"/>
  <c r="J39" i="1"/>
  <c r="H40" i="1"/>
  <c r="J40" i="1" s="1"/>
  <c r="J41" i="1"/>
  <c r="J42" i="1"/>
  <c r="H43" i="1"/>
  <c r="J43" i="1" s="1"/>
  <c r="H44" i="1"/>
  <c r="J44" i="1" s="1"/>
  <c r="J45" i="1"/>
  <c r="H46" i="1"/>
  <c r="I46" i="1"/>
  <c r="J46" i="1"/>
  <c r="H47" i="1"/>
  <c r="I47" i="1"/>
  <c r="J47" i="1" s="1"/>
  <c r="H48" i="1"/>
  <c r="J48" i="1" s="1"/>
  <c r="H49" i="1"/>
  <c r="J49" i="1" s="1"/>
  <c r="H50" i="1"/>
  <c r="I50" i="1"/>
  <c r="J50" i="1" s="1"/>
  <c r="H51" i="1"/>
  <c r="J51" i="1"/>
  <c r="J52" i="1"/>
  <c r="H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I60" i="1"/>
  <c r="J60" i="1" s="1"/>
  <c r="H61" i="1"/>
  <c r="I61" i="1"/>
  <c r="J61" i="1" s="1"/>
  <c r="I62" i="1"/>
  <c r="J62" i="1" s="1"/>
  <c r="H63" i="1"/>
  <c r="I63" i="1"/>
  <c r="J63" i="1" s="1"/>
  <c r="H64" i="1"/>
  <c r="I64" i="1"/>
  <c r="J64" i="1" s="1"/>
  <c r="H65" i="1"/>
  <c r="J65" i="1"/>
  <c r="H66" i="1"/>
  <c r="J66" i="1" s="1"/>
  <c r="H67" i="1"/>
  <c r="J67" i="1" s="1"/>
  <c r="H68" i="1"/>
  <c r="J68" i="1"/>
  <c r="H69" i="1"/>
  <c r="J69" i="1" s="1"/>
  <c r="H70" i="1"/>
  <c r="J70" i="1" s="1"/>
  <c r="H71" i="1"/>
  <c r="J71" i="1"/>
  <c r="J78" i="1"/>
  <c r="J79" i="1"/>
  <c r="J80" i="1"/>
  <c r="J81" i="1"/>
  <c r="J82" i="1"/>
  <c r="J83" i="1"/>
  <c r="J84" i="1"/>
  <c r="J85" i="1"/>
  <c r="J89" i="1"/>
  <c r="J90" i="1"/>
  <c r="J91" i="1"/>
  <c r="J92" i="1"/>
  <c r="J93" i="1"/>
  <c r="J94" i="1"/>
  <c r="J95" i="1"/>
  <c r="J96" i="1"/>
  <c r="A5" i="4"/>
  <c r="J56" i="5" l="1"/>
  <c r="J60" i="5"/>
  <c r="J64" i="5"/>
  <c r="J73" i="5" s="1"/>
  <c r="J65" i="5"/>
  <c r="J59" i="5"/>
  <c r="J55" i="5"/>
  <c r="J57" i="5"/>
  <c r="J72" i="1"/>
  <c r="J76" i="3"/>
  <c r="J74" i="3"/>
  <c r="J66" i="3"/>
  <c r="I66" i="3"/>
  <c r="I17" i="3"/>
  <c r="J97" i="3"/>
  <c r="J96" i="3"/>
  <c r="J95" i="3"/>
  <c r="J94" i="3"/>
  <c r="J93" i="3"/>
  <c r="J92" i="3"/>
  <c r="J91" i="3"/>
  <c r="J90" i="3"/>
  <c r="J87" i="3"/>
  <c r="J86" i="3"/>
  <c r="J85" i="3"/>
  <c r="J84" i="3"/>
  <c r="J83" i="3"/>
  <c r="J82" i="3"/>
  <c r="J81" i="3"/>
  <c r="J80" i="3"/>
  <c r="H73" i="3"/>
  <c r="J73" i="3" s="1"/>
  <c r="H72" i="3"/>
  <c r="J72" i="3" s="1"/>
  <c r="H71" i="3"/>
  <c r="J71" i="3" s="1"/>
  <c r="H70" i="3"/>
  <c r="J70" i="3" s="1"/>
  <c r="H69" i="3"/>
  <c r="J69" i="3" s="1"/>
  <c r="H68" i="3"/>
  <c r="J68" i="3" s="1"/>
  <c r="H67" i="3"/>
  <c r="J67" i="3" s="1"/>
  <c r="I65" i="3"/>
  <c r="H65" i="3"/>
  <c r="I64" i="3"/>
  <c r="H64" i="3"/>
  <c r="I63" i="3"/>
  <c r="J63" i="3" s="1"/>
  <c r="I62" i="3"/>
  <c r="H62" i="3"/>
  <c r="I61" i="3"/>
  <c r="J61" i="3" s="1"/>
  <c r="I60" i="3"/>
  <c r="H60" i="3"/>
  <c r="I59" i="3"/>
  <c r="H59" i="3"/>
  <c r="I58" i="3"/>
  <c r="H58" i="3"/>
  <c r="I57" i="3"/>
  <c r="H57" i="3"/>
  <c r="I56" i="3"/>
  <c r="H56" i="3"/>
  <c r="I55" i="3"/>
  <c r="H55" i="3"/>
  <c r="H54" i="3"/>
  <c r="J54" i="3" s="1"/>
  <c r="J53" i="3"/>
  <c r="H52" i="3"/>
  <c r="J52" i="3" s="1"/>
  <c r="I51" i="3"/>
  <c r="H51" i="3"/>
  <c r="H50" i="3"/>
  <c r="J50" i="3" s="1"/>
  <c r="H49" i="3"/>
  <c r="J49" i="3" s="1"/>
  <c r="I48" i="3"/>
  <c r="H48" i="3"/>
  <c r="I47" i="3"/>
  <c r="H47" i="3"/>
  <c r="J46" i="3"/>
  <c r="H45" i="3"/>
  <c r="J45" i="3" s="1"/>
  <c r="H44" i="3"/>
  <c r="J44" i="3" s="1"/>
  <c r="J43" i="3"/>
  <c r="J42" i="3"/>
  <c r="H40" i="3"/>
  <c r="J40" i="3" s="1"/>
  <c r="J39" i="3"/>
  <c r="H38" i="3"/>
  <c r="J38" i="3" s="1"/>
  <c r="H37" i="3"/>
  <c r="J37" i="3" s="1"/>
  <c r="H36" i="3"/>
  <c r="J36" i="3" s="1"/>
  <c r="H35" i="3"/>
  <c r="J35" i="3" s="1"/>
  <c r="H34" i="3"/>
  <c r="J34" i="3" s="1"/>
  <c r="H33" i="3"/>
  <c r="J33" i="3" s="1"/>
  <c r="H32" i="3"/>
  <c r="J32" i="3" s="1"/>
  <c r="H31" i="3"/>
  <c r="J31" i="3" s="1"/>
  <c r="H30" i="3"/>
  <c r="J30" i="3" s="1"/>
  <c r="H29" i="3"/>
  <c r="J29" i="3" s="1"/>
  <c r="H28" i="3"/>
  <c r="J28" i="3" s="1"/>
  <c r="H27" i="3"/>
  <c r="J27" i="3" s="1"/>
  <c r="H26" i="3"/>
  <c r="J26" i="3" s="1"/>
  <c r="H25" i="3"/>
  <c r="J25" i="3" s="1"/>
  <c r="H24" i="3"/>
  <c r="J24" i="3" s="1"/>
  <c r="H23" i="3"/>
  <c r="J23" i="3" s="1"/>
  <c r="J22" i="3"/>
  <c r="J21" i="3"/>
  <c r="H20" i="3"/>
  <c r="J20" i="3" s="1"/>
  <c r="H19" i="3"/>
  <c r="J19" i="3" s="1"/>
  <c r="H18" i="3"/>
  <c r="J18" i="3" s="1"/>
  <c r="H16" i="3"/>
  <c r="J16" i="3" s="1"/>
  <c r="H15" i="3"/>
  <c r="J15" i="3" s="1"/>
  <c r="H14" i="3"/>
  <c r="J14" i="3" s="1"/>
  <c r="H13" i="3"/>
  <c r="J13" i="3" s="1"/>
  <c r="H12" i="3"/>
  <c r="J12" i="3" s="1"/>
  <c r="H11" i="3"/>
  <c r="J11" i="3" s="1"/>
  <c r="H10" i="3"/>
  <c r="J10" i="3" s="1"/>
  <c r="J74" i="5" l="1"/>
  <c r="J75" i="5" s="1"/>
  <c r="J73" i="1"/>
  <c r="J74" i="1"/>
  <c r="I41" i="3"/>
  <c r="J65" i="3"/>
  <c r="J47" i="3"/>
  <c r="J51" i="3"/>
  <c r="J62" i="3"/>
  <c r="J17" i="3"/>
  <c r="J55" i="3"/>
  <c r="J58" i="3"/>
  <c r="J64" i="3"/>
  <c r="J48" i="3"/>
  <c r="J56" i="3"/>
  <c r="J59" i="3"/>
  <c r="J57" i="3"/>
  <c r="J60" i="3"/>
  <c r="J94" i="2"/>
  <c r="J93" i="2"/>
  <c r="J92" i="2"/>
  <c r="J91" i="2"/>
  <c r="J90" i="2"/>
  <c r="J89" i="2"/>
  <c r="J88" i="2"/>
  <c r="J87" i="2"/>
  <c r="J84" i="2"/>
  <c r="J83" i="2"/>
  <c r="J82" i="2"/>
  <c r="J81" i="2"/>
  <c r="J80" i="2"/>
  <c r="J79" i="2"/>
  <c r="J78" i="2"/>
  <c r="J77" i="2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I63" i="2"/>
  <c r="H63" i="2"/>
  <c r="I62" i="2"/>
  <c r="H62" i="2"/>
  <c r="I61" i="2"/>
  <c r="J61" i="2" s="1"/>
  <c r="I60" i="2"/>
  <c r="J60" i="2" s="1"/>
  <c r="H60" i="2"/>
  <c r="I59" i="2"/>
  <c r="J59" i="2" s="1"/>
  <c r="I58" i="2"/>
  <c r="H58" i="2"/>
  <c r="I57" i="2"/>
  <c r="H57" i="2"/>
  <c r="I56" i="2"/>
  <c r="H56" i="2"/>
  <c r="I55" i="2"/>
  <c r="H55" i="2"/>
  <c r="I54" i="2"/>
  <c r="H54" i="2"/>
  <c r="I53" i="2"/>
  <c r="H53" i="2"/>
  <c r="H52" i="2"/>
  <c r="J52" i="2" s="1"/>
  <c r="J51" i="2"/>
  <c r="H50" i="2"/>
  <c r="J50" i="2" s="1"/>
  <c r="I49" i="2"/>
  <c r="H49" i="2"/>
  <c r="H48" i="2"/>
  <c r="J48" i="2" s="1"/>
  <c r="H47" i="2"/>
  <c r="J47" i="2" s="1"/>
  <c r="I46" i="2"/>
  <c r="H46" i="2"/>
  <c r="I45" i="2"/>
  <c r="H45" i="2"/>
  <c r="J44" i="2"/>
  <c r="H43" i="2"/>
  <c r="J43" i="2" s="1"/>
  <c r="J42" i="2"/>
  <c r="J41" i="2"/>
  <c r="H40" i="2"/>
  <c r="J40" i="2" s="1"/>
  <c r="J39" i="2"/>
  <c r="J38" i="2"/>
  <c r="H37" i="2"/>
  <c r="J37" i="2" s="1"/>
  <c r="H36" i="2"/>
  <c r="J36" i="2" s="1"/>
  <c r="H35" i="2"/>
  <c r="J35" i="2" s="1"/>
  <c r="H34" i="2"/>
  <c r="J34" i="2" s="1"/>
  <c r="H33" i="2"/>
  <c r="J33" i="2" s="1"/>
  <c r="H32" i="2"/>
  <c r="J32" i="2" s="1"/>
  <c r="H31" i="2"/>
  <c r="J31" i="2" s="1"/>
  <c r="H30" i="2"/>
  <c r="J30" i="2" s="1"/>
  <c r="H29" i="2"/>
  <c r="J29" i="2" s="1"/>
  <c r="H28" i="2"/>
  <c r="J28" i="2" s="1"/>
  <c r="H27" i="2"/>
  <c r="J27" i="2" s="1"/>
  <c r="H26" i="2"/>
  <c r="J26" i="2" s="1"/>
  <c r="H25" i="2"/>
  <c r="J25" i="2" s="1"/>
  <c r="H24" i="2"/>
  <c r="J24" i="2" s="1"/>
  <c r="H23" i="2"/>
  <c r="J23" i="2" s="1"/>
  <c r="H22" i="2"/>
  <c r="J22" i="2" s="1"/>
  <c r="J21" i="2"/>
  <c r="J20" i="2"/>
  <c r="H19" i="2"/>
  <c r="J19" i="2" s="1"/>
  <c r="H18" i="2"/>
  <c r="J18" i="2" s="1"/>
  <c r="H17" i="2"/>
  <c r="J17" i="2" s="1"/>
  <c r="I16" i="2"/>
  <c r="H16" i="2"/>
  <c r="I15" i="2"/>
  <c r="H15" i="2"/>
  <c r="H14" i="2"/>
  <c r="J14" i="2" s="1"/>
  <c r="H13" i="2"/>
  <c r="J13" i="2" s="1"/>
  <c r="H12" i="2"/>
  <c r="J12" i="2" s="1"/>
  <c r="I11" i="2"/>
  <c r="H11" i="2"/>
  <c r="I10" i="2"/>
  <c r="H10" i="2"/>
  <c r="J41" i="3" l="1"/>
  <c r="J46" i="2"/>
  <c r="J49" i="2"/>
  <c r="J54" i="2"/>
  <c r="J57" i="2"/>
  <c r="J45" i="2"/>
  <c r="J55" i="2"/>
  <c r="J56" i="2"/>
  <c r="J15" i="2"/>
  <c r="J53" i="2"/>
  <c r="J62" i="2"/>
  <c r="J10" i="2"/>
  <c r="J58" i="2"/>
  <c r="J63" i="2"/>
  <c r="J16" i="2"/>
  <c r="J11" i="2"/>
  <c r="J71" i="2" l="1"/>
  <c r="J72" i="2"/>
  <c r="J73" i="2" s="1"/>
  <c r="J75" i="3" l="1"/>
</calcChain>
</file>

<file path=xl/sharedStrings.xml><?xml version="1.0" encoding="utf-8"?>
<sst xmlns="http://schemas.openxmlformats.org/spreadsheetml/2006/main" count="1732" uniqueCount="199">
  <si>
    <t>CỘNG HÒA XÃ HỘI CHỦ NGHĨA VIỆT NAM</t>
  </si>
  <si>
    <t>Độc lập - Tự do - Hạnh phúc</t>
  </si>
  <si>
    <t>Hà Nội, ngày …. tháng 06 năm 2024</t>
  </si>
  <si>
    <t>THIẾT BỊ CẦN TRANG BỊ</t>
  </si>
  <si>
    <t>PHÒNG</t>
  </si>
  <si>
    <t>ĐVT</t>
  </si>
  <si>
    <t>SL CẦN CÓ</t>
  </si>
  <si>
    <t>SL ĐÃ CÓ</t>
  </si>
  <si>
    <t>SL CẦN MUA</t>
  </si>
  <si>
    <t>THÀNH TIỀN</t>
  </si>
  <si>
    <t>GHI CHÚ</t>
  </si>
  <si>
    <t>Bàn hội thảo có kích thước:  W5000 x D1600 x H760 mm Hòa phát PU CT5016H1</t>
  </si>
  <si>
    <t>301-GĐ2</t>
  </si>
  <si>
    <t>Bộ</t>
  </si>
  <si>
    <t>Bàn thuyết trình, bàn làm việc  Xuân Hòa BVP-3S-01HB KT 600x1200x750</t>
  </si>
  <si>
    <t>Chiếc</t>
  </si>
  <si>
    <t xml:space="preserve">Vách ngăn di động cho bàn làm việc </t>
  </si>
  <si>
    <t>m2</t>
  </si>
  <si>
    <t>Ghế xoay làm việc Hòa phát SG502</t>
  </si>
  <si>
    <t>Ghế gập hòa phát G01I</t>
  </si>
  <si>
    <t>Tủ tài liệu Hòa Phát ROYAL HR1960-3B KT: 1350 x 400 x 1960 mm</t>
  </si>
  <si>
    <t>Tủ trưng bày: tủ gỗ, cánh kính TK112 có kích thước: Dài 1000 x Rộng:300 x Cao:2000  Gỗ công nghiệp MDF chống ẩm phủ Melamine kết hợp cánh kính khung nhôm cao cấp. Đèn led chiếu sáng mô hình</t>
  </si>
  <si>
    <t>Tivi sam sung 75inch và phụ kiện treo tường</t>
  </si>
  <si>
    <t>Máy tính làm việc tại phòng lap IOT - AI</t>
  </si>
  <si>
    <t>Ổ điện lioa lắp đặt cho các máy tính và dự phòng sử dụng chung.</t>
  </si>
  <si>
    <t>Cân bằng tải đáp ứng cho 300 người dùng:
Cân Bằng Tải Mikrotik CCR2004-16G-2S+</t>
  </si>
  <si>
    <t>Swith Cisco Catalyst 1000 C1000-24FP-4G-L</t>
  </si>
  <si>
    <t>Sử dụng thiết bị có sẵn của Nhà trường đã trang bị trước đó</t>
  </si>
  <si>
    <t>Tủ rack 6U (sâu 60cm)</t>
  </si>
  <si>
    <t xml:space="preserve">Modul quang Cissco </t>
  </si>
  <si>
    <t>Sử dụng thiết bị có sẵn của Nhà trường đã trang bị trước đó.</t>
  </si>
  <si>
    <t xml:space="preserve">Bộ phát wifi Zyxel </t>
  </si>
  <si>
    <t>Gói</t>
  </si>
  <si>
    <t>Đường truyền sử dụng trong 12 tháng.</t>
  </si>
  <si>
    <t>Hệ thống họp trực tuyến gồm:
- Cam Trực Tuyến Aver PTZ 310;
- Giá treo Webcam chuyên dụng;
- Capture UNISHEEN UC5000 tín hiệu VIDEO 2 luồng HDMI Livestream USB 3.0;
- Cáp dữ liệu HDMI 1.4 truyền âm thanh hình ảnh dài 3m Ugreen 10108</t>
  </si>
  <si>
    <t xml:space="preserve"> Bộ </t>
  </si>
  <si>
    <t>Lắp đặt với hệ thống âm thanh có sẵn trong phòng Nhà trường trang bị trước đó</t>
  </si>
  <si>
    <t>Tủ âm thanh 20x40x60 (sâu-rộng-cao) gồm ổ cắm 4 lỗ và công tắc.</t>
  </si>
  <si>
    <t xml:space="preserve">  Bộ  </t>
  </si>
  <si>
    <t>Âm li phòng học DSPPA M220PII</t>
  </si>
  <si>
    <t>Bộ thu kèm mic không dây UHF</t>
  </si>
  <si>
    <t>Mua bổ sung 01 mic để phục vụ họp online,</t>
  </si>
  <si>
    <t>Loa treo tường DSPPA</t>
  </si>
  <si>
    <t xml:space="preserve"> Sử dụng thiết bị có sẵn của Nhà trường đã trang bị trước đó </t>
  </si>
  <si>
    <t>Dây tín hiệu audio RCA-3,5</t>
  </si>
  <si>
    <t>Sợi</t>
  </si>
  <si>
    <t>Camera phòng học có ghi âm</t>
  </si>
  <si>
    <t>Cây nước uống</t>
  </si>
  <si>
    <t>Máy in 2 mặt HP 4003 dw</t>
  </si>
  <si>
    <t>Màn hình Led P2,5 phục vụ họp trực tuyến, họp giao ban, trình chiếu các thiết kế được xây dựng,</t>
  </si>
  <si>
    <t>Bảng viết (bảng từ trắng di động 800x1200)</t>
  </si>
  <si>
    <t>Lưu trữ - Ổ cứng 20TB SATA cho server:
Seagate Exos X16 20TB</t>
  </si>
  <si>
    <t>Phần mềm diệt virus Kaspersky (5 năm) cho các máy chủ,</t>
  </si>
  <si>
    <t>Đồng hồ vạn năng Pro’sKit2017N</t>
  </si>
  <si>
    <t>Máy hiện sóng số Siglent SDS1104X-U 100Mhz 4 kênh</t>
  </si>
  <si>
    <t>Máy hàn thiếc LIHONK LK-936</t>
  </si>
  <si>
    <t>Bộ nguồn DC điều chỉnh</t>
  </si>
  <si>
    <t>Dây mạng CAT 6 commcope</t>
  </si>
  <si>
    <t>Thùng</t>
  </si>
  <si>
    <t>Kìm bấm mạng TALON TL-2810R</t>
  </si>
  <si>
    <t>Đầu bấm mạng commcope</t>
  </si>
  <si>
    <t>Hộp</t>
  </si>
  <si>
    <t>Bộ tô vít đa năng Tolsen 15145 94 chi tiết</t>
  </si>
  <si>
    <t>Kéo cắt dây</t>
  </si>
  <si>
    <t>Vật tư phụ: nhựa thông, thiếc hàn, keo, co nhiệt….</t>
  </si>
  <si>
    <t>Công tắc thông minh Tuya Zigbee</t>
  </si>
  <si>
    <t>Ổ Cắm Xoay 90 Độ Thông Minh Điện Quang Apollo ĐQ SPS1.1 05 USB WiFi</t>
  </si>
  <si>
    <t>Bóng Đèn Led Thông Minh 8.7W Dimable TP-Link Tapo L530E Đa Sắc</t>
  </si>
  <si>
    <t>Sifely Keyless Entry Door Lock</t>
  </si>
  <si>
    <t>Trung tâm điều khiển (bằng giọng nói):
Amazon All-new Echo Show 5</t>
  </si>
  <si>
    <t>AXIS M30 Down Camera</t>
  </si>
  <si>
    <t>Máy tính nhúng NVIDIA:
NVIDIA Jetson AGX Orin Developer Kit (RAM 32GB)</t>
  </si>
  <si>
    <t>Máy tính nhúng Raspberry Pi: Raspberry Pi 4</t>
  </si>
  <si>
    <t>Board Arduino: Arduino Uno</t>
  </si>
  <si>
    <t>Loa thông minh: Google Nest Mini</t>
  </si>
  <si>
    <t>Arduino SmartHome Kit</t>
  </si>
  <si>
    <t>STT</t>
  </si>
  <si>
    <t>ĐƠN GIÁ</t>
  </si>
  <si>
    <t>TRƯỜNG ĐẠI HỌC ĐẠI NAM</t>
  </si>
  <si>
    <t>KHOA CÔNG NGHỆ THÔNG TIN</t>
  </si>
  <si>
    <t>BẢNG DỰ TOÁN CƠ SỞ VẬT CHẤT PHÒNG LAP IOT - AI</t>
  </si>
  <si>
    <t>Vv: Dự trù trang bị cơ sở vật chất xây dựng phòng thực hành IOT-AI</t>
  </si>
  <si>
    <t>TỔNG CỘNG CHI PHÍ</t>
  </si>
  <si>
    <t xml:space="preserve"> CHI PHÍ DỰ PHÒNG PHÁT SINH 3%</t>
  </si>
  <si>
    <t>TỔNG CỘNG CHI PHÍ GIAI ĐOẠN I</t>
  </si>
  <si>
    <t>Đường truyền riêng (2 nhà mạng phục vụ chạy dự phòng) gói cước 800MB FPT và 1000MB Viettel FPTH.</t>
  </si>
  <si>
    <r>
      <rPr>
        <b/>
        <sz val="12"/>
        <color indexed="8"/>
        <rFont val="Times New Roman"/>
        <family val="1"/>
      </rPr>
      <t>Bộ máy tính có cấu hình:</t>
    </r>
    <r>
      <rPr>
        <sz val="12"/>
        <color indexed="8"/>
        <rFont val="Times New Roman"/>
        <family val="1"/>
      </rPr>
      <t xml:space="preserve">
- CPU Intel® Core™ i7-12700;
- Main Gigabyte B760M;
- Ram kingston RAM Kingston Fury 16GB D4-3200U C16 Beast Black (KF432C16BB/16);
- Ổ SSD Samsung 870 EVO 250GB, 2.5-Inch SATA III  ( MZ-77E250BW );
- Nguồn Xigmatek X - POWER X-450 (400W,230V) (EN45969;
- Vỏ case Xigmatek XG 20, XA 20-24;
- Bộ bàn phím chuột Logitech K120 và B100;
- Màn hình Dell 23,8 inch Untralshap U2424H</t>
    </r>
  </si>
  <si>
    <t>Loại</t>
  </si>
  <si>
    <t>CSVC</t>
  </si>
  <si>
    <t>Thiết bị</t>
  </si>
  <si>
    <t>Vật tư tiêu hao</t>
  </si>
  <si>
    <t>Đầu tư theo năm</t>
  </si>
  <si>
    <t>Hạt mạng RJ45</t>
  </si>
  <si>
    <t>Router Wifi không dây TP-Link</t>
  </si>
  <si>
    <t>RIRIHI Dây cáp hàn hai đầu dài 20cm 26AWG 100 chấu có 5 màu cho PCB</t>
  </si>
  <si>
    <t>Cuộn</t>
  </si>
  <si>
    <t>Dây Cắm Breadboard Đực Cái 20cm Bó 25 Sợi Đơn Loại Tốt (M-F Jumper Wire)</t>
  </si>
  <si>
    <t>Dây Cắm Breadboard Đực Đực 20cm 40 Sợi Loại Tốt (M-M Jumper Wire)</t>
  </si>
  <si>
    <t>Thiết kế, thi công phòng Lab AI IoT</t>
  </si>
  <si>
    <t>Giá tạm tính thi công theo thiết kế</t>
  </si>
  <si>
    <t>9 chiếc sử dụng lắp máy tính; 11 chiếc sử dụng chung cho việc thực hành trong phòng LAB</t>
  </si>
  <si>
    <t>Server desktop computer - ASUS ESC4000-E10
CPU: ICX 4310 2P 12C/24T 2.1G 18M 10.4GT 120W 4189 M1 (Số lượng: 2)
Ram: Samsung 64GB DDR4-3200 2Rx4 ECC RDIMM (Số lượng: 2)
SSD + tray: Samsung PM893 960GB SATA 6Gb/s V6 2.5" 7mm 1DWPD SED (Số lượng: 1)
GPU: NVIDIA A30 24GB CoWoS HBM2 PCIe 4.0-- Passive Cooling (Số lượng: 1)</t>
  </si>
  <si>
    <t xml:space="preserve">Station desktop computer - Asus E900 G4 Workstation
CPU: intel xeon 4210R 2P 10C/20T 2.4G 13.75M 9.6GT  (Số lượng: 2)
Ram: Samsung 64GB DDR4-3200 2Rx4 ECC RDIMM  (Số lượng: 2)
Ssd + tray: Samsung PM893 960GB SATA 6Gb/s V6 2.5" 7mm 1DWPD SED  (Số lượng: 1)
GPU: NVIDIA A30 24GB CoWoS HBM2 PCIe 4.0-- Passive Cooling  (Số lượng: 1)
</t>
  </si>
  <si>
    <t>Face ID ra vào Lab</t>
  </si>
  <si>
    <t>Camera an ninh</t>
  </si>
  <si>
    <t>Danh mục</t>
  </si>
  <si>
    <t>Nông nghiệp thông minh</t>
  </si>
  <si>
    <t>Theo dõi khí hậu môi trường</t>
  </si>
  <si>
    <t>Drone</t>
  </si>
  <si>
    <t>Camera ngoài trời</t>
  </si>
  <si>
    <t>Bộ khởi động IoT Agriculture</t>
  </si>
  <si>
    <t>Hệ thống giám sát môi trường</t>
  </si>
  <si>
    <t>Giao thông thông minh</t>
  </si>
  <si>
    <t>Bộ điều khiển giao thông. Thiết bị bắt MAC address, RFID tags, RFID reader, Camera, Màn led</t>
  </si>
  <si>
    <t>Thiết bị IoT khác</t>
  </si>
  <si>
    <t>Xe tự hành</t>
  </si>
  <si>
    <t>Cảm biến an ninh</t>
  </si>
  <si>
    <t>I. GIAI ĐOẠN 1</t>
  </si>
  <si>
    <t>II. GIAI ĐOẠN 2</t>
  </si>
  <si>
    <t>II. GIAI ĐOẠN 3</t>
  </si>
  <si>
    <t>Thiết bị IoT</t>
  </si>
  <si>
    <t>Trải nghiệm số</t>
  </si>
  <si>
    <t>Vật tư mở rộng</t>
  </si>
  <si>
    <t>Arduino Starter Kit</t>
  </si>
  <si>
    <t>Kính thực tế ảo</t>
  </si>
  <si>
    <t>Máy in 3D</t>
  </si>
  <si>
    <t>Động cơ bước</t>
  </si>
  <si>
    <t>Màn hình LED (3-7 inch)</t>
  </si>
  <si>
    <t>Phòng trải nghiệm số</t>
  </si>
  <si>
    <t>Thi công phòng trải nghiệm số</t>
  </si>
  <si>
    <t>Thiết bị cập nhật hệ thống</t>
  </si>
  <si>
    <t>Hệ thống VR và AR</t>
  </si>
  <si>
    <t>Hệ thống điều khiển tương tác</t>
  </si>
  <si>
    <t>Robot tự hành</t>
  </si>
  <si>
    <t>Màn hình tương tác 75inch</t>
  </si>
  <si>
    <t>Robot thông minh Rux</t>
  </si>
  <si>
    <t>Robot thông minh Eilik</t>
  </si>
  <si>
    <t xml:space="preserve">Lưu trữ - SuperStorage Server:
Thiết bị lưu trữ SuperStorage SSG-540P-E1CTR45H  Hoặc NAS </t>
  </si>
  <si>
    <t>Chuyển sang sử dụng NAS</t>
  </si>
  <si>
    <t>Lưu trữ - Thiết bị lưu trữ Qnap TS-855eU-RP-8G and 4 Seagate 3.5" 20TB 7.2K RPM SATA 6Gb/s 256MB (512E/4Kn) - Thanh trượt B02</t>
  </si>
  <si>
    <t>Server desktop computer - Asus GPU Server ESC8000-E11
CPU: SPR 4416+ 2P 20C 2.0G 165W 37.5MB 4677 S3 (Số lượng: 2)
Ram: Samsung 64GB DDR5-4800 2Rx4 LP ECC RDIMM (Số lượng: 2)
SSD + tray: SSamsung PM893 960GB SATA 6Gb/s V6 2.5" 7mm 1DWPD SED (Số lượng: 1)
GPU: NVIDIA A30 24GB CoWoS HBM2 PCIe 4.0-- Passive Cooling (Số lượng: 2)</t>
  </si>
  <si>
    <t xml:space="preserve">Có thể nâng cấp tối đa 8 GPU </t>
  </si>
  <si>
    <t>Lắp được tối đa 4 GPU, đây là 1 GPU</t>
  </si>
  <si>
    <t>A</t>
  </si>
  <si>
    <t>Nội thất thiết kế phòng Lab</t>
  </si>
  <si>
    <t>B</t>
  </si>
  <si>
    <t>Cơ sở vật chất phòng Lab</t>
  </si>
  <si>
    <t>Cơ sở vật chất trong phòng Lab</t>
  </si>
  <si>
    <t xml:space="preserve">Robot thông minh Eilik Dual </t>
  </si>
  <si>
    <t>C</t>
  </si>
  <si>
    <t>Thiết bị thí nghiệm trong phòng Lab</t>
  </si>
  <si>
    <t>D</t>
  </si>
  <si>
    <t>Vật tư tiêu hao trong quá trình giảng dạy</t>
  </si>
  <si>
    <r>
      <rPr>
        <b/>
        <sz val="12"/>
        <color theme="1"/>
        <rFont val="Times New Roman"/>
        <family val="1"/>
      </rPr>
      <t>Bộ máy tính có cấu hình:</t>
    </r>
    <r>
      <rPr>
        <sz val="12"/>
        <color theme="1"/>
        <rFont val="Times New Roman"/>
        <family val="1"/>
      </rPr>
      <t xml:space="preserve">
- CPU Intel® Core™ i7-12700;
- Main Gigabyte B760M;
- Ram kingston RAM Kingston Fury 16GB D4-3200U C16 Beast Black (KF432C16BB/16);
- Ổ SSD Samsung 870 EVO 250GB, 2.5-Inch SATA III  ( MZ-77E250BW );
- Nguồn Xigmatek X - POWER X-450 (400W,230V) (EN45969;
- Vỏ case Xigmatek XG 20, XA 20-24;
- Bộ bàn phím chuột Logitech K120 và B100;
- Màn hình Dell 23,8 inch Untralshap U2424H</t>
    </r>
  </si>
  <si>
    <t>Tổng khái toán</t>
  </si>
  <si>
    <t xml:space="preserve">Bàn hội thảo có kích thước:  W5000 x D1600 x H760 mm </t>
  </si>
  <si>
    <t xml:space="preserve">                     -   </t>
  </si>
  <si>
    <t>Bàn thuyết trình, bàn làm việc  KT 600x1200x750</t>
  </si>
  <si>
    <t xml:space="preserve">Ghế xoay làm việc </t>
  </si>
  <si>
    <t xml:space="preserve">Ghế gập </t>
  </si>
  <si>
    <t>Tủ tài liệu KT: 1350 x 400 x 1960 mm</t>
  </si>
  <si>
    <t>Tủ trưng bày: tủ gỗ, cánh kính TK112 có kích thước: Dài 1000 x Rộng:300 x Cao:2000 Gỗ công nghiệp MDF chống ẩm phủ Melamine kết hợp cánh kính khung nhôm cao cấp. Đèn led chiếu sáng mô hình</t>
  </si>
  <si>
    <t>Bộ máy tính có cấu hình:</t>
  </si>
  <si>
    <t>- CPU Intel® Core™ i7-12700;</t>
  </si>
  <si>
    <t>- Main Gigabyte B760M;</t>
  </si>
  <si>
    <t>- Ram kingston RAM Kingston Fury 16GB D4-3200U C16 Beast Black (KF432C16BB/16);</t>
  </si>
  <si>
    <t>- Ổ SSD Samsung 870 EVO 250GB, 2.5-Inch SATA III  ( MZ-77E250BW );</t>
  </si>
  <si>
    <t>- Nguồn Xigmatek X - POWER X-450 (400W,230V) (EN45969;</t>
  </si>
  <si>
    <t>- Vỏ case Xigmatek XG 20, XA 20-24;</t>
  </si>
  <si>
    <t>- Bộ bàn phím chuột Logitech K120 và B100;</t>
  </si>
  <si>
    <t>- Màn hình Dell 23,8 inch Untralshap U2424H</t>
  </si>
  <si>
    <t>Cân bằng tải đáp ứng cho 300 người dùng:</t>
  </si>
  <si>
    <t>Cân Bằng Tải Mikrotik CCR2004-16G-2S+</t>
  </si>
  <si>
    <t>Hệ thống họp trực tuyến gồm:</t>
  </si>
  <si>
    <t>- Cam Trực Tuyến Aver PTZ 310;</t>
  </si>
  <si>
    <t>- Giá treo Webcam chuyên dụng;</t>
  </si>
  <si>
    <t>- Capture UNISHEEN UC5000 tín hiệu VIDEO 2 luồng HDMI Livestream USB 3.0;</t>
  </si>
  <si>
    <t>- Cáp dữ liệu HDMI 1.4 truyền âm thanh hình ảnh dài 3m Ugreen 10108</t>
  </si>
  <si>
    <t xml:space="preserve">                  -   </t>
  </si>
  <si>
    <t>Station desktop computer - Asus E900 G4 Workstation</t>
  </si>
  <si>
    <t>CPU: intel xeon 4210R 2P 10C/20T 2.4G 13.75M 9.6GT  (Số lượng: 2)</t>
  </si>
  <si>
    <t>Ram: Samsung 64GB DDR4-3200 2Rx4 ECC RDIMM  (Số lượng: 2)</t>
  </si>
  <si>
    <t>Ssd + tray: Samsung PM893 960GB SATA 6Gb/s V6 2.5" 7mm 1DWPD SED  (Số lượng: 1)</t>
  </si>
  <si>
    <t>GPU: NVIDIA A30 24GB CoWoS HBM2 PCIe 4.0-- Passive Cooling  (Số lượng: 1)</t>
  </si>
  <si>
    <t>Server desktop computer - ASUS ESC4000-E10</t>
  </si>
  <si>
    <t>CPU: ICX 4310 2P 12C/24T 2.1G 18M 10.4GT 120W 4189 M1 (Số lượng: 2)</t>
  </si>
  <si>
    <t>Ram: Samsung 64GB DDR4-3200 2Rx4 ECC RDIMM (Số lượng: 2)</t>
  </si>
  <si>
    <t>SSD + tray: Samsung PM893 960GB SATA 6Gb/s V6 2.5" 7mm 1DWPD SED (Số lượng: 1)</t>
  </si>
  <si>
    <t>GPU: NVIDIA A30 24GB CoWoS HBM2 PCIe 4.0-- Passive Cooling (Số lượng: 1)</t>
  </si>
  <si>
    <t>Lưu trữ - SuperStorage Server:</t>
  </si>
  <si>
    <t xml:space="preserve">Thiết bị lưu trữ SuperStorage SSG-540P-E1CTR45H  Hoặc NAS </t>
  </si>
  <si>
    <t>Lưu trữ - Ổ cứng 20TB SATA cho server:</t>
  </si>
  <si>
    <t>Seagate Exos X16 20TB</t>
  </si>
  <si>
    <t>Trung tâm điều khiển (bằng giọng nói):</t>
  </si>
  <si>
    <t>Amazon All-new Echo Show 5</t>
  </si>
  <si>
    <t>Máy tính nhúng NVIDIA:</t>
  </si>
  <si>
    <t>NVIDIA Jetson AGX Orin Developer Kit (RAM 32GB)</t>
  </si>
  <si>
    <t xml:space="preserve">  CHI PHÍ DỰ PHÒNG PHÁT SINH 3% </t>
  </si>
  <si>
    <t xml:space="preserve"> TỔNG CỘNG CHI PHÍ GIAI ĐOẠN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</si>
</sst>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1"/>
      <name val="Times New Roman"/>
      <family val="1"/>
    </font>
    <font>
      <b/>
      <sz val="15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1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Aptos Narrow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4" fillId="0" borderId="0"/>
    <xf numFmtId="0" fontId="1" fillId="0" borderId="0"/>
  </cellStyleXfs>
  <cellXfs count="10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4" fontId="7" fillId="0" borderId="1" xfId="1" applyNumberFormat="1" applyFont="1" applyBorder="1" applyAlignment="1">
      <alignment vertical="center" wrapText="1"/>
    </xf>
    <xf numFmtId="164" fontId="11" fillId="2" borderId="1" xfId="1" applyNumberFormat="1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164" fontId="13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164" fontId="12" fillId="0" borderId="1" xfId="1" applyNumberFormat="1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164" fontId="7" fillId="2" borderId="1" xfId="1" applyNumberFormat="1" applyFont="1" applyFill="1" applyBorder="1" applyAlignment="1">
      <alignment vertical="center" wrapText="1"/>
    </xf>
    <xf numFmtId="164" fontId="7" fillId="0" borderId="1" xfId="1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 wrapText="1"/>
    </xf>
    <xf numFmtId="164" fontId="7" fillId="3" borderId="1" xfId="1" applyNumberFormat="1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3" fontId="7" fillId="4" borderId="1" xfId="2" applyNumberFormat="1" applyFont="1" applyFill="1" applyBorder="1" applyAlignment="1">
      <alignment vertical="center"/>
    </xf>
    <xf numFmtId="164" fontId="7" fillId="4" borderId="1" xfId="1" applyNumberFormat="1" applyFont="1" applyFill="1" applyBorder="1" applyAlignment="1">
      <alignment vertical="center" wrapText="1"/>
    </xf>
    <xf numFmtId="0" fontId="7" fillId="4" borderId="1" xfId="2" applyFont="1" applyFill="1" applyBorder="1" applyAlignment="1">
      <alignment horizontal="justify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Border="1"/>
    <xf numFmtId="0" fontId="7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10" fillId="0" borderId="1" xfId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64" fontId="6" fillId="0" borderId="1" xfId="1" applyNumberFormat="1" applyFont="1" applyBorder="1" applyAlignment="1">
      <alignment vertical="center" wrapText="1"/>
    </xf>
    <xf numFmtId="0" fontId="10" fillId="0" borderId="8" xfId="0" applyFont="1" applyBorder="1" applyAlignment="1">
      <alignment horizontal="center" vertical="center" wrapText="1"/>
    </xf>
    <xf numFmtId="0" fontId="6" fillId="0" borderId="1" xfId="2" applyFont="1" applyBorder="1" applyAlignment="1">
      <alignment horizontal="justify" vertical="center" wrapText="1"/>
    </xf>
    <xf numFmtId="3" fontId="6" fillId="0" borderId="1" xfId="2" applyNumberFormat="1" applyFont="1" applyBorder="1" applyAlignment="1">
      <alignment vertical="center"/>
    </xf>
    <xf numFmtId="164" fontId="6" fillId="0" borderId="1" xfId="1" applyNumberFormat="1" applyFont="1" applyFill="1" applyBorder="1" applyAlignment="1">
      <alignment vertical="center" wrapText="1"/>
    </xf>
    <xf numFmtId="164" fontId="10" fillId="0" borderId="1" xfId="1" applyNumberFormat="1" applyFont="1" applyFill="1" applyBorder="1" applyAlignment="1">
      <alignment vertical="center" wrapText="1"/>
    </xf>
    <xf numFmtId="0" fontId="17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 wrapText="1"/>
    </xf>
    <xf numFmtId="164" fontId="11" fillId="2" borderId="1" xfId="1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164" fontId="10" fillId="0" borderId="1" xfId="1" applyNumberFormat="1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164" fontId="11" fillId="2" borderId="4" xfId="1" applyNumberFormat="1" applyFont="1" applyFill="1" applyBorder="1" applyAlignment="1">
      <alignment horizontal="center" vertical="center" wrapText="1"/>
    </xf>
    <xf numFmtId="164" fontId="11" fillId="2" borderId="5" xfId="1" applyNumberFormat="1" applyFont="1" applyFill="1" applyBorder="1" applyAlignment="1">
      <alignment horizontal="center" vertical="center" wrapText="1"/>
    </xf>
    <xf numFmtId="164" fontId="11" fillId="2" borderId="6" xfId="1" applyNumberFormat="1" applyFont="1" applyFill="1" applyBorder="1" applyAlignment="1">
      <alignment horizontal="center" vertical="center" wrapText="1"/>
    </xf>
    <xf numFmtId="164" fontId="7" fillId="0" borderId="4" xfId="1" applyNumberFormat="1" applyFont="1" applyBorder="1" applyAlignment="1">
      <alignment horizontal="center" vertical="center" wrapText="1"/>
    </xf>
    <xf numFmtId="164" fontId="7" fillId="0" borderId="5" xfId="1" applyNumberFormat="1" applyFont="1" applyBorder="1" applyAlignment="1">
      <alignment horizontal="center" vertical="center" wrapText="1"/>
    </xf>
    <xf numFmtId="164" fontId="7" fillId="0" borderId="6" xfId="1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3" fontId="18" fillId="0" borderId="1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0" borderId="8" xfId="0" applyFont="1" applyBorder="1" applyAlignment="1">
      <alignment vertical="center" wrapText="1"/>
    </xf>
    <xf numFmtId="0" fontId="19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vertical="center" wrapText="1"/>
    </xf>
    <xf numFmtId="0" fontId="7" fillId="3" borderId="8" xfId="0" applyFont="1" applyFill="1" applyBorder="1" applyAlignment="1">
      <alignment vertical="center" wrapText="1"/>
    </xf>
    <xf numFmtId="164" fontId="7" fillId="3" borderId="8" xfId="1" applyNumberFormat="1" applyFont="1" applyFill="1" applyBorder="1" applyAlignment="1">
      <alignment vertical="center" wrapText="1"/>
    </xf>
    <xf numFmtId="3" fontId="19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right" vertical="center" wrapText="1"/>
    </xf>
    <xf numFmtId="3" fontId="19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horizontal="left" vertical="center"/>
    </xf>
    <xf numFmtId="3" fontId="18" fillId="0" borderId="1" xfId="0" applyNumberFormat="1" applyFont="1" applyBorder="1" applyAlignment="1">
      <alignment horizontal="right" vertical="center" wrapText="1"/>
    </xf>
    <xf numFmtId="0" fontId="19" fillId="0" borderId="6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9" fillId="0" borderId="1" xfId="0" applyFont="1" applyBorder="1" applyAlignment="1">
      <alignment horizontal="justify" vertical="center" wrapText="1"/>
    </xf>
    <xf numFmtId="3" fontId="19" fillId="0" borderId="1" xfId="0" applyNumberFormat="1" applyFont="1" applyBorder="1" applyAlignment="1">
      <alignment horizontal="right" vertical="center"/>
    </xf>
    <xf numFmtId="3" fontId="18" fillId="0" borderId="1" xfId="0" applyNumberFormat="1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2" xr:uid="{35B497BB-0BFA-A745-AEA3-D03798A82411}"/>
    <cellStyle name="Normal 2 2" xfId="3" xr:uid="{A2775100-175C-4111-9E5D-C5E0198229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95892</xdr:colOff>
      <xdr:row>2</xdr:row>
      <xdr:rowOff>23939</xdr:rowOff>
    </xdr:from>
    <xdr:to>
      <xdr:col>9</xdr:col>
      <xdr:colOff>735711</xdr:colOff>
      <xdr:row>2</xdr:row>
      <xdr:rowOff>23939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1035C53-ED59-4C00-B26D-BB841ECFDC35}"/>
            </a:ext>
          </a:extLst>
        </xdr:cNvPr>
        <xdr:cNvCxnSpPr/>
      </xdr:nvCxnSpPr>
      <xdr:spPr>
        <a:xfrm>
          <a:off x="7420617" y="528764"/>
          <a:ext cx="200189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1736325</xdr:colOff>
      <xdr:row>2</xdr:row>
      <xdr:rowOff>16313</xdr:rowOff>
    </xdr:from>
    <xdr:to>
      <xdr:col>2</xdr:col>
      <xdr:colOff>1376860</xdr:colOff>
      <xdr:row>2</xdr:row>
      <xdr:rowOff>16313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377AECA-A16A-4C72-BEB3-E56B2DD70D10}"/>
            </a:ext>
          </a:extLst>
        </xdr:cNvPr>
        <xdr:cNvCxnSpPr/>
      </xdr:nvCxnSpPr>
      <xdr:spPr>
        <a:xfrm>
          <a:off x="2155425" y="521138"/>
          <a:ext cx="144076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95892</xdr:colOff>
      <xdr:row>2</xdr:row>
      <xdr:rowOff>23939</xdr:rowOff>
    </xdr:from>
    <xdr:to>
      <xdr:col>9</xdr:col>
      <xdr:colOff>735711</xdr:colOff>
      <xdr:row>2</xdr:row>
      <xdr:rowOff>23939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853A0B85-150F-45D5-A1E2-14A10C22BCCB}"/>
            </a:ext>
          </a:extLst>
        </xdr:cNvPr>
        <xdr:cNvCxnSpPr/>
      </xdr:nvCxnSpPr>
      <xdr:spPr>
        <a:xfrm>
          <a:off x="8490592" y="519239"/>
          <a:ext cx="218921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1736325</xdr:colOff>
      <xdr:row>2</xdr:row>
      <xdr:rowOff>16313</xdr:rowOff>
    </xdr:from>
    <xdr:to>
      <xdr:col>2</xdr:col>
      <xdr:colOff>1376860</xdr:colOff>
      <xdr:row>2</xdr:row>
      <xdr:rowOff>16313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B06AF52-526E-4A2A-B97F-D52CBD517047}"/>
            </a:ext>
          </a:extLst>
        </xdr:cNvPr>
        <xdr:cNvCxnSpPr/>
      </xdr:nvCxnSpPr>
      <xdr:spPr>
        <a:xfrm>
          <a:off x="2218925" y="511613"/>
          <a:ext cx="16979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95892</xdr:colOff>
      <xdr:row>2</xdr:row>
      <xdr:rowOff>23939</xdr:rowOff>
    </xdr:from>
    <xdr:to>
      <xdr:col>9</xdr:col>
      <xdr:colOff>735711</xdr:colOff>
      <xdr:row>2</xdr:row>
      <xdr:rowOff>23939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3486013-1CCC-3C46-9738-113D9E7552A6}"/>
            </a:ext>
          </a:extLst>
        </xdr:cNvPr>
        <xdr:cNvCxnSpPr/>
      </xdr:nvCxnSpPr>
      <xdr:spPr>
        <a:xfrm>
          <a:off x="8490592" y="519239"/>
          <a:ext cx="218921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1736325</xdr:colOff>
      <xdr:row>2</xdr:row>
      <xdr:rowOff>16313</xdr:rowOff>
    </xdr:from>
    <xdr:to>
      <xdr:col>2</xdr:col>
      <xdr:colOff>1376860</xdr:colOff>
      <xdr:row>2</xdr:row>
      <xdr:rowOff>16313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90F79A4-AA8D-8143-8973-DBE47EB74D26}"/>
            </a:ext>
          </a:extLst>
        </xdr:cNvPr>
        <xdr:cNvCxnSpPr/>
      </xdr:nvCxnSpPr>
      <xdr:spPr>
        <a:xfrm>
          <a:off x="2218925" y="511613"/>
          <a:ext cx="16979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95892</xdr:colOff>
      <xdr:row>2</xdr:row>
      <xdr:rowOff>23939</xdr:rowOff>
    </xdr:from>
    <xdr:to>
      <xdr:col>9</xdr:col>
      <xdr:colOff>735711</xdr:colOff>
      <xdr:row>2</xdr:row>
      <xdr:rowOff>23939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ACEEE21-42B9-4828-8333-77177F07B385}"/>
            </a:ext>
          </a:extLst>
        </xdr:cNvPr>
        <xdr:cNvCxnSpPr/>
      </xdr:nvCxnSpPr>
      <xdr:spPr>
        <a:xfrm>
          <a:off x="7420617" y="528764"/>
          <a:ext cx="200189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1736325</xdr:colOff>
      <xdr:row>2</xdr:row>
      <xdr:rowOff>16313</xdr:rowOff>
    </xdr:from>
    <xdr:to>
      <xdr:col>2</xdr:col>
      <xdr:colOff>1376860</xdr:colOff>
      <xdr:row>2</xdr:row>
      <xdr:rowOff>16313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A4D9620-1A34-488C-A493-A4D0D7764F33}"/>
            </a:ext>
          </a:extLst>
        </xdr:cNvPr>
        <xdr:cNvCxnSpPr/>
      </xdr:nvCxnSpPr>
      <xdr:spPr>
        <a:xfrm>
          <a:off x="2155425" y="521138"/>
          <a:ext cx="144076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C029-923E-401E-89B2-592E0583990C}">
  <sheetPr>
    <pageSetUpPr fitToPage="1"/>
  </sheetPr>
  <dimension ref="A1:K150"/>
  <sheetViews>
    <sheetView tabSelected="1" topLeftCell="A141" workbookViewId="0">
      <selection activeCell="C127" sqref="C127"/>
    </sheetView>
  </sheetViews>
  <sheetFormatPr defaultColWidth="8.85546875" defaultRowHeight="15" x14ac:dyDescent="0.25"/>
  <cols>
    <col min="1" max="1" width="6.28515625" bestFit="1" customWidth="1"/>
    <col min="2" max="2" width="27" customWidth="1"/>
    <col min="3" max="3" width="47.28515625" customWidth="1"/>
    <col min="4" max="4" width="10.42578125" customWidth="1"/>
    <col min="5" max="5" width="6.42578125" customWidth="1"/>
    <col min="6" max="6" width="6.28515625" customWidth="1"/>
    <col min="7" max="7" width="6.140625" customWidth="1"/>
    <col min="8" max="8" width="6.7109375" customWidth="1"/>
    <col min="9" max="9" width="13.7109375" bestFit="1" customWidth="1"/>
    <col min="10" max="10" width="15.42578125" bestFit="1" customWidth="1"/>
    <col min="11" max="11" width="25.42578125" customWidth="1"/>
  </cols>
  <sheetData>
    <row r="1" spans="1:11" ht="21.75" customHeight="1" x14ac:dyDescent="0.3">
      <c r="A1" s="43" t="s">
        <v>78</v>
      </c>
      <c r="B1" s="43"/>
      <c r="C1" s="43"/>
      <c r="D1" s="44" t="s">
        <v>0</v>
      </c>
      <c r="E1" s="44"/>
      <c r="F1" s="44"/>
      <c r="G1" s="44"/>
      <c r="H1" s="44"/>
      <c r="I1" s="44"/>
      <c r="J1" s="44"/>
      <c r="K1" s="44"/>
    </row>
    <row r="2" spans="1:11" ht="18" customHeight="1" x14ac:dyDescent="0.3">
      <c r="A2" s="44" t="s">
        <v>79</v>
      </c>
      <c r="B2" s="44"/>
      <c r="C2" s="44"/>
      <c r="D2" s="44" t="s">
        <v>1</v>
      </c>
      <c r="E2" s="44"/>
      <c r="F2" s="44"/>
      <c r="G2" s="44"/>
      <c r="H2" s="44"/>
      <c r="I2" s="44"/>
      <c r="J2" s="44"/>
      <c r="K2" s="44"/>
    </row>
    <row r="3" spans="1:11" ht="23.25" customHeight="1" x14ac:dyDescent="0.3">
      <c r="A3" s="2"/>
      <c r="B3" s="2"/>
      <c r="C3" s="2"/>
      <c r="D3" s="45" t="s">
        <v>2</v>
      </c>
      <c r="E3" s="45"/>
      <c r="F3" s="45"/>
      <c r="G3" s="45"/>
      <c r="H3" s="45"/>
      <c r="I3" s="45"/>
      <c r="J3" s="45"/>
      <c r="K3" s="45"/>
    </row>
    <row r="4" spans="1:11" ht="23.25" customHeight="1" x14ac:dyDescent="0.3">
      <c r="A4" s="42" t="s">
        <v>80</v>
      </c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1" ht="23.25" customHeight="1" x14ac:dyDescent="0.3">
      <c r="A5" s="45" t="s">
        <v>81</v>
      </c>
      <c r="B5" s="45"/>
      <c r="C5" s="45"/>
      <c r="D5" s="45"/>
      <c r="E5" s="45"/>
      <c r="F5" s="45"/>
      <c r="G5" s="45"/>
      <c r="H5" s="45"/>
      <c r="I5" s="45"/>
      <c r="J5" s="45"/>
      <c r="K5" s="45"/>
    </row>
    <row r="6" spans="1:11" ht="14.25" customHeight="1" x14ac:dyDescent="0.25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</row>
    <row r="7" spans="1:11" ht="35.25" customHeight="1" x14ac:dyDescent="0.25">
      <c r="A7" s="61" t="s">
        <v>117</v>
      </c>
      <c r="B7" s="62"/>
      <c r="C7" s="62"/>
      <c r="D7" s="62"/>
      <c r="E7" s="62"/>
      <c r="F7" s="62"/>
      <c r="G7" s="62"/>
      <c r="H7" s="62"/>
      <c r="I7" s="62"/>
      <c r="J7" s="62"/>
      <c r="K7" s="63"/>
    </row>
    <row r="8" spans="1:11" ht="47.25" x14ac:dyDescent="0.25">
      <c r="A8" s="8" t="s">
        <v>76</v>
      </c>
      <c r="B8" s="8" t="s">
        <v>87</v>
      </c>
      <c r="C8" s="9" t="s">
        <v>3</v>
      </c>
      <c r="D8" s="9" t="s">
        <v>4</v>
      </c>
      <c r="E8" s="9" t="s">
        <v>5</v>
      </c>
      <c r="F8" s="9" t="s">
        <v>6</v>
      </c>
      <c r="G8" s="9" t="s">
        <v>7</v>
      </c>
      <c r="H8" s="9" t="s">
        <v>8</v>
      </c>
      <c r="I8" s="10" t="s">
        <v>77</v>
      </c>
      <c r="J8" s="10" t="s">
        <v>9</v>
      </c>
      <c r="K8" s="9" t="s">
        <v>10</v>
      </c>
    </row>
    <row r="9" spans="1:11" ht="33" customHeight="1" x14ac:dyDescent="0.25">
      <c r="A9" s="76" t="s">
        <v>143</v>
      </c>
      <c r="B9" s="77" t="s">
        <v>98</v>
      </c>
      <c r="C9" s="77"/>
      <c r="D9" s="77"/>
      <c r="E9" s="77"/>
      <c r="F9" s="77"/>
      <c r="G9" s="77"/>
      <c r="H9" s="77"/>
      <c r="I9" s="78">
        <v>250000000</v>
      </c>
      <c r="J9" s="78">
        <v>250000000</v>
      </c>
      <c r="K9" s="73" t="s">
        <v>99</v>
      </c>
    </row>
    <row r="10" spans="1:11" ht="41.1" customHeight="1" x14ac:dyDescent="0.25">
      <c r="A10" s="79">
        <v>1</v>
      </c>
      <c r="B10" s="79" t="s">
        <v>144</v>
      </c>
      <c r="C10" s="80" t="s">
        <v>155</v>
      </c>
      <c r="D10" s="80" t="s">
        <v>12</v>
      </c>
      <c r="E10" s="80" t="s">
        <v>13</v>
      </c>
      <c r="F10" s="81">
        <v>1</v>
      </c>
      <c r="G10" s="81">
        <v>0</v>
      </c>
      <c r="H10" s="81">
        <v>1</v>
      </c>
      <c r="I10" s="80"/>
      <c r="J10" s="80" t="s">
        <v>156</v>
      </c>
      <c r="K10" s="73"/>
    </row>
    <row r="11" spans="1:11" ht="40.5" customHeight="1" x14ac:dyDescent="0.25">
      <c r="A11" s="79">
        <v>2</v>
      </c>
      <c r="B11" s="79" t="s">
        <v>144</v>
      </c>
      <c r="C11" s="80" t="s">
        <v>157</v>
      </c>
      <c r="D11" s="80" t="s">
        <v>12</v>
      </c>
      <c r="E11" s="80" t="s">
        <v>15</v>
      </c>
      <c r="F11" s="81">
        <v>10</v>
      </c>
      <c r="G11" s="81">
        <v>0</v>
      </c>
      <c r="H11" s="81">
        <v>10</v>
      </c>
      <c r="I11" s="80"/>
      <c r="J11" s="80" t="s">
        <v>156</v>
      </c>
      <c r="K11" s="73"/>
    </row>
    <row r="12" spans="1:11" ht="40.5" customHeight="1" x14ac:dyDescent="0.25">
      <c r="A12" s="79">
        <v>1</v>
      </c>
      <c r="B12" s="79" t="s">
        <v>144</v>
      </c>
      <c r="C12" s="80" t="s">
        <v>16</v>
      </c>
      <c r="D12" s="80" t="s">
        <v>12</v>
      </c>
      <c r="E12" s="80" t="s">
        <v>17</v>
      </c>
      <c r="F12" s="81">
        <v>9</v>
      </c>
      <c r="G12" s="81">
        <v>0</v>
      </c>
      <c r="H12" s="81">
        <v>9</v>
      </c>
      <c r="I12" s="80"/>
      <c r="J12" s="80" t="s">
        <v>156</v>
      </c>
      <c r="K12" s="73"/>
    </row>
    <row r="13" spans="1:11" ht="40.5" customHeight="1" x14ac:dyDescent="0.25">
      <c r="A13" s="79">
        <v>2</v>
      </c>
      <c r="B13" s="79" t="s">
        <v>144</v>
      </c>
      <c r="C13" s="80" t="s">
        <v>158</v>
      </c>
      <c r="D13" s="80" t="s">
        <v>12</v>
      </c>
      <c r="E13" s="80" t="s">
        <v>15</v>
      </c>
      <c r="F13" s="81">
        <v>30</v>
      </c>
      <c r="G13" s="81">
        <v>0</v>
      </c>
      <c r="H13" s="81">
        <v>30</v>
      </c>
      <c r="I13" s="80"/>
      <c r="J13" s="80" t="s">
        <v>156</v>
      </c>
      <c r="K13" s="73"/>
    </row>
    <row r="14" spans="1:11" ht="40.5" customHeight="1" x14ac:dyDescent="0.25">
      <c r="A14" s="79">
        <v>1</v>
      </c>
      <c r="B14" s="79" t="s">
        <v>144</v>
      </c>
      <c r="C14" s="80" t="s">
        <v>159</v>
      </c>
      <c r="D14" s="80" t="s">
        <v>12</v>
      </c>
      <c r="E14" s="80" t="s">
        <v>15</v>
      </c>
      <c r="F14" s="81">
        <v>30</v>
      </c>
      <c r="G14" s="81">
        <v>0</v>
      </c>
      <c r="H14" s="81">
        <v>30</v>
      </c>
      <c r="I14" s="80"/>
      <c r="J14" s="80" t="s">
        <v>156</v>
      </c>
      <c r="K14" s="73"/>
    </row>
    <row r="15" spans="1:11" ht="40.5" customHeight="1" x14ac:dyDescent="0.25">
      <c r="A15" s="79">
        <v>2</v>
      </c>
      <c r="B15" s="79" t="s">
        <v>144</v>
      </c>
      <c r="C15" s="80" t="s">
        <v>160</v>
      </c>
      <c r="D15" s="80" t="s">
        <v>12</v>
      </c>
      <c r="E15" s="80" t="s">
        <v>15</v>
      </c>
      <c r="F15" s="81">
        <v>1</v>
      </c>
      <c r="G15" s="80"/>
      <c r="H15" s="81">
        <v>1</v>
      </c>
      <c r="I15" s="80"/>
      <c r="J15" s="80" t="s">
        <v>156</v>
      </c>
      <c r="K15" s="73"/>
    </row>
    <row r="16" spans="1:11" ht="69.75" customHeight="1" x14ac:dyDescent="0.25">
      <c r="A16" s="79">
        <v>1</v>
      </c>
      <c r="B16" s="79" t="s">
        <v>144</v>
      </c>
      <c r="C16" s="80" t="s">
        <v>161</v>
      </c>
      <c r="D16" s="80" t="s">
        <v>12</v>
      </c>
      <c r="E16" s="80" t="s">
        <v>15</v>
      </c>
      <c r="F16" s="81">
        <v>4</v>
      </c>
      <c r="G16" s="81">
        <v>0</v>
      </c>
      <c r="H16" s="81">
        <v>4</v>
      </c>
      <c r="I16" s="80"/>
      <c r="J16" s="80" t="s">
        <v>156</v>
      </c>
      <c r="K16" s="73"/>
    </row>
    <row r="17" spans="1:11" ht="33" customHeight="1" x14ac:dyDescent="0.25">
      <c r="A17" s="76" t="s">
        <v>145</v>
      </c>
      <c r="B17" s="92" t="s">
        <v>147</v>
      </c>
      <c r="C17" s="92"/>
      <c r="D17" s="92"/>
      <c r="E17" s="80"/>
      <c r="F17" s="81"/>
      <c r="G17" s="81"/>
      <c r="H17" s="81"/>
      <c r="I17" s="93">
        <v>178060000</v>
      </c>
      <c r="J17" s="93">
        <v>491395000</v>
      </c>
      <c r="K17" s="9"/>
    </row>
    <row r="18" spans="1:11" ht="30" customHeight="1" x14ac:dyDescent="0.25">
      <c r="A18" s="79">
        <v>1</v>
      </c>
      <c r="B18" s="79" t="s">
        <v>146</v>
      </c>
      <c r="C18" s="80" t="s">
        <v>22</v>
      </c>
      <c r="D18" s="80" t="s">
        <v>12</v>
      </c>
      <c r="E18" s="80" t="s">
        <v>13</v>
      </c>
      <c r="F18" s="81">
        <v>1</v>
      </c>
      <c r="G18" s="81">
        <v>0</v>
      </c>
      <c r="H18" s="81">
        <v>1</v>
      </c>
      <c r="I18" s="87">
        <v>22000000</v>
      </c>
      <c r="J18" s="87">
        <v>22000000</v>
      </c>
      <c r="K18" s="80"/>
    </row>
    <row r="19" spans="1:11" ht="42" customHeight="1" x14ac:dyDescent="0.25">
      <c r="A19" s="79">
        <v>2</v>
      </c>
      <c r="B19" s="79" t="s">
        <v>146</v>
      </c>
      <c r="C19" s="80" t="s">
        <v>148</v>
      </c>
      <c r="D19" s="80" t="s">
        <v>12</v>
      </c>
      <c r="E19" s="80" t="s">
        <v>13</v>
      </c>
      <c r="F19" s="81">
        <v>1</v>
      </c>
      <c r="G19" s="81">
        <v>0</v>
      </c>
      <c r="H19" s="81">
        <v>1</v>
      </c>
      <c r="I19" s="87">
        <v>8000000</v>
      </c>
      <c r="J19" s="87">
        <v>8000000</v>
      </c>
      <c r="K19" s="80"/>
    </row>
    <row r="20" spans="1:11" ht="42" customHeight="1" x14ac:dyDescent="0.25">
      <c r="A20" s="79">
        <v>3</v>
      </c>
      <c r="B20" s="79" t="s">
        <v>146</v>
      </c>
      <c r="C20" s="95" t="s">
        <v>135</v>
      </c>
      <c r="D20" s="80" t="s">
        <v>12</v>
      </c>
      <c r="E20" s="80" t="s">
        <v>13</v>
      </c>
      <c r="F20" s="81">
        <v>1</v>
      </c>
      <c r="G20" s="81">
        <v>0</v>
      </c>
      <c r="H20" s="81">
        <v>1</v>
      </c>
      <c r="I20" s="87">
        <v>5500000</v>
      </c>
      <c r="J20" s="87">
        <v>5500000</v>
      </c>
      <c r="K20" s="80"/>
    </row>
    <row r="21" spans="1:11" ht="42" customHeight="1" x14ac:dyDescent="0.25">
      <c r="A21" s="88">
        <v>4</v>
      </c>
      <c r="B21" s="83" t="s">
        <v>146</v>
      </c>
      <c r="C21" s="96" t="s">
        <v>162</v>
      </c>
      <c r="D21" s="94" t="s">
        <v>12</v>
      </c>
      <c r="E21" s="89" t="s">
        <v>13</v>
      </c>
      <c r="F21" s="90">
        <v>9</v>
      </c>
      <c r="G21" s="90">
        <v>0</v>
      </c>
      <c r="H21" s="90">
        <v>9</v>
      </c>
      <c r="I21" s="91">
        <v>21000000</v>
      </c>
      <c r="J21" s="91">
        <v>189000000</v>
      </c>
      <c r="K21" s="89" t="s">
        <v>23</v>
      </c>
    </row>
    <row r="22" spans="1:11" x14ac:dyDescent="0.25">
      <c r="A22" s="88"/>
      <c r="B22" s="83"/>
      <c r="C22" s="84" t="s">
        <v>163</v>
      </c>
      <c r="D22" s="94"/>
      <c r="E22" s="89"/>
      <c r="F22" s="90"/>
      <c r="G22" s="90"/>
      <c r="H22" s="90"/>
      <c r="I22" s="91"/>
      <c r="J22" s="91"/>
      <c r="K22" s="89"/>
    </row>
    <row r="23" spans="1:11" x14ac:dyDescent="0.25">
      <c r="A23" s="88"/>
      <c r="B23" s="83"/>
      <c r="C23" s="84" t="s">
        <v>164</v>
      </c>
      <c r="D23" s="94"/>
      <c r="E23" s="89"/>
      <c r="F23" s="90"/>
      <c r="G23" s="90"/>
      <c r="H23" s="90"/>
      <c r="I23" s="91"/>
      <c r="J23" s="91"/>
      <c r="K23" s="89"/>
    </row>
    <row r="24" spans="1:11" ht="30" x14ac:dyDescent="0.25">
      <c r="A24" s="88"/>
      <c r="B24" s="83"/>
      <c r="C24" s="84" t="s">
        <v>165</v>
      </c>
      <c r="D24" s="94"/>
      <c r="E24" s="89"/>
      <c r="F24" s="90"/>
      <c r="G24" s="90"/>
      <c r="H24" s="90"/>
      <c r="I24" s="91"/>
      <c r="J24" s="91"/>
      <c r="K24" s="89"/>
    </row>
    <row r="25" spans="1:11" ht="30" x14ac:dyDescent="0.25">
      <c r="A25" s="88"/>
      <c r="B25" s="83"/>
      <c r="C25" s="84" t="s">
        <v>166</v>
      </c>
      <c r="D25" s="94"/>
      <c r="E25" s="89"/>
      <c r="F25" s="90"/>
      <c r="G25" s="90"/>
      <c r="H25" s="90"/>
      <c r="I25" s="91"/>
      <c r="J25" s="91"/>
      <c r="K25" s="89"/>
    </row>
    <row r="26" spans="1:11" ht="30" x14ac:dyDescent="0.25">
      <c r="A26" s="88"/>
      <c r="B26" s="83"/>
      <c r="C26" s="84" t="s">
        <v>167</v>
      </c>
      <c r="D26" s="94"/>
      <c r="E26" s="89"/>
      <c r="F26" s="90"/>
      <c r="G26" s="90"/>
      <c r="H26" s="90"/>
      <c r="I26" s="91"/>
      <c r="J26" s="91"/>
      <c r="K26" s="89"/>
    </row>
    <row r="27" spans="1:11" x14ac:dyDescent="0.25">
      <c r="A27" s="88"/>
      <c r="B27" s="83"/>
      <c r="C27" s="84" t="s">
        <v>168</v>
      </c>
      <c r="D27" s="94"/>
      <c r="E27" s="89"/>
      <c r="F27" s="90"/>
      <c r="G27" s="90"/>
      <c r="H27" s="90"/>
      <c r="I27" s="91"/>
      <c r="J27" s="91"/>
      <c r="K27" s="89"/>
    </row>
    <row r="28" spans="1:11" x14ac:dyDescent="0.25">
      <c r="A28" s="88"/>
      <c r="B28" s="83"/>
      <c r="C28" s="84" t="s">
        <v>169</v>
      </c>
      <c r="D28" s="94"/>
      <c r="E28" s="89"/>
      <c r="F28" s="90"/>
      <c r="G28" s="90"/>
      <c r="H28" s="90"/>
      <c r="I28" s="91"/>
      <c r="J28" s="91"/>
      <c r="K28" s="89"/>
    </row>
    <row r="29" spans="1:11" x14ac:dyDescent="0.25">
      <c r="A29" s="88"/>
      <c r="B29" s="83"/>
      <c r="C29" s="82" t="s">
        <v>170</v>
      </c>
      <c r="D29" s="94"/>
      <c r="E29" s="89"/>
      <c r="F29" s="90"/>
      <c r="G29" s="90"/>
      <c r="H29" s="90"/>
      <c r="I29" s="91"/>
      <c r="J29" s="91"/>
      <c r="K29" s="89"/>
    </row>
    <row r="30" spans="1:11" ht="60" x14ac:dyDescent="0.25">
      <c r="A30" s="79">
        <v>5</v>
      </c>
      <c r="B30" s="79" t="s">
        <v>146</v>
      </c>
      <c r="C30" s="82" t="s">
        <v>24</v>
      </c>
      <c r="D30" s="80" t="s">
        <v>12</v>
      </c>
      <c r="E30" s="80" t="s">
        <v>15</v>
      </c>
      <c r="F30" s="81">
        <v>20</v>
      </c>
      <c r="G30" s="81">
        <v>0</v>
      </c>
      <c r="H30" s="81">
        <v>20</v>
      </c>
      <c r="I30" s="87">
        <v>165000</v>
      </c>
      <c r="J30" s="87">
        <v>3300000</v>
      </c>
      <c r="K30" s="80" t="s">
        <v>100</v>
      </c>
    </row>
    <row r="31" spans="1:11" ht="30.75" customHeight="1" x14ac:dyDescent="0.25">
      <c r="A31" s="88">
        <v>6</v>
      </c>
      <c r="B31" s="88" t="s">
        <v>146</v>
      </c>
      <c r="C31" s="80" t="s">
        <v>171</v>
      </c>
      <c r="D31" s="89" t="s">
        <v>12</v>
      </c>
      <c r="E31" s="89" t="s">
        <v>13</v>
      </c>
      <c r="F31" s="90">
        <v>1</v>
      </c>
      <c r="G31" s="90">
        <v>0</v>
      </c>
      <c r="H31" s="90">
        <v>1</v>
      </c>
      <c r="I31" s="91">
        <v>15000000</v>
      </c>
      <c r="J31" s="91">
        <v>15000000</v>
      </c>
      <c r="K31" s="89"/>
    </row>
    <row r="32" spans="1:11" ht="30.75" customHeight="1" x14ac:dyDescent="0.25">
      <c r="A32" s="88"/>
      <c r="B32" s="88"/>
      <c r="C32" s="80" t="s">
        <v>172</v>
      </c>
      <c r="D32" s="89"/>
      <c r="E32" s="89"/>
      <c r="F32" s="90"/>
      <c r="G32" s="90"/>
      <c r="H32" s="90"/>
      <c r="I32" s="91"/>
      <c r="J32" s="91"/>
      <c r="K32" s="89"/>
    </row>
    <row r="33" spans="1:11" ht="45" x14ac:dyDescent="0.25">
      <c r="A33" s="79">
        <v>7</v>
      </c>
      <c r="B33" s="79" t="s">
        <v>146</v>
      </c>
      <c r="C33" s="80" t="s">
        <v>26</v>
      </c>
      <c r="D33" s="80" t="s">
        <v>12</v>
      </c>
      <c r="E33" s="80" t="s">
        <v>15</v>
      </c>
      <c r="F33" s="81">
        <v>1</v>
      </c>
      <c r="G33" s="81">
        <v>1</v>
      </c>
      <c r="H33" s="81">
        <v>0</v>
      </c>
      <c r="I33" s="80"/>
      <c r="J33" s="80" t="s">
        <v>156</v>
      </c>
      <c r="K33" s="80" t="s">
        <v>27</v>
      </c>
    </row>
    <row r="34" spans="1:11" ht="45" x14ac:dyDescent="0.25">
      <c r="A34" s="79">
        <v>8</v>
      </c>
      <c r="B34" s="79" t="s">
        <v>146</v>
      </c>
      <c r="C34" s="80" t="s">
        <v>28</v>
      </c>
      <c r="D34" s="80" t="s">
        <v>12</v>
      </c>
      <c r="E34" s="80" t="s">
        <v>15</v>
      </c>
      <c r="F34" s="81">
        <v>1</v>
      </c>
      <c r="G34" s="81">
        <v>0</v>
      </c>
      <c r="H34" s="81">
        <v>1</v>
      </c>
      <c r="I34" s="80"/>
      <c r="J34" s="80" t="s">
        <v>156</v>
      </c>
      <c r="K34" s="80" t="s">
        <v>27</v>
      </c>
    </row>
    <row r="35" spans="1:11" ht="45" x14ac:dyDescent="0.25">
      <c r="A35" s="79">
        <v>9</v>
      </c>
      <c r="B35" s="79" t="s">
        <v>146</v>
      </c>
      <c r="C35" s="80" t="s">
        <v>29</v>
      </c>
      <c r="D35" s="80" t="s">
        <v>12</v>
      </c>
      <c r="E35" s="80" t="s">
        <v>15</v>
      </c>
      <c r="F35" s="81">
        <v>2</v>
      </c>
      <c r="G35" s="81">
        <v>2</v>
      </c>
      <c r="H35" s="81">
        <v>0</v>
      </c>
      <c r="I35" s="80"/>
      <c r="J35" s="80" t="s">
        <v>156</v>
      </c>
      <c r="K35" s="80" t="s">
        <v>30</v>
      </c>
    </row>
    <row r="36" spans="1:11" ht="45" x14ac:dyDescent="0.25">
      <c r="A36" s="79">
        <v>10</v>
      </c>
      <c r="B36" s="79" t="s">
        <v>146</v>
      </c>
      <c r="C36" s="80" t="s">
        <v>31</v>
      </c>
      <c r="D36" s="80" t="s">
        <v>12</v>
      </c>
      <c r="E36" s="80" t="s">
        <v>13</v>
      </c>
      <c r="F36" s="81">
        <v>1</v>
      </c>
      <c r="G36" s="81">
        <v>1</v>
      </c>
      <c r="H36" s="81">
        <v>0</v>
      </c>
      <c r="I36" s="80"/>
      <c r="J36" s="80" t="s">
        <v>156</v>
      </c>
      <c r="K36" s="80" t="s">
        <v>30</v>
      </c>
    </row>
    <row r="37" spans="1:11" ht="41.1" customHeight="1" x14ac:dyDescent="0.25">
      <c r="A37" s="79">
        <v>11</v>
      </c>
      <c r="B37" s="79" t="s">
        <v>146</v>
      </c>
      <c r="C37" s="80" t="s">
        <v>85</v>
      </c>
      <c r="D37" s="80" t="s">
        <v>12</v>
      </c>
      <c r="E37" s="80" t="s">
        <v>32</v>
      </c>
      <c r="F37" s="81">
        <v>2</v>
      </c>
      <c r="G37" s="81">
        <v>0</v>
      </c>
      <c r="H37" s="81">
        <v>2</v>
      </c>
      <c r="I37" s="87">
        <v>11000000</v>
      </c>
      <c r="J37" s="87">
        <v>22000000</v>
      </c>
      <c r="K37" s="80" t="s">
        <v>33</v>
      </c>
    </row>
    <row r="38" spans="1:11" ht="41.1" customHeight="1" x14ac:dyDescent="0.25">
      <c r="A38" s="88">
        <v>12</v>
      </c>
      <c r="B38" s="88" t="s">
        <v>146</v>
      </c>
      <c r="C38" s="80" t="s">
        <v>173</v>
      </c>
      <c r="D38" s="89" t="s">
        <v>12</v>
      </c>
      <c r="E38" s="89" t="s">
        <v>35</v>
      </c>
      <c r="F38" s="90">
        <v>1</v>
      </c>
      <c r="G38" s="90">
        <v>0</v>
      </c>
      <c r="H38" s="90">
        <v>1</v>
      </c>
      <c r="I38" s="91">
        <v>49295000</v>
      </c>
      <c r="J38" s="91">
        <v>49295000</v>
      </c>
      <c r="K38" s="89" t="s">
        <v>36</v>
      </c>
    </row>
    <row r="39" spans="1:11" ht="41.1" customHeight="1" x14ac:dyDescent="0.25">
      <c r="A39" s="88"/>
      <c r="B39" s="88"/>
      <c r="C39" s="80" t="s">
        <v>174</v>
      </c>
      <c r="D39" s="89"/>
      <c r="E39" s="89"/>
      <c r="F39" s="90"/>
      <c r="G39" s="90"/>
      <c r="H39" s="90"/>
      <c r="I39" s="91"/>
      <c r="J39" s="91"/>
      <c r="K39" s="89"/>
    </row>
    <row r="40" spans="1:11" ht="48.75" customHeight="1" x14ac:dyDescent="0.25">
      <c r="A40" s="88"/>
      <c r="B40" s="88"/>
      <c r="C40" s="80" t="s">
        <v>175</v>
      </c>
      <c r="D40" s="89"/>
      <c r="E40" s="89"/>
      <c r="F40" s="90"/>
      <c r="G40" s="90"/>
      <c r="H40" s="90"/>
      <c r="I40" s="91"/>
      <c r="J40" s="91"/>
      <c r="K40" s="89"/>
    </row>
    <row r="41" spans="1:11" ht="41.1" customHeight="1" x14ac:dyDescent="0.25">
      <c r="A41" s="88"/>
      <c r="B41" s="88"/>
      <c r="C41" s="80" t="s">
        <v>176</v>
      </c>
      <c r="D41" s="89"/>
      <c r="E41" s="89"/>
      <c r="F41" s="90"/>
      <c r="G41" s="90"/>
      <c r="H41" s="90"/>
      <c r="I41" s="91"/>
      <c r="J41" s="91"/>
      <c r="K41" s="89"/>
    </row>
    <row r="42" spans="1:11" ht="183.75" customHeight="1" x14ac:dyDescent="0.25">
      <c r="A42" s="88"/>
      <c r="B42" s="88"/>
      <c r="C42" s="80" t="s">
        <v>177</v>
      </c>
      <c r="D42" s="89"/>
      <c r="E42" s="89"/>
      <c r="F42" s="90"/>
      <c r="G42" s="90"/>
      <c r="H42" s="90"/>
      <c r="I42" s="91"/>
      <c r="J42" s="91"/>
      <c r="K42" s="89"/>
    </row>
    <row r="43" spans="1:11" ht="151.5" customHeight="1" x14ac:dyDescent="0.25">
      <c r="A43" s="79">
        <v>13</v>
      </c>
      <c r="B43" s="79" t="s">
        <v>146</v>
      </c>
      <c r="C43" s="80" t="s">
        <v>37</v>
      </c>
      <c r="D43" s="80" t="s">
        <v>12</v>
      </c>
      <c r="E43" s="80" t="s">
        <v>38</v>
      </c>
      <c r="F43" s="81">
        <v>1</v>
      </c>
      <c r="G43" s="81">
        <v>1</v>
      </c>
      <c r="H43" s="81">
        <v>0</v>
      </c>
      <c r="I43" s="80" t="s">
        <v>178</v>
      </c>
      <c r="J43" s="80" t="s">
        <v>156</v>
      </c>
      <c r="K43" s="80" t="s">
        <v>27</v>
      </c>
    </row>
    <row r="44" spans="1:11" ht="60.75" customHeight="1" x14ac:dyDescent="0.25">
      <c r="A44" s="79">
        <v>14</v>
      </c>
      <c r="B44" s="79" t="s">
        <v>146</v>
      </c>
      <c r="C44" s="80" t="s">
        <v>39</v>
      </c>
      <c r="D44" s="80" t="s">
        <v>12</v>
      </c>
      <c r="E44" s="80" t="s">
        <v>38</v>
      </c>
      <c r="F44" s="81">
        <v>1</v>
      </c>
      <c r="G44" s="80"/>
      <c r="H44" s="81">
        <v>1</v>
      </c>
      <c r="I44" s="80"/>
      <c r="J44" s="80" t="s">
        <v>156</v>
      </c>
      <c r="K44" s="80" t="s">
        <v>27</v>
      </c>
    </row>
    <row r="45" spans="1:11" ht="44.25" customHeight="1" x14ac:dyDescent="0.25">
      <c r="A45" s="79">
        <v>15</v>
      </c>
      <c r="B45" s="79" t="s">
        <v>146</v>
      </c>
      <c r="C45" s="80" t="s">
        <v>40</v>
      </c>
      <c r="D45" s="80" t="s">
        <v>12</v>
      </c>
      <c r="E45" s="80" t="s">
        <v>38</v>
      </c>
      <c r="F45" s="81">
        <v>2</v>
      </c>
      <c r="G45" s="81">
        <v>1</v>
      </c>
      <c r="H45" s="81">
        <v>1</v>
      </c>
      <c r="I45" s="87">
        <v>3600000</v>
      </c>
      <c r="J45" s="87">
        <v>3600000</v>
      </c>
      <c r="K45" s="80" t="s">
        <v>41</v>
      </c>
    </row>
    <row r="46" spans="1:11" ht="39" customHeight="1" x14ac:dyDescent="0.25">
      <c r="A46" s="79">
        <v>16</v>
      </c>
      <c r="B46" s="79" t="s">
        <v>146</v>
      </c>
      <c r="C46" s="80" t="s">
        <v>42</v>
      </c>
      <c r="D46" s="80" t="s">
        <v>12</v>
      </c>
      <c r="E46" s="80" t="s">
        <v>15</v>
      </c>
      <c r="F46" s="81">
        <v>2</v>
      </c>
      <c r="G46" s="81">
        <v>2</v>
      </c>
      <c r="H46" s="81">
        <v>0</v>
      </c>
      <c r="I46" s="80"/>
      <c r="J46" s="80" t="s">
        <v>156</v>
      </c>
      <c r="K46" s="80" t="s">
        <v>43</v>
      </c>
    </row>
    <row r="47" spans="1:11" ht="39" customHeight="1" x14ac:dyDescent="0.25">
      <c r="A47" s="79">
        <v>17</v>
      </c>
      <c r="B47" s="79" t="s">
        <v>146</v>
      </c>
      <c r="C47" s="80" t="s">
        <v>44</v>
      </c>
      <c r="D47" s="80" t="s">
        <v>12</v>
      </c>
      <c r="E47" s="80" t="s">
        <v>45</v>
      </c>
      <c r="F47" s="81">
        <v>1</v>
      </c>
      <c r="G47" s="81">
        <v>1</v>
      </c>
      <c r="H47" s="81">
        <v>0</v>
      </c>
      <c r="I47" s="80"/>
      <c r="J47" s="80" t="s">
        <v>156</v>
      </c>
      <c r="K47" s="80" t="s">
        <v>43</v>
      </c>
    </row>
    <row r="48" spans="1:11" ht="39" customHeight="1" x14ac:dyDescent="0.25">
      <c r="A48" s="79">
        <v>18</v>
      </c>
      <c r="B48" s="79" t="s">
        <v>146</v>
      </c>
      <c r="C48" s="80" t="s">
        <v>46</v>
      </c>
      <c r="D48" s="80" t="s">
        <v>12</v>
      </c>
      <c r="E48" s="80" t="s">
        <v>15</v>
      </c>
      <c r="F48" s="81">
        <v>1</v>
      </c>
      <c r="G48" s="81">
        <v>1</v>
      </c>
      <c r="H48" s="81">
        <v>0</v>
      </c>
      <c r="I48" s="80"/>
      <c r="J48" s="80" t="s">
        <v>156</v>
      </c>
      <c r="K48" s="80" t="s">
        <v>43</v>
      </c>
    </row>
    <row r="49" spans="1:11" ht="39" customHeight="1" x14ac:dyDescent="0.25">
      <c r="A49" s="79">
        <v>19</v>
      </c>
      <c r="B49" s="79" t="s">
        <v>146</v>
      </c>
      <c r="C49" s="80" t="s">
        <v>47</v>
      </c>
      <c r="D49" s="80" t="s">
        <v>12</v>
      </c>
      <c r="E49" s="80" t="s">
        <v>15</v>
      </c>
      <c r="F49" s="81">
        <v>1</v>
      </c>
      <c r="G49" s="81">
        <v>0</v>
      </c>
      <c r="H49" s="81">
        <v>1</v>
      </c>
      <c r="I49" s="87">
        <v>2000000</v>
      </c>
      <c r="J49" s="87">
        <v>2000000</v>
      </c>
      <c r="K49" s="80"/>
    </row>
    <row r="50" spans="1:11" ht="39" customHeight="1" x14ac:dyDescent="0.25">
      <c r="A50" s="79">
        <v>20</v>
      </c>
      <c r="B50" s="79" t="s">
        <v>146</v>
      </c>
      <c r="C50" s="80" t="s">
        <v>48</v>
      </c>
      <c r="D50" s="80" t="s">
        <v>12</v>
      </c>
      <c r="E50" s="80" t="s">
        <v>13</v>
      </c>
      <c r="F50" s="81">
        <v>1</v>
      </c>
      <c r="G50" s="81">
        <v>0</v>
      </c>
      <c r="H50" s="81">
        <v>1</v>
      </c>
      <c r="I50" s="87">
        <v>6500000</v>
      </c>
      <c r="J50" s="87">
        <v>6500000</v>
      </c>
      <c r="K50" s="80"/>
    </row>
    <row r="51" spans="1:11" ht="39" customHeight="1" x14ac:dyDescent="0.25">
      <c r="A51" s="79">
        <v>21</v>
      </c>
      <c r="B51" s="79" t="s">
        <v>146</v>
      </c>
      <c r="C51" s="80" t="s">
        <v>49</v>
      </c>
      <c r="D51" s="80" t="s">
        <v>12</v>
      </c>
      <c r="E51" s="80" t="s">
        <v>17</v>
      </c>
      <c r="F51" s="81">
        <v>5.0999999999999996</v>
      </c>
      <c r="G51" s="81">
        <v>0</v>
      </c>
      <c r="H51" s="81">
        <v>5.0999999999999996</v>
      </c>
      <c r="I51" s="87">
        <v>32000000</v>
      </c>
      <c r="J51" s="87">
        <v>163200000</v>
      </c>
      <c r="K51" s="80"/>
    </row>
    <row r="52" spans="1:11" ht="46.5" customHeight="1" x14ac:dyDescent="0.25">
      <c r="A52" s="79">
        <v>22</v>
      </c>
      <c r="B52" s="79" t="s">
        <v>146</v>
      </c>
      <c r="C52" s="80" t="s">
        <v>104</v>
      </c>
      <c r="D52" s="80" t="s">
        <v>12</v>
      </c>
      <c r="E52" s="80" t="s">
        <v>13</v>
      </c>
      <c r="F52" s="81">
        <v>1</v>
      </c>
      <c r="G52" s="81">
        <v>1</v>
      </c>
      <c r="H52" s="81">
        <v>0</v>
      </c>
      <c r="I52" s="80"/>
      <c r="J52" s="80" t="s">
        <v>156</v>
      </c>
      <c r="K52" s="80" t="s">
        <v>43</v>
      </c>
    </row>
    <row r="53" spans="1:11" ht="39" customHeight="1" x14ac:dyDescent="0.25">
      <c r="A53" s="79">
        <v>23</v>
      </c>
      <c r="B53" s="79" t="s">
        <v>146</v>
      </c>
      <c r="C53" s="80" t="s">
        <v>50</v>
      </c>
      <c r="D53" s="80" t="s">
        <v>12</v>
      </c>
      <c r="E53" s="80" t="s">
        <v>15</v>
      </c>
      <c r="F53" s="81">
        <v>1</v>
      </c>
      <c r="G53" s="81">
        <v>0</v>
      </c>
      <c r="H53" s="81">
        <v>1</v>
      </c>
      <c r="I53" s="87">
        <v>2000000</v>
      </c>
      <c r="J53" s="87">
        <v>2000000</v>
      </c>
      <c r="K53" s="80"/>
    </row>
    <row r="54" spans="1:11" ht="48.95" hidden="1" customHeight="1" x14ac:dyDescent="0.25">
      <c r="A54" s="74">
        <v>44</v>
      </c>
      <c r="B54" s="74" t="s">
        <v>89</v>
      </c>
      <c r="C54" s="85" t="s">
        <v>93</v>
      </c>
      <c r="D54" s="85" t="s">
        <v>12</v>
      </c>
      <c r="E54" s="85" t="s">
        <v>15</v>
      </c>
      <c r="F54" s="85">
        <v>5</v>
      </c>
      <c r="G54" s="85">
        <v>0</v>
      </c>
      <c r="H54" s="85">
        <f t="shared" ref="H18:H72" si="0">F54-G54</f>
        <v>5</v>
      </c>
      <c r="I54" s="86">
        <v>850000</v>
      </c>
      <c r="J54" s="86">
        <f t="shared" ref="J18:J64" si="1">I54*H54</f>
        <v>4250000</v>
      </c>
      <c r="K54" s="75"/>
    </row>
    <row r="55" spans="1:11" ht="39" hidden="1" customHeight="1" x14ac:dyDescent="0.25">
      <c r="A55" s="3">
        <v>45</v>
      </c>
      <c r="B55" s="3" t="s">
        <v>89</v>
      </c>
      <c r="C55" s="4" t="s">
        <v>65</v>
      </c>
      <c r="D55" s="4" t="s">
        <v>12</v>
      </c>
      <c r="E55" s="4" t="s">
        <v>15</v>
      </c>
      <c r="F55" s="4">
        <v>10</v>
      </c>
      <c r="G55" s="4">
        <v>0</v>
      </c>
      <c r="H55" s="4">
        <f t="shared" si="0"/>
        <v>10</v>
      </c>
      <c r="I55" s="5">
        <f>1.1*400000</f>
        <v>440000.00000000006</v>
      </c>
      <c r="J55" s="5">
        <f t="shared" si="1"/>
        <v>4400000.0000000009</v>
      </c>
      <c r="K55" s="4"/>
    </row>
    <row r="56" spans="1:11" ht="39" hidden="1" customHeight="1" x14ac:dyDescent="0.25">
      <c r="A56" s="3">
        <v>46</v>
      </c>
      <c r="B56" s="3" t="s">
        <v>89</v>
      </c>
      <c r="C56" s="4" t="s">
        <v>66</v>
      </c>
      <c r="D56" s="4" t="s">
        <v>12</v>
      </c>
      <c r="E56" s="4" t="s">
        <v>15</v>
      </c>
      <c r="F56" s="4">
        <v>5</v>
      </c>
      <c r="G56" s="4">
        <v>0</v>
      </c>
      <c r="H56" s="4">
        <f t="shared" si="0"/>
        <v>5</v>
      </c>
      <c r="I56" s="5">
        <f>1.1*500000</f>
        <v>550000</v>
      </c>
      <c r="J56" s="5">
        <f t="shared" si="1"/>
        <v>2750000</v>
      </c>
      <c r="K56" s="4"/>
    </row>
    <row r="57" spans="1:11" ht="39" hidden="1" customHeight="1" x14ac:dyDescent="0.25">
      <c r="A57" s="3">
        <v>47</v>
      </c>
      <c r="B57" s="3" t="s">
        <v>89</v>
      </c>
      <c r="C57" s="4" t="s">
        <v>67</v>
      </c>
      <c r="D57" s="4" t="s">
        <v>12</v>
      </c>
      <c r="E57" s="4" t="s">
        <v>15</v>
      </c>
      <c r="F57" s="4">
        <v>10</v>
      </c>
      <c r="G57" s="4">
        <v>0</v>
      </c>
      <c r="H57" s="4">
        <f t="shared" si="0"/>
        <v>10</v>
      </c>
      <c r="I57" s="5">
        <f>250000*1.1</f>
        <v>275000</v>
      </c>
      <c r="J57" s="5">
        <f t="shared" si="1"/>
        <v>2750000</v>
      </c>
      <c r="K57" s="4"/>
    </row>
    <row r="58" spans="1:11" ht="39" hidden="1" customHeight="1" x14ac:dyDescent="0.25">
      <c r="A58" s="3">
        <v>48</v>
      </c>
      <c r="B58" s="3" t="s">
        <v>89</v>
      </c>
      <c r="C58" s="4" t="s">
        <v>68</v>
      </c>
      <c r="D58" s="4" t="s">
        <v>12</v>
      </c>
      <c r="E58" s="4" t="s">
        <v>15</v>
      </c>
      <c r="F58" s="4">
        <v>4</v>
      </c>
      <c r="G58" s="4">
        <v>0</v>
      </c>
      <c r="H58" s="4">
        <f t="shared" si="0"/>
        <v>4</v>
      </c>
      <c r="I58" s="5">
        <f>250000*1.1</f>
        <v>275000</v>
      </c>
      <c r="J58" s="5">
        <f t="shared" si="1"/>
        <v>1100000</v>
      </c>
      <c r="K58" s="4"/>
    </row>
    <row r="59" spans="1:11" ht="39" hidden="1" customHeight="1" x14ac:dyDescent="0.25">
      <c r="A59" s="3">
        <v>49</v>
      </c>
      <c r="B59" s="3" t="s">
        <v>89</v>
      </c>
      <c r="C59" s="4" t="s">
        <v>69</v>
      </c>
      <c r="D59" s="4" t="s">
        <v>12</v>
      </c>
      <c r="E59" s="4" t="s">
        <v>15</v>
      </c>
      <c r="F59" s="4">
        <v>2</v>
      </c>
      <c r="G59" s="4">
        <v>0</v>
      </c>
      <c r="H59" s="4">
        <f t="shared" si="0"/>
        <v>2</v>
      </c>
      <c r="I59" s="5">
        <f>2000000*1.1</f>
        <v>2200000</v>
      </c>
      <c r="J59" s="5">
        <f t="shared" si="1"/>
        <v>4400000</v>
      </c>
      <c r="K59" s="4"/>
    </row>
    <row r="60" spans="1:11" ht="39" hidden="1" customHeight="1" x14ac:dyDescent="0.25">
      <c r="A60" s="3">
        <v>50</v>
      </c>
      <c r="B60" s="3" t="s">
        <v>89</v>
      </c>
      <c r="C60" s="4" t="s">
        <v>70</v>
      </c>
      <c r="D60" s="4" t="s">
        <v>12</v>
      </c>
      <c r="E60" s="4" t="s">
        <v>15</v>
      </c>
      <c r="F60" s="4">
        <v>2</v>
      </c>
      <c r="G60" s="4">
        <v>0</v>
      </c>
      <c r="H60" s="4">
        <f t="shared" si="0"/>
        <v>2</v>
      </c>
      <c r="I60" s="5">
        <f>4000000*1.1</f>
        <v>4400000</v>
      </c>
      <c r="J60" s="5">
        <f>I60*H60</f>
        <v>8800000</v>
      </c>
      <c r="K60" s="4"/>
    </row>
    <row r="61" spans="1:11" ht="56.25" hidden="1" customHeight="1" x14ac:dyDescent="0.25">
      <c r="A61" s="3">
        <v>51</v>
      </c>
      <c r="B61" s="3" t="s">
        <v>89</v>
      </c>
      <c r="C61" s="4" t="s">
        <v>71</v>
      </c>
      <c r="D61" s="4" t="s">
        <v>12</v>
      </c>
      <c r="E61" s="4" t="s">
        <v>13</v>
      </c>
      <c r="F61" s="4">
        <v>1</v>
      </c>
      <c r="G61" s="4">
        <v>0</v>
      </c>
      <c r="H61" s="4">
        <v>1</v>
      </c>
      <c r="I61" s="5">
        <f>56800000*1.1</f>
        <v>62480000.000000007</v>
      </c>
      <c r="J61" s="5">
        <f t="shared" si="1"/>
        <v>62480000.000000007</v>
      </c>
      <c r="K61" s="4"/>
    </row>
    <row r="62" spans="1:11" ht="39" hidden="1" customHeight="1" x14ac:dyDescent="0.25">
      <c r="A62" s="3">
        <v>52</v>
      </c>
      <c r="B62" s="3" t="s">
        <v>89</v>
      </c>
      <c r="C62" s="4" t="s">
        <v>72</v>
      </c>
      <c r="D62" s="4" t="s">
        <v>12</v>
      </c>
      <c r="E62" s="4" t="s">
        <v>13</v>
      </c>
      <c r="F62" s="4">
        <v>5</v>
      </c>
      <c r="G62" s="4">
        <v>0</v>
      </c>
      <c r="H62" s="4">
        <f t="shared" si="0"/>
        <v>5</v>
      </c>
      <c r="I62" s="5">
        <f>1500000*1.1</f>
        <v>1650000.0000000002</v>
      </c>
      <c r="J62" s="5">
        <f>I62*H62</f>
        <v>8250000.0000000009</v>
      </c>
      <c r="K62" s="4"/>
    </row>
    <row r="63" spans="1:11" ht="39" hidden="1" customHeight="1" x14ac:dyDescent="0.25">
      <c r="A63" s="3">
        <v>53</v>
      </c>
      <c r="B63" s="3" t="s">
        <v>89</v>
      </c>
      <c r="C63" s="4" t="s">
        <v>73</v>
      </c>
      <c r="D63" s="4" t="s">
        <v>12</v>
      </c>
      <c r="E63" s="4" t="s">
        <v>15</v>
      </c>
      <c r="F63" s="4">
        <v>10</v>
      </c>
      <c r="G63" s="4">
        <v>0</v>
      </c>
      <c r="H63" s="4">
        <v>10</v>
      </c>
      <c r="I63" s="5">
        <f>550000*1.1</f>
        <v>605000</v>
      </c>
      <c r="J63" s="5">
        <f t="shared" si="1"/>
        <v>6050000</v>
      </c>
      <c r="K63" s="4"/>
    </row>
    <row r="64" spans="1:11" ht="39" hidden="1" customHeight="1" x14ac:dyDescent="0.25">
      <c r="A64" s="3">
        <v>54</v>
      </c>
      <c r="B64" s="3" t="s">
        <v>89</v>
      </c>
      <c r="C64" s="4" t="s">
        <v>74</v>
      </c>
      <c r="D64" s="4" t="s">
        <v>12</v>
      </c>
      <c r="E64" s="4" t="s">
        <v>15</v>
      </c>
      <c r="F64" s="4">
        <v>5</v>
      </c>
      <c r="G64" s="4">
        <v>0</v>
      </c>
      <c r="H64" s="4">
        <f t="shared" si="0"/>
        <v>5</v>
      </c>
      <c r="I64" s="5">
        <f>1500000*1.1</f>
        <v>1650000.0000000002</v>
      </c>
      <c r="J64" s="5">
        <f t="shared" si="1"/>
        <v>8250000.0000000009</v>
      </c>
      <c r="K64" s="4"/>
    </row>
    <row r="65" spans="1:11" ht="39" hidden="1" customHeight="1" x14ac:dyDescent="0.25">
      <c r="A65" s="3">
        <v>55</v>
      </c>
      <c r="B65" s="3" t="s">
        <v>89</v>
      </c>
      <c r="C65" s="4" t="s">
        <v>75</v>
      </c>
      <c r="D65" s="4" t="s">
        <v>12</v>
      </c>
      <c r="E65" s="4" t="s">
        <v>15</v>
      </c>
      <c r="F65" s="4">
        <v>5</v>
      </c>
      <c r="G65" s="4">
        <v>0</v>
      </c>
      <c r="H65" s="4">
        <f t="shared" si="0"/>
        <v>5</v>
      </c>
      <c r="I65" s="5">
        <f>1200000*1.1</f>
        <v>1320000</v>
      </c>
      <c r="J65" s="5">
        <f>I65*H65</f>
        <v>6600000</v>
      </c>
      <c r="K65" s="4"/>
    </row>
    <row r="66" spans="1:11" ht="39" hidden="1" customHeight="1" x14ac:dyDescent="0.25">
      <c r="A66" s="3">
        <v>56</v>
      </c>
      <c r="B66" s="13" t="s">
        <v>90</v>
      </c>
      <c r="C66" s="14" t="s">
        <v>57</v>
      </c>
      <c r="D66" s="14" t="s">
        <v>12</v>
      </c>
      <c r="E66" s="14" t="s">
        <v>58</v>
      </c>
      <c r="F66" s="14">
        <v>2</v>
      </c>
      <c r="G66" s="14">
        <v>0</v>
      </c>
      <c r="H66" s="14">
        <f t="shared" si="0"/>
        <v>2</v>
      </c>
      <c r="I66" s="15">
        <v>3450000</v>
      </c>
      <c r="J66" s="15">
        <f t="shared" ref="J66:J67" si="2">I66*H66</f>
        <v>6900000</v>
      </c>
      <c r="K66" s="4" t="s">
        <v>91</v>
      </c>
    </row>
    <row r="67" spans="1:11" ht="39" hidden="1" customHeight="1" x14ac:dyDescent="0.25">
      <c r="A67" s="3">
        <v>57</v>
      </c>
      <c r="B67" s="13" t="s">
        <v>90</v>
      </c>
      <c r="C67" s="14" t="s">
        <v>60</v>
      </c>
      <c r="D67" s="14" t="s">
        <v>12</v>
      </c>
      <c r="E67" s="14" t="s">
        <v>61</v>
      </c>
      <c r="F67" s="14">
        <v>4</v>
      </c>
      <c r="G67" s="14">
        <v>0</v>
      </c>
      <c r="H67" s="14">
        <f t="shared" si="0"/>
        <v>4</v>
      </c>
      <c r="I67" s="15">
        <v>550000</v>
      </c>
      <c r="J67" s="15">
        <f t="shared" si="2"/>
        <v>2200000</v>
      </c>
      <c r="K67" s="4" t="s">
        <v>91</v>
      </c>
    </row>
    <row r="68" spans="1:11" ht="39" hidden="1" customHeight="1" x14ac:dyDescent="0.25">
      <c r="A68" s="3">
        <v>58</v>
      </c>
      <c r="B68" s="13" t="s">
        <v>90</v>
      </c>
      <c r="C68" s="14" t="s">
        <v>92</v>
      </c>
      <c r="D68" s="14" t="s">
        <v>12</v>
      </c>
      <c r="E68" s="14" t="s">
        <v>32</v>
      </c>
      <c r="F68" s="14">
        <v>10</v>
      </c>
      <c r="G68" s="14">
        <v>0</v>
      </c>
      <c r="H68" s="14">
        <f t="shared" si="0"/>
        <v>10</v>
      </c>
      <c r="I68" s="15">
        <v>170000</v>
      </c>
      <c r="J68" s="15">
        <f>I68*H68</f>
        <v>1700000</v>
      </c>
      <c r="K68" s="4" t="s">
        <v>91</v>
      </c>
    </row>
    <row r="69" spans="1:11" ht="39" hidden="1" customHeight="1" x14ac:dyDescent="0.25">
      <c r="A69" s="3">
        <v>59</v>
      </c>
      <c r="B69" s="13" t="s">
        <v>90</v>
      </c>
      <c r="C69" s="14" t="s">
        <v>94</v>
      </c>
      <c r="D69" s="14" t="s">
        <v>12</v>
      </c>
      <c r="E69" s="14" t="s">
        <v>95</v>
      </c>
      <c r="F69" s="14">
        <v>20</v>
      </c>
      <c r="G69" s="14">
        <v>0</v>
      </c>
      <c r="H69" s="14">
        <f t="shared" si="0"/>
        <v>20</v>
      </c>
      <c r="I69" s="15">
        <v>50000</v>
      </c>
      <c r="J69" s="15">
        <f>I69*H69</f>
        <v>1000000</v>
      </c>
      <c r="K69" s="4" t="s">
        <v>91</v>
      </c>
    </row>
    <row r="70" spans="1:11" ht="39" hidden="1" customHeight="1" x14ac:dyDescent="0.25">
      <c r="A70" s="3">
        <v>60</v>
      </c>
      <c r="B70" s="13" t="s">
        <v>90</v>
      </c>
      <c r="C70" s="14" t="s">
        <v>96</v>
      </c>
      <c r="D70" s="14" t="s">
        <v>12</v>
      </c>
      <c r="E70" s="14" t="s">
        <v>95</v>
      </c>
      <c r="F70" s="14">
        <v>20</v>
      </c>
      <c r="G70" s="14">
        <v>0</v>
      </c>
      <c r="H70" s="14">
        <f t="shared" si="0"/>
        <v>20</v>
      </c>
      <c r="I70" s="15">
        <v>30000</v>
      </c>
      <c r="J70" s="15">
        <f>I70*H70</f>
        <v>600000</v>
      </c>
      <c r="K70" s="4" t="s">
        <v>91</v>
      </c>
    </row>
    <row r="71" spans="1:11" ht="39" hidden="1" customHeight="1" x14ac:dyDescent="0.25">
      <c r="A71" s="3">
        <v>61</v>
      </c>
      <c r="B71" s="13" t="s">
        <v>90</v>
      </c>
      <c r="C71" s="14" t="s">
        <v>97</v>
      </c>
      <c r="D71" s="14" t="s">
        <v>12</v>
      </c>
      <c r="E71" s="14" t="s">
        <v>95</v>
      </c>
      <c r="F71" s="14">
        <v>20</v>
      </c>
      <c r="G71" s="14">
        <v>0</v>
      </c>
      <c r="H71" s="14">
        <f t="shared" si="0"/>
        <v>20</v>
      </c>
      <c r="I71" s="15">
        <v>30000</v>
      </c>
      <c r="J71" s="15">
        <f>I71*H71</f>
        <v>600000</v>
      </c>
      <c r="K71" s="4" t="s">
        <v>91</v>
      </c>
    </row>
    <row r="72" spans="1:11" ht="39" hidden="1" customHeight="1" x14ac:dyDescent="0.25">
      <c r="A72" s="3">
        <v>62</v>
      </c>
      <c r="B72" s="13" t="s">
        <v>90</v>
      </c>
      <c r="C72" s="14" t="s">
        <v>64</v>
      </c>
      <c r="D72" s="14" t="s">
        <v>12</v>
      </c>
      <c r="E72" s="14" t="s">
        <v>13</v>
      </c>
      <c r="F72" s="14">
        <v>3</v>
      </c>
      <c r="G72" s="14">
        <v>0</v>
      </c>
      <c r="H72" s="14">
        <f t="shared" si="0"/>
        <v>3</v>
      </c>
      <c r="I72" s="15">
        <v>3000000</v>
      </c>
      <c r="J72" s="15">
        <f t="shared" ref="J72" si="3">I72*H72</f>
        <v>9000000</v>
      </c>
      <c r="K72" s="4" t="s">
        <v>91</v>
      </c>
    </row>
    <row r="73" spans="1:11" ht="26.1" hidden="1" customHeight="1" x14ac:dyDescent="0.25">
      <c r="A73" s="70" t="s">
        <v>82</v>
      </c>
      <c r="B73" s="71"/>
      <c r="C73" s="71"/>
      <c r="D73" s="71"/>
      <c r="E73" s="71"/>
      <c r="F73" s="71"/>
      <c r="G73" s="71"/>
      <c r="H73" s="71"/>
      <c r="I73" s="72"/>
      <c r="J73" s="5">
        <f>SUM(J10:J72)</f>
        <v>1124870000</v>
      </c>
      <c r="K73" s="4"/>
    </row>
    <row r="74" spans="1:11" ht="26.1" hidden="1" customHeight="1" x14ac:dyDescent="0.25">
      <c r="A74" s="67" t="s">
        <v>83</v>
      </c>
      <c r="B74" s="68"/>
      <c r="C74" s="68"/>
      <c r="D74" s="68"/>
      <c r="E74" s="68"/>
      <c r="F74" s="68"/>
      <c r="G74" s="68"/>
      <c r="H74" s="68"/>
      <c r="I74" s="69"/>
      <c r="J74" s="5">
        <f>J73*3%</f>
        <v>33746100</v>
      </c>
      <c r="K74" s="4"/>
    </row>
    <row r="75" spans="1:11" ht="26.1" hidden="1" customHeight="1" x14ac:dyDescent="0.25">
      <c r="A75" s="64" t="s">
        <v>84</v>
      </c>
      <c r="B75" s="65"/>
      <c r="C75" s="65"/>
      <c r="D75" s="65"/>
      <c r="E75" s="65"/>
      <c r="F75" s="65"/>
      <c r="G75" s="65"/>
      <c r="H75" s="65"/>
      <c r="I75" s="66"/>
      <c r="J75" s="6">
        <f>J73+J74</f>
        <v>1158616100</v>
      </c>
      <c r="K75" s="7"/>
    </row>
    <row r="76" spans="1:11" hidden="1" x14ac:dyDescent="0.25">
      <c r="I76" s="1"/>
      <c r="J76" s="1"/>
    </row>
    <row r="77" spans="1:11" ht="29.25" customHeight="1" x14ac:dyDescent="0.25">
      <c r="A77" s="76" t="s">
        <v>149</v>
      </c>
      <c r="B77" s="92" t="s">
        <v>150</v>
      </c>
      <c r="C77" s="92"/>
      <c r="D77" s="92"/>
      <c r="E77" s="92"/>
      <c r="F77" s="92"/>
      <c r="G77" s="92"/>
      <c r="H77" s="92"/>
      <c r="I77" s="93">
        <v>843832000</v>
      </c>
      <c r="J77" s="93">
        <v>1477660000</v>
      </c>
      <c r="K77" s="80"/>
    </row>
    <row r="78" spans="1:11" ht="30" x14ac:dyDescent="0.25">
      <c r="A78" s="88">
        <v>32</v>
      </c>
      <c r="B78" s="88" t="s">
        <v>89</v>
      </c>
      <c r="C78" s="97" t="s">
        <v>179</v>
      </c>
      <c r="D78" s="89" t="s">
        <v>12</v>
      </c>
      <c r="E78" s="89" t="s">
        <v>13</v>
      </c>
      <c r="F78" s="90">
        <v>2</v>
      </c>
      <c r="G78" s="90">
        <v>0</v>
      </c>
      <c r="H78" s="90">
        <v>2</v>
      </c>
      <c r="I78" s="98">
        <v>250000000</v>
      </c>
      <c r="J78" s="91">
        <v>500000000</v>
      </c>
      <c r="K78" s="89"/>
    </row>
    <row r="79" spans="1:11" ht="30" x14ac:dyDescent="0.25">
      <c r="A79" s="88"/>
      <c r="B79" s="88"/>
      <c r="C79" s="97" t="s">
        <v>180</v>
      </c>
      <c r="D79" s="89"/>
      <c r="E79" s="89"/>
      <c r="F79" s="90"/>
      <c r="G79" s="90"/>
      <c r="H79" s="90"/>
      <c r="I79" s="98"/>
      <c r="J79" s="91"/>
      <c r="K79" s="89"/>
    </row>
    <row r="80" spans="1:11" ht="30" x14ac:dyDescent="0.25">
      <c r="A80" s="88"/>
      <c r="B80" s="88"/>
      <c r="C80" s="97" t="s">
        <v>181</v>
      </c>
      <c r="D80" s="89"/>
      <c r="E80" s="89"/>
      <c r="F80" s="90"/>
      <c r="G80" s="90"/>
      <c r="H80" s="90"/>
      <c r="I80" s="98"/>
      <c r="J80" s="91"/>
      <c r="K80" s="89"/>
    </row>
    <row r="81" spans="1:11" ht="30" x14ac:dyDescent="0.25">
      <c r="A81" s="88"/>
      <c r="B81" s="88"/>
      <c r="C81" s="97" t="s">
        <v>182</v>
      </c>
      <c r="D81" s="89"/>
      <c r="E81" s="89"/>
      <c r="F81" s="90"/>
      <c r="G81" s="90"/>
      <c r="H81" s="90"/>
      <c r="I81" s="98"/>
      <c r="J81" s="91"/>
      <c r="K81" s="89"/>
    </row>
    <row r="82" spans="1:11" ht="30" x14ac:dyDescent="0.25">
      <c r="A82" s="88"/>
      <c r="B82" s="88"/>
      <c r="C82" s="97" t="s">
        <v>183</v>
      </c>
      <c r="D82" s="89"/>
      <c r="E82" s="89"/>
      <c r="F82" s="90"/>
      <c r="G82" s="90"/>
      <c r="H82" s="90"/>
      <c r="I82" s="98"/>
      <c r="J82" s="91"/>
      <c r="K82" s="89"/>
    </row>
    <row r="83" spans="1:11" x14ac:dyDescent="0.25">
      <c r="A83" s="88">
        <v>33</v>
      </c>
      <c r="B83" s="88" t="s">
        <v>89</v>
      </c>
      <c r="C83" s="97" t="s">
        <v>184</v>
      </c>
      <c r="D83" s="89" t="s">
        <v>12</v>
      </c>
      <c r="E83" s="89" t="s">
        <v>13</v>
      </c>
      <c r="F83" s="90">
        <v>2</v>
      </c>
      <c r="G83" s="90">
        <v>0</v>
      </c>
      <c r="H83" s="90">
        <v>2</v>
      </c>
      <c r="I83" s="98">
        <v>280000000</v>
      </c>
      <c r="J83" s="91">
        <v>560000000</v>
      </c>
      <c r="K83" s="89" t="s">
        <v>142</v>
      </c>
    </row>
    <row r="84" spans="1:11" ht="30" x14ac:dyDescent="0.25">
      <c r="A84" s="88"/>
      <c r="B84" s="88"/>
      <c r="C84" s="97" t="s">
        <v>185</v>
      </c>
      <c r="D84" s="89"/>
      <c r="E84" s="89"/>
      <c r="F84" s="90"/>
      <c r="G84" s="90"/>
      <c r="H84" s="90"/>
      <c r="I84" s="98"/>
      <c r="J84" s="91"/>
      <c r="K84" s="89"/>
    </row>
    <row r="85" spans="1:11" ht="30" x14ac:dyDescent="0.25">
      <c r="A85" s="88"/>
      <c r="B85" s="88"/>
      <c r="C85" s="97" t="s">
        <v>186</v>
      </c>
      <c r="D85" s="89"/>
      <c r="E85" s="89"/>
      <c r="F85" s="90"/>
      <c r="G85" s="90"/>
      <c r="H85" s="90"/>
      <c r="I85" s="98"/>
      <c r="J85" s="91"/>
      <c r="K85" s="89"/>
    </row>
    <row r="86" spans="1:11" ht="30" x14ac:dyDescent="0.25">
      <c r="A86" s="88"/>
      <c r="B86" s="88"/>
      <c r="C86" s="97" t="s">
        <v>187</v>
      </c>
      <c r="D86" s="89"/>
      <c r="E86" s="89"/>
      <c r="F86" s="90"/>
      <c r="G86" s="90"/>
      <c r="H86" s="90"/>
      <c r="I86" s="98"/>
      <c r="J86" s="91"/>
      <c r="K86" s="89"/>
    </row>
    <row r="87" spans="1:11" ht="30" x14ac:dyDescent="0.25">
      <c r="A87" s="88"/>
      <c r="B87" s="88"/>
      <c r="C87" s="97" t="s">
        <v>188</v>
      </c>
      <c r="D87" s="89"/>
      <c r="E87" s="89"/>
      <c r="F87" s="90"/>
      <c r="G87" s="90"/>
      <c r="H87" s="90"/>
      <c r="I87" s="98"/>
      <c r="J87" s="91"/>
      <c r="K87" s="89"/>
    </row>
    <row r="88" spans="1:11" ht="31.5" customHeight="1" x14ac:dyDescent="0.25">
      <c r="A88" s="88">
        <v>34</v>
      </c>
      <c r="B88" s="88" t="s">
        <v>89</v>
      </c>
      <c r="C88" s="80" t="s">
        <v>189</v>
      </c>
      <c r="D88" s="89" t="s">
        <v>12</v>
      </c>
      <c r="E88" s="89" t="s">
        <v>13</v>
      </c>
      <c r="F88" s="90">
        <v>1</v>
      </c>
      <c r="G88" s="90">
        <v>0</v>
      </c>
      <c r="H88" s="90">
        <v>1</v>
      </c>
      <c r="I88" s="91">
        <v>200000000</v>
      </c>
      <c r="J88" s="91">
        <v>200000000</v>
      </c>
      <c r="K88" s="89"/>
    </row>
    <row r="89" spans="1:11" ht="31.5" customHeight="1" x14ac:dyDescent="0.25">
      <c r="A89" s="88"/>
      <c r="B89" s="88"/>
      <c r="C89" s="80" t="s">
        <v>190</v>
      </c>
      <c r="D89" s="89"/>
      <c r="E89" s="89"/>
      <c r="F89" s="90"/>
      <c r="G89" s="90"/>
      <c r="H89" s="90"/>
      <c r="I89" s="91"/>
      <c r="J89" s="91"/>
      <c r="K89" s="89"/>
    </row>
    <row r="90" spans="1:11" ht="31.5" customHeight="1" x14ac:dyDescent="0.25">
      <c r="A90" s="88">
        <v>35</v>
      </c>
      <c r="B90" s="88" t="s">
        <v>89</v>
      </c>
      <c r="C90" s="80" t="s">
        <v>191</v>
      </c>
      <c r="D90" s="89" t="s">
        <v>12</v>
      </c>
      <c r="E90" s="89" t="s">
        <v>15</v>
      </c>
      <c r="F90" s="90">
        <v>4</v>
      </c>
      <c r="G90" s="90">
        <v>0</v>
      </c>
      <c r="H90" s="90">
        <v>4</v>
      </c>
      <c r="I90" s="91">
        <v>10000000</v>
      </c>
      <c r="J90" s="91">
        <v>40000000</v>
      </c>
      <c r="K90" s="89"/>
    </row>
    <row r="91" spans="1:11" ht="31.5" customHeight="1" x14ac:dyDescent="0.25">
      <c r="A91" s="88"/>
      <c r="B91" s="88"/>
      <c r="C91" s="80" t="s">
        <v>192</v>
      </c>
      <c r="D91" s="89"/>
      <c r="E91" s="89"/>
      <c r="F91" s="90"/>
      <c r="G91" s="90"/>
      <c r="H91" s="90"/>
      <c r="I91" s="91"/>
      <c r="J91" s="91"/>
      <c r="K91" s="89"/>
    </row>
    <row r="92" spans="1:11" ht="31.5" customHeight="1" x14ac:dyDescent="0.25">
      <c r="A92" s="79">
        <v>36</v>
      </c>
      <c r="B92" s="79" t="s">
        <v>89</v>
      </c>
      <c r="C92" s="80" t="s">
        <v>52</v>
      </c>
      <c r="D92" s="80" t="s">
        <v>12</v>
      </c>
      <c r="E92" s="80" t="s">
        <v>32</v>
      </c>
      <c r="F92" s="81">
        <v>1</v>
      </c>
      <c r="G92" s="81">
        <v>0</v>
      </c>
      <c r="H92" s="81">
        <v>1</v>
      </c>
      <c r="I92" s="87">
        <v>10000000</v>
      </c>
      <c r="J92" s="87">
        <v>10000000</v>
      </c>
      <c r="K92" s="80"/>
    </row>
    <row r="93" spans="1:11" ht="31.5" customHeight="1" x14ac:dyDescent="0.25">
      <c r="A93" s="79">
        <v>37</v>
      </c>
      <c r="B93" s="79" t="s">
        <v>89</v>
      </c>
      <c r="C93" s="80" t="s">
        <v>53</v>
      </c>
      <c r="D93" s="80" t="s">
        <v>12</v>
      </c>
      <c r="E93" s="80" t="s">
        <v>15</v>
      </c>
      <c r="F93" s="81">
        <v>5</v>
      </c>
      <c r="G93" s="81">
        <v>0</v>
      </c>
      <c r="H93" s="81">
        <v>5</v>
      </c>
      <c r="I93" s="87">
        <v>528000</v>
      </c>
      <c r="J93" s="87">
        <v>2640000</v>
      </c>
      <c r="K93" s="80"/>
    </row>
    <row r="94" spans="1:11" ht="31.5" customHeight="1" x14ac:dyDescent="0.25">
      <c r="A94" s="79">
        <v>38</v>
      </c>
      <c r="B94" s="79" t="s">
        <v>89</v>
      </c>
      <c r="C94" s="80" t="s">
        <v>54</v>
      </c>
      <c r="D94" s="80" t="s">
        <v>12</v>
      </c>
      <c r="E94" s="80" t="s">
        <v>13</v>
      </c>
      <c r="F94" s="81">
        <v>1</v>
      </c>
      <c r="G94" s="81">
        <v>0</v>
      </c>
      <c r="H94" s="81">
        <v>1</v>
      </c>
      <c r="I94" s="87">
        <v>10340000</v>
      </c>
      <c r="J94" s="87">
        <v>10340000</v>
      </c>
      <c r="K94" s="80"/>
    </row>
    <row r="95" spans="1:11" ht="31.5" customHeight="1" x14ac:dyDescent="0.25">
      <c r="A95" s="79">
        <v>39</v>
      </c>
      <c r="B95" s="79" t="s">
        <v>89</v>
      </c>
      <c r="C95" s="80" t="s">
        <v>55</v>
      </c>
      <c r="D95" s="80" t="s">
        <v>12</v>
      </c>
      <c r="E95" s="80" t="s">
        <v>15</v>
      </c>
      <c r="F95" s="81">
        <v>10</v>
      </c>
      <c r="G95" s="81">
        <v>0</v>
      </c>
      <c r="H95" s="81">
        <v>10</v>
      </c>
      <c r="I95" s="87">
        <v>550000</v>
      </c>
      <c r="J95" s="87">
        <v>5500000</v>
      </c>
      <c r="K95" s="80"/>
    </row>
    <row r="96" spans="1:11" ht="31.5" customHeight="1" x14ac:dyDescent="0.25">
      <c r="A96" s="79">
        <v>40</v>
      </c>
      <c r="B96" s="79" t="s">
        <v>89</v>
      </c>
      <c r="C96" s="80" t="s">
        <v>56</v>
      </c>
      <c r="D96" s="80" t="s">
        <v>12</v>
      </c>
      <c r="E96" s="80" t="s">
        <v>13</v>
      </c>
      <c r="F96" s="81">
        <v>3</v>
      </c>
      <c r="G96" s="81">
        <v>0</v>
      </c>
      <c r="H96" s="81">
        <v>3</v>
      </c>
      <c r="I96" s="87">
        <v>2500000</v>
      </c>
      <c r="J96" s="87">
        <v>7500000</v>
      </c>
      <c r="K96" s="80"/>
    </row>
    <row r="97" spans="1:11" ht="31.5" customHeight="1" x14ac:dyDescent="0.25">
      <c r="A97" s="79">
        <v>41</v>
      </c>
      <c r="B97" s="79" t="s">
        <v>89</v>
      </c>
      <c r="C97" s="80" t="s">
        <v>59</v>
      </c>
      <c r="D97" s="80" t="s">
        <v>12</v>
      </c>
      <c r="E97" s="80" t="s">
        <v>15</v>
      </c>
      <c r="F97" s="81">
        <v>10</v>
      </c>
      <c r="G97" s="81">
        <v>0</v>
      </c>
      <c r="H97" s="81">
        <v>10</v>
      </c>
      <c r="I97" s="87">
        <v>1089000</v>
      </c>
      <c r="J97" s="87">
        <v>10890000</v>
      </c>
      <c r="K97" s="80"/>
    </row>
    <row r="98" spans="1:11" ht="31.5" customHeight="1" x14ac:dyDescent="0.25">
      <c r="A98" s="79">
        <v>42</v>
      </c>
      <c r="B98" s="79" t="s">
        <v>89</v>
      </c>
      <c r="C98" s="80" t="s">
        <v>62</v>
      </c>
      <c r="D98" s="80" t="s">
        <v>12</v>
      </c>
      <c r="E98" s="80" t="s">
        <v>13</v>
      </c>
      <c r="F98" s="81">
        <v>5</v>
      </c>
      <c r="G98" s="81">
        <v>0</v>
      </c>
      <c r="H98" s="81">
        <v>5</v>
      </c>
      <c r="I98" s="87">
        <v>2100000</v>
      </c>
      <c r="J98" s="87">
        <v>10500000</v>
      </c>
      <c r="K98" s="80"/>
    </row>
    <row r="99" spans="1:11" ht="31.5" customHeight="1" x14ac:dyDescent="0.25">
      <c r="A99" s="79">
        <v>43</v>
      </c>
      <c r="B99" s="79" t="s">
        <v>89</v>
      </c>
      <c r="C99" s="80" t="s">
        <v>63</v>
      </c>
      <c r="D99" s="80" t="s">
        <v>12</v>
      </c>
      <c r="E99" s="80" t="s">
        <v>15</v>
      </c>
      <c r="F99" s="81">
        <v>7</v>
      </c>
      <c r="G99" s="81">
        <v>0</v>
      </c>
      <c r="H99" s="81">
        <v>7</v>
      </c>
      <c r="I99" s="87">
        <v>30000</v>
      </c>
      <c r="J99" s="87">
        <v>210000</v>
      </c>
      <c r="K99" s="80"/>
    </row>
    <row r="100" spans="1:11" ht="31.5" customHeight="1" x14ac:dyDescent="0.25">
      <c r="A100" s="79">
        <v>44</v>
      </c>
      <c r="B100" s="79" t="s">
        <v>89</v>
      </c>
      <c r="C100" s="80" t="s">
        <v>93</v>
      </c>
      <c r="D100" s="80" t="s">
        <v>12</v>
      </c>
      <c r="E100" s="80" t="s">
        <v>15</v>
      </c>
      <c r="F100" s="81">
        <v>5</v>
      </c>
      <c r="G100" s="81">
        <v>0</v>
      </c>
      <c r="H100" s="81">
        <v>5</v>
      </c>
      <c r="I100" s="87">
        <v>850000</v>
      </c>
      <c r="J100" s="87">
        <v>4250000</v>
      </c>
      <c r="K100" s="80"/>
    </row>
    <row r="101" spans="1:11" ht="31.5" customHeight="1" x14ac:dyDescent="0.25">
      <c r="A101" s="79">
        <v>45</v>
      </c>
      <c r="B101" s="79" t="s">
        <v>89</v>
      </c>
      <c r="C101" s="80" t="s">
        <v>65</v>
      </c>
      <c r="D101" s="80" t="s">
        <v>12</v>
      </c>
      <c r="E101" s="80" t="s">
        <v>15</v>
      </c>
      <c r="F101" s="81">
        <v>10</v>
      </c>
      <c r="G101" s="81">
        <v>0</v>
      </c>
      <c r="H101" s="81">
        <v>10</v>
      </c>
      <c r="I101" s="87">
        <v>440000</v>
      </c>
      <c r="J101" s="87">
        <v>4400000</v>
      </c>
      <c r="K101" s="80"/>
    </row>
    <row r="102" spans="1:11" ht="31.5" customHeight="1" x14ac:dyDescent="0.25">
      <c r="A102" s="79">
        <v>46</v>
      </c>
      <c r="B102" s="79" t="s">
        <v>89</v>
      </c>
      <c r="C102" s="80" t="s">
        <v>66</v>
      </c>
      <c r="D102" s="80" t="s">
        <v>12</v>
      </c>
      <c r="E102" s="80" t="s">
        <v>15</v>
      </c>
      <c r="F102" s="81">
        <v>5</v>
      </c>
      <c r="G102" s="81">
        <v>0</v>
      </c>
      <c r="H102" s="81">
        <v>5</v>
      </c>
      <c r="I102" s="87">
        <v>550000</v>
      </c>
      <c r="J102" s="87">
        <v>2750000</v>
      </c>
      <c r="K102" s="80"/>
    </row>
    <row r="103" spans="1:11" ht="31.5" customHeight="1" x14ac:dyDescent="0.25">
      <c r="A103" s="79">
        <v>47</v>
      </c>
      <c r="B103" s="79" t="s">
        <v>89</v>
      </c>
      <c r="C103" s="80" t="s">
        <v>67</v>
      </c>
      <c r="D103" s="80" t="s">
        <v>12</v>
      </c>
      <c r="E103" s="80" t="s">
        <v>15</v>
      </c>
      <c r="F103" s="81">
        <v>10</v>
      </c>
      <c r="G103" s="81">
        <v>0</v>
      </c>
      <c r="H103" s="81">
        <v>10</v>
      </c>
      <c r="I103" s="87">
        <v>275000</v>
      </c>
      <c r="J103" s="87">
        <v>2750000</v>
      </c>
      <c r="K103" s="80"/>
    </row>
    <row r="104" spans="1:11" ht="31.5" customHeight="1" x14ac:dyDescent="0.25">
      <c r="A104" s="79">
        <v>48</v>
      </c>
      <c r="B104" s="79" t="s">
        <v>89</v>
      </c>
      <c r="C104" s="80" t="s">
        <v>68</v>
      </c>
      <c r="D104" s="80" t="s">
        <v>12</v>
      </c>
      <c r="E104" s="80" t="s">
        <v>15</v>
      </c>
      <c r="F104" s="81">
        <v>4</v>
      </c>
      <c r="G104" s="81">
        <v>0</v>
      </c>
      <c r="H104" s="81">
        <v>4</v>
      </c>
      <c r="I104" s="87">
        <v>275000</v>
      </c>
      <c r="J104" s="87">
        <v>1100000</v>
      </c>
      <c r="K104" s="80"/>
    </row>
    <row r="105" spans="1:11" ht="31.5" customHeight="1" x14ac:dyDescent="0.25">
      <c r="A105" s="88">
        <v>49</v>
      </c>
      <c r="B105" s="88" t="s">
        <v>89</v>
      </c>
      <c r="C105" s="80" t="s">
        <v>193</v>
      </c>
      <c r="D105" s="89" t="s">
        <v>12</v>
      </c>
      <c r="E105" s="89" t="s">
        <v>15</v>
      </c>
      <c r="F105" s="90">
        <v>2</v>
      </c>
      <c r="G105" s="90">
        <v>0</v>
      </c>
      <c r="H105" s="90">
        <v>2</v>
      </c>
      <c r="I105" s="91">
        <v>2200000</v>
      </c>
      <c r="J105" s="91">
        <v>4400000</v>
      </c>
      <c r="K105" s="89"/>
    </row>
    <row r="106" spans="1:11" ht="31.5" customHeight="1" x14ac:dyDescent="0.25">
      <c r="A106" s="88"/>
      <c r="B106" s="88"/>
      <c r="C106" s="80" t="s">
        <v>194</v>
      </c>
      <c r="D106" s="89"/>
      <c r="E106" s="89"/>
      <c r="F106" s="90"/>
      <c r="G106" s="90"/>
      <c r="H106" s="90"/>
      <c r="I106" s="91"/>
      <c r="J106" s="91"/>
      <c r="K106" s="89"/>
    </row>
    <row r="107" spans="1:11" ht="31.5" customHeight="1" x14ac:dyDescent="0.25">
      <c r="A107" s="79">
        <v>50</v>
      </c>
      <c r="B107" s="79" t="s">
        <v>89</v>
      </c>
      <c r="C107" s="80" t="s">
        <v>70</v>
      </c>
      <c r="D107" s="80" t="s">
        <v>12</v>
      </c>
      <c r="E107" s="80" t="s">
        <v>15</v>
      </c>
      <c r="F107" s="81">
        <v>2</v>
      </c>
      <c r="G107" s="81">
        <v>0</v>
      </c>
      <c r="H107" s="81">
        <v>2</v>
      </c>
      <c r="I107" s="87">
        <v>4400000</v>
      </c>
      <c r="J107" s="87">
        <v>8800000</v>
      </c>
      <c r="K107" s="80"/>
    </row>
    <row r="108" spans="1:11" ht="31.5" customHeight="1" x14ac:dyDescent="0.25">
      <c r="A108" s="88">
        <v>51</v>
      </c>
      <c r="B108" s="88" t="s">
        <v>89</v>
      </c>
      <c r="C108" s="80" t="s">
        <v>195</v>
      </c>
      <c r="D108" s="89" t="s">
        <v>12</v>
      </c>
      <c r="E108" s="89" t="s">
        <v>13</v>
      </c>
      <c r="F108" s="90">
        <v>1</v>
      </c>
      <c r="G108" s="90">
        <v>0</v>
      </c>
      <c r="H108" s="90">
        <v>1</v>
      </c>
      <c r="I108" s="91">
        <v>62480000</v>
      </c>
      <c r="J108" s="91">
        <v>62480000</v>
      </c>
      <c r="K108" s="89"/>
    </row>
    <row r="109" spans="1:11" ht="31.5" customHeight="1" x14ac:dyDescent="0.25">
      <c r="A109" s="88"/>
      <c r="B109" s="88"/>
      <c r="C109" s="80" t="s">
        <v>196</v>
      </c>
      <c r="D109" s="89"/>
      <c r="E109" s="89"/>
      <c r="F109" s="90"/>
      <c r="G109" s="90"/>
      <c r="H109" s="90"/>
      <c r="I109" s="91"/>
      <c r="J109" s="91"/>
      <c r="K109" s="89"/>
    </row>
    <row r="110" spans="1:11" ht="31.5" customHeight="1" x14ac:dyDescent="0.25">
      <c r="A110" s="79">
        <v>52</v>
      </c>
      <c r="B110" s="79" t="s">
        <v>89</v>
      </c>
      <c r="C110" s="80" t="s">
        <v>72</v>
      </c>
      <c r="D110" s="80" t="s">
        <v>12</v>
      </c>
      <c r="E110" s="80" t="s">
        <v>13</v>
      </c>
      <c r="F110" s="81">
        <v>5</v>
      </c>
      <c r="G110" s="81">
        <v>0</v>
      </c>
      <c r="H110" s="81">
        <v>5</v>
      </c>
      <c r="I110" s="87">
        <v>1650000</v>
      </c>
      <c r="J110" s="87">
        <v>8250000</v>
      </c>
      <c r="K110" s="80"/>
    </row>
    <row r="111" spans="1:11" ht="31.5" customHeight="1" x14ac:dyDescent="0.25">
      <c r="A111" s="79">
        <v>53</v>
      </c>
      <c r="B111" s="79" t="s">
        <v>89</v>
      </c>
      <c r="C111" s="80" t="s">
        <v>73</v>
      </c>
      <c r="D111" s="80" t="s">
        <v>12</v>
      </c>
      <c r="E111" s="80" t="s">
        <v>15</v>
      </c>
      <c r="F111" s="81">
        <v>10</v>
      </c>
      <c r="G111" s="81">
        <v>0</v>
      </c>
      <c r="H111" s="81">
        <v>10</v>
      </c>
      <c r="I111" s="87">
        <v>605000</v>
      </c>
      <c r="J111" s="87">
        <v>6050000</v>
      </c>
      <c r="K111" s="80"/>
    </row>
    <row r="112" spans="1:11" ht="31.5" customHeight="1" x14ac:dyDescent="0.25">
      <c r="A112" s="79">
        <v>54</v>
      </c>
      <c r="B112" s="79" t="s">
        <v>89</v>
      </c>
      <c r="C112" s="80" t="s">
        <v>74</v>
      </c>
      <c r="D112" s="80" t="s">
        <v>12</v>
      </c>
      <c r="E112" s="80" t="s">
        <v>15</v>
      </c>
      <c r="F112" s="81">
        <v>5</v>
      </c>
      <c r="G112" s="81">
        <v>0</v>
      </c>
      <c r="H112" s="81">
        <v>5</v>
      </c>
      <c r="I112" s="87">
        <v>1650000</v>
      </c>
      <c r="J112" s="87">
        <v>8250000</v>
      </c>
      <c r="K112" s="80"/>
    </row>
    <row r="113" spans="1:11" ht="31.5" customHeight="1" x14ac:dyDescent="0.25">
      <c r="A113" s="79">
        <v>55</v>
      </c>
      <c r="B113" s="79" t="s">
        <v>89</v>
      </c>
      <c r="C113" s="80" t="s">
        <v>75</v>
      </c>
      <c r="D113" s="80" t="s">
        <v>12</v>
      </c>
      <c r="E113" s="80" t="s">
        <v>15</v>
      </c>
      <c r="F113" s="81">
        <v>5</v>
      </c>
      <c r="G113" s="81">
        <v>0</v>
      </c>
      <c r="H113" s="81">
        <v>5</v>
      </c>
      <c r="I113" s="87">
        <v>1320000</v>
      </c>
      <c r="J113" s="87">
        <v>6600000</v>
      </c>
      <c r="K113" s="80"/>
    </row>
    <row r="114" spans="1:11" ht="31.5" customHeight="1" x14ac:dyDescent="0.25">
      <c r="A114" s="76" t="s">
        <v>151</v>
      </c>
      <c r="B114" s="77" t="s">
        <v>152</v>
      </c>
      <c r="C114" s="77"/>
      <c r="D114" s="77"/>
      <c r="E114" s="77"/>
      <c r="F114" s="77"/>
      <c r="G114" s="77"/>
      <c r="H114" s="77"/>
      <c r="I114" s="99">
        <v>7280000</v>
      </c>
      <c r="J114" s="99">
        <v>22000000</v>
      </c>
      <c r="K114" s="80"/>
    </row>
    <row r="115" spans="1:11" ht="31.5" customHeight="1" x14ac:dyDescent="0.25">
      <c r="A115" s="79">
        <v>56</v>
      </c>
      <c r="B115" s="79" t="s">
        <v>90</v>
      </c>
      <c r="C115" s="80" t="s">
        <v>57</v>
      </c>
      <c r="D115" s="80" t="s">
        <v>12</v>
      </c>
      <c r="E115" s="80" t="s">
        <v>58</v>
      </c>
      <c r="F115" s="81">
        <v>2</v>
      </c>
      <c r="G115" s="81">
        <v>0</v>
      </c>
      <c r="H115" s="81">
        <v>2</v>
      </c>
      <c r="I115" s="87">
        <v>3450000</v>
      </c>
      <c r="J115" s="87">
        <v>6900000</v>
      </c>
      <c r="K115" s="80" t="s">
        <v>91</v>
      </c>
    </row>
    <row r="116" spans="1:11" ht="31.5" customHeight="1" x14ac:dyDescent="0.25">
      <c r="A116" s="79">
        <v>57</v>
      </c>
      <c r="B116" s="79" t="s">
        <v>90</v>
      </c>
      <c r="C116" s="80" t="s">
        <v>60</v>
      </c>
      <c r="D116" s="80" t="s">
        <v>12</v>
      </c>
      <c r="E116" s="80" t="s">
        <v>61</v>
      </c>
      <c r="F116" s="81">
        <v>4</v>
      </c>
      <c r="G116" s="81">
        <v>0</v>
      </c>
      <c r="H116" s="81">
        <v>4</v>
      </c>
      <c r="I116" s="87">
        <v>550000</v>
      </c>
      <c r="J116" s="87">
        <v>2200000</v>
      </c>
      <c r="K116" s="80" t="s">
        <v>91</v>
      </c>
    </row>
    <row r="117" spans="1:11" ht="31.5" customHeight="1" x14ac:dyDescent="0.25">
      <c r="A117" s="79">
        <v>58</v>
      </c>
      <c r="B117" s="79" t="s">
        <v>90</v>
      </c>
      <c r="C117" s="80" t="s">
        <v>92</v>
      </c>
      <c r="D117" s="80" t="s">
        <v>12</v>
      </c>
      <c r="E117" s="80" t="s">
        <v>32</v>
      </c>
      <c r="F117" s="81">
        <v>10</v>
      </c>
      <c r="G117" s="81">
        <v>0</v>
      </c>
      <c r="H117" s="81">
        <v>10</v>
      </c>
      <c r="I117" s="87">
        <v>170000</v>
      </c>
      <c r="J117" s="87">
        <v>1700000</v>
      </c>
      <c r="K117" s="80" t="s">
        <v>91</v>
      </c>
    </row>
    <row r="118" spans="1:11" ht="31.5" customHeight="1" x14ac:dyDescent="0.25">
      <c r="A118" s="79">
        <v>59</v>
      </c>
      <c r="B118" s="79" t="s">
        <v>90</v>
      </c>
      <c r="C118" s="80" t="s">
        <v>94</v>
      </c>
      <c r="D118" s="80" t="s">
        <v>12</v>
      </c>
      <c r="E118" s="80" t="s">
        <v>95</v>
      </c>
      <c r="F118" s="81">
        <v>20</v>
      </c>
      <c r="G118" s="81">
        <v>0</v>
      </c>
      <c r="H118" s="81">
        <v>20</v>
      </c>
      <c r="I118" s="87">
        <v>50000</v>
      </c>
      <c r="J118" s="87">
        <v>1000000</v>
      </c>
      <c r="K118" s="80" t="s">
        <v>91</v>
      </c>
    </row>
    <row r="119" spans="1:11" ht="31.5" customHeight="1" x14ac:dyDescent="0.25">
      <c r="A119" s="79">
        <v>60</v>
      </c>
      <c r="B119" s="79" t="s">
        <v>90</v>
      </c>
      <c r="C119" s="80" t="s">
        <v>96</v>
      </c>
      <c r="D119" s="80" t="s">
        <v>12</v>
      </c>
      <c r="E119" s="80" t="s">
        <v>95</v>
      </c>
      <c r="F119" s="81">
        <v>20</v>
      </c>
      <c r="G119" s="81">
        <v>0</v>
      </c>
      <c r="H119" s="81">
        <v>20</v>
      </c>
      <c r="I119" s="87">
        <v>30000</v>
      </c>
      <c r="J119" s="87">
        <v>600000</v>
      </c>
      <c r="K119" s="80" t="s">
        <v>91</v>
      </c>
    </row>
    <row r="120" spans="1:11" ht="31.5" customHeight="1" x14ac:dyDescent="0.25">
      <c r="A120" s="79">
        <v>61</v>
      </c>
      <c r="B120" s="79" t="s">
        <v>90</v>
      </c>
      <c r="C120" s="80" t="s">
        <v>97</v>
      </c>
      <c r="D120" s="80" t="s">
        <v>12</v>
      </c>
      <c r="E120" s="80" t="s">
        <v>95</v>
      </c>
      <c r="F120" s="81">
        <v>20</v>
      </c>
      <c r="G120" s="81">
        <v>0</v>
      </c>
      <c r="H120" s="81">
        <v>20</v>
      </c>
      <c r="I120" s="87">
        <v>30000</v>
      </c>
      <c r="J120" s="87">
        <v>600000</v>
      </c>
      <c r="K120" s="80" t="s">
        <v>91</v>
      </c>
    </row>
    <row r="121" spans="1:11" ht="31.5" customHeight="1" x14ac:dyDescent="0.25">
      <c r="A121" s="79">
        <v>62</v>
      </c>
      <c r="B121" s="79" t="s">
        <v>90</v>
      </c>
      <c r="C121" s="80" t="s">
        <v>64</v>
      </c>
      <c r="D121" s="80" t="s">
        <v>12</v>
      </c>
      <c r="E121" s="80" t="s">
        <v>13</v>
      </c>
      <c r="F121" s="81">
        <v>3</v>
      </c>
      <c r="G121" s="81">
        <v>0</v>
      </c>
      <c r="H121" s="81">
        <v>3</v>
      </c>
      <c r="I121" s="87">
        <v>3000000</v>
      </c>
      <c r="J121" s="87">
        <v>9000000</v>
      </c>
      <c r="K121" s="80" t="s">
        <v>91</v>
      </c>
    </row>
    <row r="122" spans="1:11" ht="24.75" customHeight="1" x14ac:dyDescent="0.25">
      <c r="A122" s="100" t="s">
        <v>82</v>
      </c>
      <c r="B122" s="100"/>
      <c r="C122" s="100"/>
      <c r="D122" s="100"/>
      <c r="E122" s="100"/>
      <c r="F122" s="100"/>
      <c r="G122" s="100"/>
      <c r="H122" s="100"/>
      <c r="I122" s="100"/>
      <c r="J122" s="99">
        <v>2241055000</v>
      </c>
      <c r="K122" s="80"/>
    </row>
    <row r="123" spans="1:11" ht="24.75" customHeight="1" x14ac:dyDescent="0.25">
      <c r="A123" s="101" t="s">
        <v>197</v>
      </c>
      <c r="B123" s="101"/>
      <c r="C123" s="101"/>
      <c r="D123" s="101"/>
      <c r="E123" s="101"/>
      <c r="F123" s="101"/>
      <c r="G123" s="101"/>
      <c r="H123" s="101"/>
      <c r="I123" s="101"/>
      <c r="J123" s="99">
        <v>67231650</v>
      </c>
      <c r="K123" s="80"/>
    </row>
    <row r="124" spans="1:11" ht="24.75" customHeight="1" x14ac:dyDescent="0.25">
      <c r="A124" s="101" t="s">
        <v>198</v>
      </c>
      <c r="B124" s="101"/>
      <c r="C124" s="101"/>
      <c r="D124" s="101"/>
      <c r="E124" s="101"/>
      <c r="F124" s="101"/>
      <c r="G124" s="101"/>
      <c r="H124" s="101"/>
      <c r="I124" s="101"/>
      <c r="J124" s="99">
        <v>2308286650</v>
      </c>
      <c r="K124" s="80"/>
    </row>
    <row r="125" spans="1:11" ht="31.5" customHeight="1" x14ac:dyDescent="0.25">
      <c r="A125" s="61" t="s">
        <v>118</v>
      </c>
      <c r="B125" s="62"/>
      <c r="C125" s="62"/>
      <c r="D125" s="62"/>
      <c r="E125" s="62"/>
      <c r="F125" s="62"/>
      <c r="G125" s="62"/>
      <c r="H125" s="62"/>
      <c r="I125" s="62"/>
      <c r="J125" s="62"/>
      <c r="K125" s="63"/>
    </row>
    <row r="126" spans="1:11" ht="47.25" x14ac:dyDescent="0.25">
      <c r="A126" s="8" t="s">
        <v>76</v>
      </c>
      <c r="B126" s="27" t="s">
        <v>105</v>
      </c>
      <c r="C126" s="9" t="s">
        <v>3</v>
      </c>
      <c r="D126" s="9" t="s">
        <v>4</v>
      </c>
      <c r="E126" s="9" t="s">
        <v>5</v>
      </c>
      <c r="F126" s="9" t="s">
        <v>6</v>
      </c>
      <c r="G126" s="9" t="s">
        <v>7</v>
      </c>
      <c r="H126" s="9" t="s">
        <v>8</v>
      </c>
      <c r="I126" s="10" t="s">
        <v>77</v>
      </c>
      <c r="J126" s="10" t="s">
        <v>9</v>
      </c>
      <c r="K126" s="9" t="s">
        <v>10</v>
      </c>
    </row>
    <row r="127" spans="1:11" ht="28.5" customHeight="1" x14ac:dyDescent="0.25">
      <c r="A127" s="26">
        <v>1</v>
      </c>
      <c r="B127" s="26" t="s">
        <v>106</v>
      </c>
      <c r="C127" s="26" t="s">
        <v>107</v>
      </c>
      <c r="D127" s="14" t="s">
        <v>12</v>
      </c>
      <c r="E127" s="26" t="s">
        <v>15</v>
      </c>
      <c r="F127" s="26">
        <v>4</v>
      </c>
      <c r="G127" s="26">
        <v>0</v>
      </c>
      <c r="H127" s="26">
        <v>4</v>
      </c>
      <c r="I127" s="5"/>
      <c r="J127" s="5">
        <f t="shared" ref="J127:J134" si="4">I127*H127</f>
        <v>0</v>
      </c>
      <c r="K127" s="28"/>
    </row>
    <row r="128" spans="1:11" ht="28.5" customHeight="1" x14ac:dyDescent="0.25">
      <c r="A128" s="26">
        <v>2</v>
      </c>
      <c r="B128" s="26" t="s">
        <v>106</v>
      </c>
      <c r="C128" s="26" t="s">
        <v>108</v>
      </c>
      <c r="D128" s="14" t="s">
        <v>12</v>
      </c>
      <c r="E128" s="26" t="s">
        <v>15</v>
      </c>
      <c r="F128" s="26">
        <v>4</v>
      </c>
      <c r="G128" s="26">
        <v>0</v>
      </c>
      <c r="H128" s="26">
        <v>4</v>
      </c>
      <c r="I128" s="5"/>
      <c r="J128" s="5">
        <f t="shared" si="4"/>
        <v>0</v>
      </c>
      <c r="K128" s="28"/>
    </row>
    <row r="129" spans="1:11" ht="28.5" customHeight="1" x14ac:dyDescent="0.25">
      <c r="A129" s="26">
        <v>3</v>
      </c>
      <c r="B129" s="26" t="s">
        <v>106</v>
      </c>
      <c r="C129" s="26" t="s">
        <v>109</v>
      </c>
      <c r="D129" s="14" t="s">
        <v>12</v>
      </c>
      <c r="E129" s="26" t="s">
        <v>15</v>
      </c>
      <c r="F129" s="26">
        <v>4</v>
      </c>
      <c r="G129" s="26">
        <v>0</v>
      </c>
      <c r="H129" s="26">
        <v>4</v>
      </c>
      <c r="I129" s="5"/>
      <c r="J129" s="5">
        <f t="shared" si="4"/>
        <v>0</v>
      </c>
      <c r="K129" s="28"/>
    </row>
    <row r="130" spans="1:11" ht="28.5" customHeight="1" x14ac:dyDescent="0.25">
      <c r="A130" s="26">
        <v>4</v>
      </c>
      <c r="B130" s="26" t="s">
        <v>106</v>
      </c>
      <c r="C130" s="26" t="s">
        <v>110</v>
      </c>
      <c r="D130" s="14" t="s">
        <v>12</v>
      </c>
      <c r="E130" s="26" t="s">
        <v>15</v>
      </c>
      <c r="F130" s="26">
        <v>1</v>
      </c>
      <c r="G130" s="26">
        <v>0</v>
      </c>
      <c r="H130" s="26">
        <v>1</v>
      </c>
      <c r="I130" s="5"/>
      <c r="J130" s="5">
        <f t="shared" si="4"/>
        <v>0</v>
      </c>
      <c r="K130" s="28"/>
    </row>
    <row r="131" spans="1:11" ht="28.5" customHeight="1" x14ac:dyDescent="0.25">
      <c r="A131" s="26">
        <v>5</v>
      </c>
      <c r="B131" s="26" t="s">
        <v>106</v>
      </c>
      <c r="C131" s="26" t="s">
        <v>111</v>
      </c>
      <c r="D131" s="14" t="s">
        <v>12</v>
      </c>
      <c r="E131" s="26" t="s">
        <v>15</v>
      </c>
      <c r="F131" s="26">
        <v>1</v>
      </c>
      <c r="G131" s="26">
        <v>0</v>
      </c>
      <c r="H131" s="26">
        <v>1</v>
      </c>
      <c r="I131" s="5"/>
      <c r="J131" s="5">
        <f t="shared" si="4"/>
        <v>0</v>
      </c>
      <c r="K131" s="28"/>
    </row>
    <row r="132" spans="1:11" ht="28.5" customHeight="1" x14ac:dyDescent="0.25">
      <c r="A132" s="26">
        <v>6</v>
      </c>
      <c r="B132" s="26" t="s">
        <v>112</v>
      </c>
      <c r="C132" s="26" t="s">
        <v>113</v>
      </c>
      <c r="D132" s="14" t="s">
        <v>12</v>
      </c>
      <c r="E132" s="26" t="s">
        <v>15</v>
      </c>
      <c r="F132" s="26">
        <v>2</v>
      </c>
      <c r="G132" s="26">
        <v>0</v>
      </c>
      <c r="H132" s="26">
        <v>2</v>
      </c>
      <c r="I132" s="5"/>
      <c r="J132" s="5">
        <f t="shared" si="4"/>
        <v>0</v>
      </c>
      <c r="K132" s="28"/>
    </row>
    <row r="133" spans="1:11" ht="28.5" customHeight="1" x14ac:dyDescent="0.25">
      <c r="A133" s="26">
        <v>7</v>
      </c>
      <c r="B133" s="26" t="s">
        <v>114</v>
      </c>
      <c r="C133" s="26" t="s">
        <v>115</v>
      </c>
      <c r="D133" s="14" t="s">
        <v>12</v>
      </c>
      <c r="E133" s="26" t="s">
        <v>15</v>
      </c>
      <c r="F133" s="26">
        <v>2</v>
      </c>
      <c r="G133" s="26">
        <v>0</v>
      </c>
      <c r="H133" s="26">
        <v>2</v>
      </c>
      <c r="I133" s="5"/>
      <c r="J133" s="5">
        <f t="shared" si="4"/>
        <v>0</v>
      </c>
      <c r="K133" s="28"/>
    </row>
    <row r="134" spans="1:11" ht="28.5" customHeight="1" x14ac:dyDescent="0.25">
      <c r="A134" s="26">
        <v>8</v>
      </c>
      <c r="B134" s="26" t="s">
        <v>114</v>
      </c>
      <c r="C134" s="26" t="s">
        <v>116</v>
      </c>
      <c r="D134" s="14" t="s">
        <v>12</v>
      </c>
      <c r="E134" s="26" t="s">
        <v>15</v>
      </c>
      <c r="F134" s="26">
        <v>5</v>
      </c>
      <c r="G134" s="26">
        <v>0</v>
      </c>
      <c r="H134" s="26">
        <v>5</v>
      </c>
      <c r="I134" s="5"/>
      <c r="J134" s="5">
        <f t="shared" si="4"/>
        <v>0</v>
      </c>
      <c r="K134" s="28"/>
    </row>
    <row r="135" spans="1:11" ht="28.5" customHeight="1" x14ac:dyDescent="0.25">
      <c r="A135" s="102" t="s">
        <v>154</v>
      </c>
      <c r="B135" s="103"/>
      <c r="C135" s="103"/>
      <c r="D135" s="103"/>
      <c r="E135" s="103"/>
      <c r="F135" s="103"/>
      <c r="G135" s="103"/>
      <c r="H135" s="104"/>
      <c r="I135" s="5"/>
      <c r="J135" s="5">
        <v>469000000</v>
      </c>
      <c r="K135" s="28"/>
    </row>
    <row r="136" spans="1:11" ht="36" customHeight="1" x14ac:dyDescent="0.25">
      <c r="A136" s="61" t="s">
        <v>119</v>
      </c>
      <c r="B136" s="62"/>
      <c r="C136" s="62"/>
      <c r="D136" s="62"/>
      <c r="E136" s="62"/>
      <c r="F136" s="62"/>
      <c r="G136" s="62"/>
      <c r="H136" s="62"/>
      <c r="I136" s="62"/>
      <c r="J136" s="62"/>
      <c r="K136" s="63"/>
    </row>
    <row r="137" spans="1:11" ht="72.75" customHeight="1" x14ac:dyDescent="0.25">
      <c r="A137" s="8" t="s">
        <v>76</v>
      </c>
      <c r="B137" s="27" t="s">
        <v>105</v>
      </c>
      <c r="C137" s="9" t="s">
        <v>3</v>
      </c>
      <c r="D137" s="9" t="s">
        <v>4</v>
      </c>
      <c r="E137" s="9" t="s">
        <v>5</v>
      </c>
      <c r="F137" s="9" t="s">
        <v>6</v>
      </c>
      <c r="G137" s="9" t="s">
        <v>7</v>
      </c>
      <c r="H137" s="9" t="s">
        <v>8</v>
      </c>
      <c r="I137" s="10" t="s">
        <v>77</v>
      </c>
      <c r="J137" s="10" t="s">
        <v>9</v>
      </c>
      <c r="K137" s="9" t="s">
        <v>10</v>
      </c>
    </row>
    <row r="138" spans="1:11" ht="37.5" customHeight="1" x14ac:dyDescent="0.25">
      <c r="A138" s="26">
        <v>1</v>
      </c>
      <c r="B138" s="29" t="s">
        <v>120</v>
      </c>
      <c r="C138" s="30" t="s">
        <v>123</v>
      </c>
      <c r="D138" s="14" t="s">
        <v>12</v>
      </c>
      <c r="E138" s="26" t="s">
        <v>15</v>
      </c>
      <c r="F138" s="31">
        <v>20</v>
      </c>
      <c r="G138" s="26">
        <v>0</v>
      </c>
      <c r="H138" s="31">
        <v>20</v>
      </c>
      <c r="I138" s="5"/>
      <c r="J138" s="5">
        <f t="shared" ref="J138:J145" si="5">I138*H138</f>
        <v>0</v>
      </c>
      <c r="K138" s="28"/>
    </row>
    <row r="139" spans="1:11" ht="37.5" customHeight="1" x14ac:dyDescent="0.25">
      <c r="A139" s="26">
        <v>2</v>
      </c>
      <c r="B139" s="29" t="s">
        <v>120</v>
      </c>
      <c r="C139" s="30" t="s">
        <v>124</v>
      </c>
      <c r="D139" s="14" t="s">
        <v>12</v>
      </c>
      <c r="E139" s="26" t="s">
        <v>15</v>
      </c>
      <c r="F139" s="31">
        <v>1</v>
      </c>
      <c r="G139" s="26">
        <v>0</v>
      </c>
      <c r="H139" s="31">
        <v>1</v>
      </c>
      <c r="I139" s="5"/>
      <c r="J139" s="5">
        <f t="shared" si="5"/>
        <v>0</v>
      </c>
      <c r="K139" s="28"/>
    </row>
    <row r="140" spans="1:11" ht="37.5" customHeight="1" x14ac:dyDescent="0.25">
      <c r="A140" s="26">
        <v>3</v>
      </c>
      <c r="B140" s="29" t="s">
        <v>120</v>
      </c>
      <c r="C140" s="30" t="s">
        <v>125</v>
      </c>
      <c r="D140" s="14" t="s">
        <v>12</v>
      </c>
      <c r="E140" s="26" t="s">
        <v>15</v>
      </c>
      <c r="F140" s="31">
        <v>3</v>
      </c>
      <c r="G140" s="26">
        <v>0</v>
      </c>
      <c r="H140" s="31">
        <v>3</v>
      </c>
      <c r="I140" s="5"/>
      <c r="J140" s="5">
        <f t="shared" si="5"/>
        <v>0</v>
      </c>
      <c r="K140" s="28"/>
    </row>
    <row r="141" spans="1:11" ht="37.5" customHeight="1" x14ac:dyDescent="0.25">
      <c r="A141" s="26">
        <v>4</v>
      </c>
      <c r="B141" s="29" t="s">
        <v>120</v>
      </c>
      <c r="C141" s="30" t="s">
        <v>126</v>
      </c>
      <c r="D141" s="14" t="s">
        <v>12</v>
      </c>
      <c r="E141" s="26" t="s">
        <v>15</v>
      </c>
      <c r="F141" s="31">
        <v>10</v>
      </c>
      <c r="G141" s="26">
        <v>0</v>
      </c>
      <c r="H141" s="31">
        <v>10</v>
      </c>
      <c r="I141" s="5"/>
      <c r="J141" s="5">
        <f t="shared" si="5"/>
        <v>0</v>
      </c>
      <c r="K141" s="28"/>
    </row>
    <row r="142" spans="1:11" ht="37.5" customHeight="1" x14ac:dyDescent="0.25">
      <c r="A142" s="26">
        <v>5</v>
      </c>
      <c r="B142" s="29" t="s">
        <v>120</v>
      </c>
      <c r="C142" s="30" t="s">
        <v>127</v>
      </c>
      <c r="D142" s="14" t="s">
        <v>12</v>
      </c>
      <c r="E142" s="26" t="s">
        <v>15</v>
      </c>
      <c r="F142" s="31">
        <v>10</v>
      </c>
      <c r="G142" s="26">
        <v>0</v>
      </c>
      <c r="H142" s="31">
        <v>10</v>
      </c>
      <c r="I142" s="5"/>
      <c r="J142" s="5">
        <f t="shared" si="5"/>
        <v>0</v>
      </c>
      <c r="K142" s="28"/>
    </row>
    <row r="143" spans="1:11" ht="37.5" customHeight="1" x14ac:dyDescent="0.25">
      <c r="A143" s="26">
        <v>6</v>
      </c>
      <c r="B143" s="26" t="s">
        <v>121</v>
      </c>
      <c r="C143" s="30" t="s">
        <v>128</v>
      </c>
      <c r="D143" s="14" t="s">
        <v>12</v>
      </c>
      <c r="E143" s="26" t="s">
        <v>15</v>
      </c>
      <c r="F143" s="26">
        <v>1</v>
      </c>
      <c r="G143" s="26">
        <v>0</v>
      </c>
      <c r="H143" s="26">
        <v>1</v>
      </c>
      <c r="I143" s="5"/>
      <c r="J143" s="5">
        <f t="shared" si="5"/>
        <v>0</v>
      </c>
      <c r="K143" s="28"/>
    </row>
    <row r="144" spans="1:11" ht="37.5" customHeight="1" x14ac:dyDescent="0.25">
      <c r="A144" s="26">
        <v>7</v>
      </c>
      <c r="B144" s="26" t="s">
        <v>121</v>
      </c>
      <c r="C144" s="30" t="s">
        <v>129</v>
      </c>
      <c r="D144" s="14" t="s">
        <v>12</v>
      </c>
      <c r="E144" s="26" t="s">
        <v>15</v>
      </c>
      <c r="F144" s="26">
        <v>1</v>
      </c>
      <c r="G144" s="26">
        <v>0</v>
      </c>
      <c r="H144" s="26">
        <v>1</v>
      </c>
      <c r="I144" s="5"/>
      <c r="J144" s="5">
        <f t="shared" si="5"/>
        <v>0</v>
      </c>
      <c r="K144" s="28"/>
    </row>
    <row r="145" spans="1:11" ht="37.5" customHeight="1" x14ac:dyDescent="0.25">
      <c r="A145" s="26">
        <v>8</v>
      </c>
      <c r="B145" s="26" t="s">
        <v>122</v>
      </c>
      <c r="C145" s="30" t="s">
        <v>130</v>
      </c>
      <c r="D145" s="14" t="s">
        <v>12</v>
      </c>
      <c r="E145" s="26" t="s">
        <v>15</v>
      </c>
      <c r="F145" s="26">
        <v>1</v>
      </c>
      <c r="G145" s="26">
        <v>0</v>
      </c>
      <c r="H145" s="26">
        <v>1</v>
      </c>
      <c r="I145" s="5"/>
      <c r="J145" s="5">
        <f t="shared" si="5"/>
        <v>0</v>
      </c>
      <c r="K145" s="28"/>
    </row>
    <row r="146" spans="1:11" ht="37.5" customHeight="1" x14ac:dyDescent="0.25">
      <c r="A146" s="26">
        <v>9</v>
      </c>
      <c r="B146" s="26" t="s">
        <v>121</v>
      </c>
      <c r="C146" s="30" t="s">
        <v>131</v>
      </c>
      <c r="D146" s="14" t="s">
        <v>12</v>
      </c>
      <c r="E146" s="26" t="s">
        <v>15</v>
      </c>
      <c r="F146" s="26">
        <v>1</v>
      </c>
      <c r="G146" s="26">
        <v>0</v>
      </c>
      <c r="H146" s="26">
        <v>1</v>
      </c>
      <c r="I146" s="28"/>
      <c r="J146" s="28"/>
      <c r="K146" s="28"/>
    </row>
    <row r="147" spans="1:11" ht="37.5" customHeight="1" x14ac:dyDescent="0.25">
      <c r="A147" s="26">
        <v>10</v>
      </c>
      <c r="B147" s="26" t="s">
        <v>121</v>
      </c>
      <c r="C147" s="30" t="s">
        <v>132</v>
      </c>
      <c r="D147" s="14" t="s">
        <v>12</v>
      </c>
      <c r="E147" s="26" t="s">
        <v>15</v>
      </c>
      <c r="F147" s="26">
        <v>1</v>
      </c>
      <c r="G147" s="26">
        <v>0</v>
      </c>
      <c r="H147" s="26">
        <v>1</v>
      </c>
      <c r="I147" s="28"/>
      <c r="J147" s="28"/>
      <c r="K147" s="28"/>
    </row>
    <row r="148" spans="1:11" ht="37.5" customHeight="1" x14ac:dyDescent="0.25">
      <c r="A148" s="26">
        <v>11</v>
      </c>
      <c r="B148" s="26" t="s">
        <v>121</v>
      </c>
      <c r="C148" s="30" t="s">
        <v>133</v>
      </c>
      <c r="D148" s="14" t="s">
        <v>12</v>
      </c>
      <c r="E148" s="26" t="s">
        <v>15</v>
      </c>
      <c r="F148" s="26">
        <v>2</v>
      </c>
      <c r="G148" s="26">
        <v>0</v>
      </c>
      <c r="H148" s="26">
        <v>2</v>
      </c>
      <c r="I148" s="28"/>
      <c r="J148" s="28"/>
      <c r="K148" s="28"/>
    </row>
    <row r="149" spans="1:11" ht="37.5" customHeight="1" x14ac:dyDescent="0.25">
      <c r="A149" s="26">
        <v>12</v>
      </c>
      <c r="B149" s="26" t="s">
        <v>121</v>
      </c>
      <c r="C149" s="30" t="s">
        <v>134</v>
      </c>
      <c r="D149" s="14" t="s">
        <v>12</v>
      </c>
      <c r="E149" s="26" t="s">
        <v>15</v>
      </c>
      <c r="F149" s="26">
        <v>1</v>
      </c>
      <c r="G149" s="26">
        <v>0</v>
      </c>
      <c r="H149" s="26">
        <v>1</v>
      </c>
      <c r="I149" s="28"/>
      <c r="J149" s="28"/>
      <c r="K149" s="28"/>
    </row>
    <row r="150" spans="1:11" ht="39" customHeight="1" x14ac:dyDescent="0.25">
      <c r="A150" s="102" t="s">
        <v>154</v>
      </c>
      <c r="B150" s="103"/>
      <c r="C150" s="103"/>
      <c r="D150" s="103"/>
      <c r="E150" s="103"/>
      <c r="F150" s="103"/>
      <c r="G150" s="103"/>
      <c r="H150" s="104"/>
      <c r="I150" s="5"/>
      <c r="J150" s="5">
        <v>755000000</v>
      </c>
      <c r="K150" s="28"/>
    </row>
  </sheetData>
  <mergeCells count="114">
    <mergeCell ref="A123:I123"/>
    <mergeCell ref="A124:I124"/>
    <mergeCell ref="A125:K125"/>
    <mergeCell ref="A135:H135"/>
    <mergeCell ref="A136:K136"/>
    <mergeCell ref="A150:H150"/>
    <mergeCell ref="H108:H109"/>
    <mergeCell ref="I108:I109"/>
    <mergeCell ref="J108:J109"/>
    <mergeCell ref="K108:K109"/>
    <mergeCell ref="B114:H114"/>
    <mergeCell ref="A122:I122"/>
    <mergeCell ref="H105:H106"/>
    <mergeCell ref="I105:I106"/>
    <mergeCell ref="J105:J106"/>
    <mergeCell ref="K105:K106"/>
    <mergeCell ref="A108:A109"/>
    <mergeCell ref="B108:B109"/>
    <mergeCell ref="D108:D109"/>
    <mergeCell ref="E108:E109"/>
    <mergeCell ref="F108:F109"/>
    <mergeCell ref="G108:G109"/>
    <mergeCell ref="H90:H91"/>
    <mergeCell ref="I90:I91"/>
    <mergeCell ref="J90:J91"/>
    <mergeCell ref="K90:K91"/>
    <mergeCell ref="A105:A106"/>
    <mergeCell ref="B105:B106"/>
    <mergeCell ref="D105:D106"/>
    <mergeCell ref="E105:E106"/>
    <mergeCell ref="F105:F106"/>
    <mergeCell ref="G105:G106"/>
    <mergeCell ref="H88:H89"/>
    <mergeCell ref="I88:I89"/>
    <mergeCell ref="J88:J89"/>
    <mergeCell ref="K88:K89"/>
    <mergeCell ref="A90:A91"/>
    <mergeCell ref="B90:B91"/>
    <mergeCell ref="D90:D91"/>
    <mergeCell ref="E90:E91"/>
    <mergeCell ref="F90:F91"/>
    <mergeCell ref="G90:G91"/>
    <mergeCell ref="A88:A89"/>
    <mergeCell ref="B88:B89"/>
    <mergeCell ref="D88:D89"/>
    <mergeCell ref="E88:E89"/>
    <mergeCell ref="F88:F89"/>
    <mergeCell ref="G88:G89"/>
    <mergeCell ref="H78:H82"/>
    <mergeCell ref="I78:I82"/>
    <mergeCell ref="J78:J82"/>
    <mergeCell ref="K78:K82"/>
    <mergeCell ref="A83:A87"/>
    <mergeCell ref="B83:B87"/>
    <mergeCell ref="D83:D87"/>
    <mergeCell ref="E83:E87"/>
    <mergeCell ref="F83:F87"/>
    <mergeCell ref="G83:G87"/>
    <mergeCell ref="A78:A82"/>
    <mergeCell ref="B78:B82"/>
    <mergeCell ref="D78:D82"/>
    <mergeCell ref="E78:E82"/>
    <mergeCell ref="F78:F82"/>
    <mergeCell ref="G78:G82"/>
    <mergeCell ref="G38:G42"/>
    <mergeCell ref="H38:H42"/>
    <mergeCell ref="I38:I42"/>
    <mergeCell ref="J38:J42"/>
    <mergeCell ref="K38:K42"/>
    <mergeCell ref="B77:H77"/>
    <mergeCell ref="G31:G32"/>
    <mergeCell ref="H31:H32"/>
    <mergeCell ref="I31:I32"/>
    <mergeCell ref="J31:J32"/>
    <mergeCell ref="K31:K32"/>
    <mergeCell ref="A38:A42"/>
    <mergeCell ref="B38:B42"/>
    <mergeCell ref="D38:D42"/>
    <mergeCell ref="E38:E42"/>
    <mergeCell ref="F38:F42"/>
    <mergeCell ref="G21:G29"/>
    <mergeCell ref="H21:H29"/>
    <mergeCell ref="I21:I29"/>
    <mergeCell ref="J21:J29"/>
    <mergeCell ref="K21:K29"/>
    <mergeCell ref="A31:A32"/>
    <mergeCell ref="B31:B32"/>
    <mergeCell ref="D31:D32"/>
    <mergeCell ref="E31:E32"/>
    <mergeCell ref="F31:F32"/>
    <mergeCell ref="B9:H9"/>
    <mergeCell ref="K9:K16"/>
    <mergeCell ref="B17:D17"/>
    <mergeCell ref="A21:A29"/>
    <mergeCell ref="B21:B29"/>
    <mergeCell ref="D21:D29"/>
    <mergeCell ref="E21:E29"/>
    <mergeCell ref="F21:F29"/>
    <mergeCell ref="H83:H87"/>
    <mergeCell ref="I83:I87"/>
    <mergeCell ref="J83:J87"/>
    <mergeCell ref="K83:K87"/>
    <mergeCell ref="A5:K5"/>
    <mergeCell ref="A6:K6"/>
    <mergeCell ref="A7:K7"/>
    <mergeCell ref="A73:I73"/>
    <mergeCell ref="A74:I74"/>
    <mergeCell ref="A75:I75"/>
    <mergeCell ref="A1:C1"/>
    <mergeCell ref="D1:K1"/>
    <mergeCell ref="A2:C2"/>
    <mergeCell ref="D2:K2"/>
    <mergeCell ref="D3:K3"/>
    <mergeCell ref="A4:K4"/>
  </mergeCells>
  <pageMargins left="0.45" right="0.45" top="0.5" bottom="0.5" header="0.3" footer="0.3"/>
  <pageSetup paperSize="9" scale="5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8B77-9DC3-4F14-9652-C9C01752043B}">
  <sheetPr>
    <pageSetUpPr fitToPage="1"/>
  </sheetPr>
  <dimension ref="A1:K101"/>
  <sheetViews>
    <sheetView topLeftCell="A91" workbookViewId="0">
      <selection activeCell="A76" sqref="A76:K101"/>
    </sheetView>
  </sheetViews>
  <sheetFormatPr defaultColWidth="8.85546875" defaultRowHeight="15" x14ac:dyDescent="0.25"/>
  <cols>
    <col min="1" max="1" width="6.28515625" bestFit="1" customWidth="1"/>
    <col min="2" max="2" width="27" customWidth="1"/>
    <col min="3" max="3" width="47.28515625" customWidth="1"/>
    <col min="4" max="4" width="10.42578125" customWidth="1"/>
    <col min="5" max="5" width="6.42578125" customWidth="1"/>
    <col min="6" max="6" width="6.28515625" customWidth="1"/>
    <col min="7" max="7" width="6.140625" customWidth="1"/>
    <col min="8" max="8" width="6.7109375" customWidth="1"/>
    <col min="9" max="9" width="13.7109375" bestFit="1" customWidth="1"/>
    <col min="10" max="10" width="15.42578125" bestFit="1" customWidth="1"/>
    <col min="11" max="11" width="25.42578125" customWidth="1"/>
  </cols>
  <sheetData>
    <row r="1" spans="1:11" ht="21.75" customHeight="1" x14ac:dyDescent="0.3">
      <c r="A1" s="43" t="s">
        <v>78</v>
      </c>
      <c r="B1" s="43"/>
      <c r="C1" s="43"/>
      <c r="D1" s="44" t="s">
        <v>0</v>
      </c>
      <c r="E1" s="44"/>
      <c r="F1" s="44"/>
      <c r="G1" s="44"/>
      <c r="H1" s="44"/>
      <c r="I1" s="44"/>
      <c r="J1" s="44"/>
      <c r="K1" s="44"/>
    </row>
    <row r="2" spans="1:11" ht="18" customHeight="1" x14ac:dyDescent="0.3">
      <c r="A2" s="44" t="s">
        <v>79</v>
      </c>
      <c r="B2" s="44"/>
      <c r="C2" s="44"/>
      <c r="D2" s="44" t="s">
        <v>1</v>
      </c>
      <c r="E2" s="44"/>
      <c r="F2" s="44"/>
      <c r="G2" s="44"/>
      <c r="H2" s="44"/>
      <c r="I2" s="44"/>
      <c r="J2" s="44"/>
      <c r="K2" s="44"/>
    </row>
    <row r="3" spans="1:11" ht="23.25" customHeight="1" x14ac:dyDescent="0.3">
      <c r="A3" s="2"/>
      <c r="B3" s="2"/>
      <c r="C3" s="2"/>
      <c r="D3" s="45" t="s">
        <v>2</v>
      </c>
      <c r="E3" s="45"/>
      <c r="F3" s="45"/>
      <c r="G3" s="45"/>
      <c r="H3" s="45"/>
      <c r="I3" s="45"/>
      <c r="J3" s="45"/>
      <c r="K3" s="45"/>
    </row>
    <row r="4" spans="1:11" ht="23.25" customHeight="1" x14ac:dyDescent="0.3">
      <c r="A4" s="42" t="s">
        <v>80</v>
      </c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1" ht="23.25" customHeight="1" x14ac:dyDescent="0.3">
      <c r="A5" s="45" t="s">
        <v>81</v>
      </c>
      <c r="B5" s="45"/>
      <c r="C5" s="45"/>
      <c r="D5" s="45"/>
      <c r="E5" s="45"/>
      <c r="F5" s="45"/>
      <c r="G5" s="45"/>
      <c r="H5" s="45"/>
      <c r="I5" s="45"/>
      <c r="J5" s="45"/>
      <c r="K5" s="45"/>
    </row>
    <row r="6" spans="1:11" ht="14.25" customHeight="1" x14ac:dyDescent="0.25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</row>
    <row r="7" spans="1:11" ht="35.25" customHeight="1" x14ac:dyDescent="0.25">
      <c r="A7" s="61" t="s">
        <v>117</v>
      </c>
      <c r="B7" s="62"/>
      <c r="C7" s="62"/>
      <c r="D7" s="62"/>
      <c r="E7" s="62"/>
      <c r="F7" s="62"/>
      <c r="G7" s="62"/>
      <c r="H7" s="62"/>
      <c r="I7" s="62"/>
      <c r="J7" s="62"/>
      <c r="K7" s="63"/>
    </row>
    <row r="8" spans="1:11" ht="47.25" x14ac:dyDescent="0.25">
      <c r="A8" s="8" t="s">
        <v>76</v>
      </c>
      <c r="B8" s="8" t="s">
        <v>87</v>
      </c>
      <c r="C8" s="9" t="s">
        <v>3</v>
      </c>
      <c r="D8" s="9" t="s">
        <v>4</v>
      </c>
      <c r="E8" s="9" t="s">
        <v>5</v>
      </c>
      <c r="F8" s="9" t="s">
        <v>6</v>
      </c>
      <c r="G8" s="9" t="s">
        <v>7</v>
      </c>
      <c r="H8" s="9" t="s">
        <v>8</v>
      </c>
      <c r="I8" s="10" t="s">
        <v>77</v>
      </c>
      <c r="J8" s="10" t="s">
        <v>9</v>
      </c>
      <c r="K8" s="9" t="s">
        <v>10</v>
      </c>
    </row>
    <row r="9" spans="1:11" ht="33" customHeight="1" x14ac:dyDescent="0.25">
      <c r="A9" s="8"/>
      <c r="B9" s="8"/>
      <c r="C9" s="9"/>
      <c r="D9" s="9"/>
      <c r="E9" s="9"/>
      <c r="F9" s="9"/>
      <c r="G9" s="9"/>
      <c r="H9" s="9"/>
      <c r="I9" s="10"/>
      <c r="J9" s="10"/>
      <c r="K9" s="9"/>
    </row>
    <row r="10" spans="1:11" ht="41.1" customHeight="1" x14ac:dyDescent="0.25">
      <c r="A10" s="8">
        <v>1</v>
      </c>
      <c r="B10" s="3" t="s">
        <v>88</v>
      </c>
      <c r="C10" s="20" t="s">
        <v>98</v>
      </c>
      <c r="D10" s="4" t="s">
        <v>12</v>
      </c>
      <c r="E10" s="9"/>
      <c r="F10" s="9">
        <v>1</v>
      </c>
      <c r="G10" s="9">
        <v>0</v>
      </c>
      <c r="H10" s="9">
        <v>1</v>
      </c>
      <c r="I10" s="10">
        <v>100000000</v>
      </c>
      <c r="J10" s="10">
        <v>100000000</v>
      </c>
      <c r="K10" s="9" t="s">
        <v>99</v>
      </c>
    </row>
    <row r="11" spans="1:11" ht="40.5" customHeight="1" x14ac:dyDescent="0.25">
      <c r="A11" s="3">
        <v>2</v>
      </c>
      <c r="B11" s="3" t="s">
        <v>88</v>
      </c>
      <c r="C11" s="4" t="s">
        <v>11</v>
      </c>
      <c r="D11" s="4" t="s">
        <v>12</v>
      </c>
      <c r="E11" s="4" t="s">
        <v>13</v>
      </c>
      <c r="F11" s="4">
        <v>1</v>
      </c>
      <c r="G11" s="4">
        <v>0</v>
      </c>
      <c r="H11" s="4">
        <f t="shared" ref="H11:H64" si="0">F11-G11</f>
        <v>1</v>
      </c>
      <c r="I11" s="5">
        <f>15500000*1.1</f>
        <v>17050000</v>
      </c>
      <c r="J11" s="5">
        <f t="shared" ref="J11:J63" si="1">I11*H11</f>
        <v>17050000</v>
      </c>
      <c r="K11" s="4"/>
    </row>
    <row r="12" spans="1:11" ht="40.5" customHeight="1" x14ac:dyDescent="0.25">
      <c r="A12" s="3">
        <v>3</v>
      </c>
      <c r="B12" s="3" t="s">
        <v>88</v>
      </c>
      <c r="C12" s="4" t="s">
        <v>14</v>
      </c>
      <c r="D12" s="4" t="s">
        <v>12</v>
      </c>
      <c r="E12" s="4" t="s">
        <v>15</v>
      </c>
      <c r="F12" s="4">
        <v>10</v>
      </c>
      <c r="G12" s="4">
        <v>0</v>
      </c>
      <c r="H12" s="4">
        <f t="shared" si="0"/>
        <v>10</v>
      </c>
      <c r="I12" s="5">
        <f>1100000*1.1</f>
        <v>1210000</v>
      </c>
      <c r="J12" s="5">
        <f t="shared" si="1"/>
        <v>12100000</v>
      </c>
      <c r="K12" s="4"/>
    </row>
    <row r="13" spans="1:11" ht="40.5" customHeight="1" x14ac:dyDescent="0.25">
      <c r="A13" s="3">
        <v>4</v>
      </c>
      <c r="B13" s="3" t="s">
        <v>88</v>
      </c>
      <c r="C13" s="4" t="s">
        <v>16</v>
      </c>
      <c r="D13" s="4" t="s">
        <v>12</v>
      </c>
      <c r="E13" s="4" t="s">
        <v>17</v>
      </c>
      <c r="F13" s="4">
        <v>9</v>
      </c>
      <c r="G13" s="4">
        <v>0</v>
      </c>
      <c r="H13" s="4">
        <f t="shared" si="0"/>
        <v>9</v>
      </c>
      <c r="I13" s="5">
        <v>1200000</v>
      </c>
      <c r="J13" s="5">
        <f t="shared" si="1"/>
        <v>10800000</v>
      </c>
      <c r="K13" s="4"/>
    </row>
    <row r="14" spans="1:11" ht="40.5" customHeight="1" x14ac:dyDescent="0.25">
      <c r="A14" s="3">
        <v>5</v>
      </c>
      <c r="B14" s="3" t="s">
        <v>88</v>
      </c>
      <c r="C14" s="4" t="s">
        <v>18</v>
      </c>
      <c r="D14" s="4" t="s">
        <v>12</v>
      </c>
      <c r="E14" s="4" t="s">
        <v>15</v>
      </c>
      <c r="F14" s="4">
        <v>30</v>
      </c>
      <c r="G14" s="4">
        <v>0</v>
      </c>
      <c r="H14" s="4">
        <f t="shared" si="0"/>
        <v>30</v>
      </c>
      <c r="I14" s="5">
        <v>1500000</v>
      </c>
      <c r="J14" s="5">
        <f t="shared" si="1"/>
        <v>45000000</v>
      </c>
      <c r="K14" s="4"/>
    </row>
    <row r="15" spans="1:11" ht="40.5" customHeight="1" x14ac:dyDescent="0.25">
      <c r="A15" s="3">
        <v>6</v>
      </c>
      <c r="B15" s="3" t="s">
        <v>88</v>
      </c>
      <c r="C15" s="4" t="s">
        <v>19</v>
      </c>
      <c r="D15" s="4" t="s">
        <v>12</v>
      </c>
      <c r="E15" s="4" t="s">
        <v>15</v>
      </c>
      <c r="F15" s="4">
        <v>30</v>
      </c>
      <c r="G15" s="4">
        <v>0</v>
      </c>
      <c r="H15" s="4">
        <f t="shared" si="0"/>
        <v>30</v>
      </c>
      <c r="I15" s="5">
        <v>380000</v>
      </c>
      <c r="J15" s="5">
        <f t="shared" si="1"/>
        <v>11400000</v>
      </c>
      <c r="K15" s="4"/>
    </row>
    <row r="16" spans="1:11" ht="40.5" customHeight="1" x14ac:dyDescent="0.25">
      <c r="A16" s="3">
        <v>7</v>
      </c>
      <c r="B16" s="3" t="s">
        <v>88</v>
      </c>
      <c r="C16" s="4" t="s">
        <v>20</v>
      </c>
      <c r="D16" s="4" t="s">
        <v>12</v>
      </c>
      <c r="E16" s="4" t="s">
        <v>15</v>
      </c>
      <c r="F16" s="4">
        <v>1</v>
      </c>
      <c r="G16" s="4"/>
      <c r="H16" s="4">
        <f t="shared" si="0"/>
        <v>1</v>
      </c>
      <c r="I16" s="5">
        <f>5200000*1.1</f>
        <v>5720000</v>
      </c>
      <c r="J16" s="5">
        <f t="shared" si="1"/>
        <v>5720000</v>
      </c>
      <c r="K16" s="4"/>
    </row>
    <row r="17" spans="1:11" ht="78.75" x14ac:dyDescent="0.25">
      <c r="A17" s="3">
        <v>8</v>
      </c>
      <c r="B17" s="3" t="s">
        <v>88</v>
      </c>
      <c r="C17" s="4" t="s">
        <v>21</v>
      </c>
      <c r="D17" s="4" t="s">
        <v>12</v>
      </c>
      <c r="E17" s="4" t="s">
        <v>15</v>
      </c>
      <c r="F17" s="4">
        <v>4</v>
      </c>
      <c r="G17" s="4">
        <v>0</v>
      </c>
      <c r="H17" s="4">
        <f t="shared" si="0"/>
        <v>4</v>
      </c>
      <c r="I17" s="5">
        <f>8500000*1.1</f>
        <v>9350000</v>
      </c>
      <c r="J17" s="5">
        <f t="shared" si="1"/>
        <v>37400000</v>
      </c>
      <c r="K17" s="4"/>
    </row>
    <row r="18" spans="1:11" ht="42" customHeight="1" x14ac:dyDescent="0.25">
      <c r="A18" s="3">
        <v>9</v>
      </c>
      <c r="B18" s="3" t="s">
        <v>88</v>
      </c>
      <c r="C18" s="4" t="s">
        <v>22</v>
      </c>
      <c r="D18" s="4" t="s">
        <v>12</v>
      </c>
      <c r="E18" s="4" t="s">
        <v>13</v>
      </c>
      <c r="F18" s="4">
        <v>1</v>
      </c>
      <c r="G18" s="4">
        <v>0</v>
      </c>
      <c r="H18" s="4">
        <f t="shared" si="0"/>
        <v>1</v>
      </c>
      <c r="I18" s="5">
        <v>22000000</v>
      </c>
      <c r="J18" s="5">
        <f t="shared" si="1"/>
        <v>22000000</v>
      </c>
      <c r="K18" s="4"/>
    </row>
    <row r="19" spans="1:11" ht="42" customHeight="1" x14ac:dyDescent="0.25">
      <c r="A19" s="3">
        <v>10</v>
      </c>
      <c r="B19" s="3" t="s">
        <v>88</v>
      </c>
      <c r="C19" s="11" t="s">
        <v>136</v>
      </c>
      <c r="D19" s="11" t="s">
        <v>12</v>
      </c>
      <c r="E19" s="11" t="s">
        <v>13</v>
      </c>
      <c r="F19" s="11">
        <v>1</v>
      </c>
      <c r="G19" s="11">
        <v>0</v>
      </c>
      <c r="H19" s="11">
        <f t="shared" ref="H19" si="2">F19-G19</f>
        <v>1</v>
      </c>
      <c r="I19" s="12">
        <v>4000000</v>
      </c>
      <c r="J19" s="12">
        <f t="shared" ref="J19" si="3">I19*H19</f>
        <v>4000000</v>
      </c>
      <c r="K19" s="11"/>
    </row>
    <row r="20" spans="1:11" ht="42" customHeight="1" x14ac:dyDescent="0.25">
      <c r="A20" s="3">
        <v>11</v>
      </c>
      <c r="B20" s="3" t="s">
        <v>88</v>
      </c>
      <c r="C20" s="11" t="s">
        <v>135</v>
      </c>
      <c r="D20" s="11" t="s">
        <v>12</v>
      </c>
      <c r="E20" s="11" t="s">
        <v>13</v>
      </c>
      <c r="F20" s="11">
        <v>1</v>
      </c>
      <c r="G20" s="11">
        <v>0</v>
      </c>
      <c r="H20" s="11">
        <f t="shared" si="0"/>
        <v>1</v>
      </c>
      <c r="I20" s="12">
        <v>5500000</v>
      </c>
      <c r="J20" s="12">
        <f t="shared" si="1"/>
        <v>5500000</v>
      </c>
      <c r="K20" s="11"/>
    </row>
    <row r="21" spans="1:11" ht="189" x14ac:dyDescent="0.25">
      <c r="A21" s="3">
        <v>12</v>
      </c>
      <c r="B21" s="3" t="s">
        <v>88</v>
      </c>
      <c r="C21" s="4" t="s">
        <v>86</v>
      </c>
      <c r="D21" s="4" t="s">
        <v>12</v>
      </c>
      <c r="E21" s="4" t="s">
        <v>13</v>
      </c>
      <c r="F21" s="4">
        <v>9</v>
      </c>
      <c r="G21" s="4">
        <v>0</v>
      </c>
      <c r="H21" s="4">
        <v>9</v>
      </c>
      <c r="I21" s="5">
        <v>21000000</v>
      </c>
      <c r="J21" s="5">
        <f>I21*H21</f>
        <v>189000000</v>
      </c>
      <c r="K21" s="4" t="s">
        <v>23</v>
      </c>
    </row>
    <row r="22" spans="1:11" ht="63" x14ac:dyDescent="0.25">
      <c r="A22" s="3">
        <v>13</v>
      </c>
      <c r="B22" s="3" t="s">
        <v>88</v>
      </c>
      <c r="C22" s="4" t="s">
        <v>24</v>
      </c>
      <c r="D22" s="4" t="s">
        <v>12</v>
      </c>
      <c r="E22" s="4" t="s">
        <v>15</v>
      </c>
      <c r="F22" s="4">
        <v>20</v>
      </c>
      <c r="G22" s="4">
        <v>0</v>
      </c>
      <c r="H22" s="4">
        <v>20</v>
      </c>
      <c r="I22" s="5">
        <v>165000</v>
      </c>
      <c r="J22" s="5">
        <f>I22*H22</f>
        <v>3300000</v>
      </c>
      <c r="K22" s="4" t="s">
        <v>100</v>
      </c>
    </row>
    <row r="23" spans="1:11" ht="31.5" x14ac:dyDescent="0.25">
      <c r="A23" s="3">
        <v>14</v>
      </c>
      <c r="B23" s="3" t="s">
        <v>88</v>
      </c>
      <c r="C23" s="4" t="s">
        <v>25</v>
      </c>
      <c r="D23" s="4" t="s">
        <v>12</v>
      </c>
      <c r="E23" s="4" t="s">
        <v>13</v>
      </c>
      <c r="F23" s="4">
        <v>1</v>
      </c>
      <c r="G23" s="4">
        <v>0</v>
      </c>
      <c r="H23" s="4">
        <f t="shared" si="0"/>
        <v>1</v>
      </c>
      <c r="I23" s="5">
        <v>15000000</v>
      </c>
      <c r="J23" s="5">
        <f t="shared" si="1"/>
        <v>15000000</v>
      </c>
      <c r="K23" s="4"/>
    </row>
    <row r="24" spans="1:11" ht="47.25" x14ac:dyDescent="0.25">
      <c r="A24" s="3">
        <v>15</v>
      </c>
      <c r="B24" s="3" t="s">
        <v>88</v>
      </c>
      <c r="C24" s="4" t="s">
        <v>26</v>
      </c>
      <c r="D24" s="4" t="s">
        <v>12</v>
      </c>
      <c r="E24" s="4" t="s">
        <v>15</v>
      </c>
      <c r="F24" s="4">
        <v>1</v>
      </c>
      <c r="G24" s="4">
        <v>1</v>
      </c>
      <c r="H24" s="4">
        <f t="shared" si="0"/>
        <v>0</v>
      </c>
      <c r="I24" s="5"/>
      <c r="J24" s="5">
        <f t="shared" si="1"/>
        <v>0</v>
      </c>
      <c r="K24" s="4" t="s">
        <v>27</v>
      </c>
    </row>
    <row r="25" spans="1:11" ht="47.25" x14ac:dyDescent="0.25">
      <c r="A25" s="3">
        <v>16</v>
      </c>
      <c r="B25" s="3" t="s">
        <v>88</v>
      </c>
      <c r="C25" s="4" t="s">
        <v>28</v>
      </c>
      <c r="D25" s="4" t="s">
        <v>12</v>
      </c>
      <c r="E25" s="4" t="s">
        <v>15</v>
      </c>
      <c r="F25" s="4">
        <v>1</v>
      </c>
      <c r="G25" s="4">
        <v>0</v>
      </c>
      <c r="H25" s="4">
        <f t="shared" si="0"/>
        <v>1</v>
      </c>
      <c r="I25" s="5"/>
      <c r="J25" s="5">
        <f t="shared" si="1"/>
        <v>0</v>
      </c>
      <c r="K25" s="4" t="s">
        <v>27</v>
      </c>
    </row>
    <row r="26" spans="1:11" ht="47.25" x14ac:dyDescent="0.25">
      <c r="A26" s="3">
        <v>17</v>
      </c>
      <c r="B26" s="3" t="s">
        <v>88</v>
      </c>
      <c r="C26" s="4" t="s">
        <v>29</v>
      </c>
      <c r="D26" s="4" t="s">
        <v>12</v>
      </c>
      <c r="E26" s="4" t="s">
        <v>15</v>
      </c>
      <c r="F26" s="4">
        <v>2</v>
      </c>
      <c r="G26" s="4">
        <v>2</v>
      </c>
      <c r="H26" s="4">
        <f t="shared" si="0"/>
        <v>0</v>
      </c>
      <c r="I26" s="5"/>
      <c r="J26" s="5">
        <f t="shared" si="1"/>
        <v>0</v>
      </c>
      <c r="K26" s="4" t="s">
        <v>30</v>
      </c>
    </row>
    <row r="27" spans="1:11" ht="47.25" x14ac:dyDescent="0.25">
      <c r="A27" s="3">
        <v>18</v>
      </c>
      <c r="B27" s="3" t="s">
        <v>88</v>
      </c>
      <c r="C27" s="4" t="s">
        <v>31</v>
      </c>
      <c r="D27" s="4" t="s">
        <v>12</v>
      </c>
      <c r="E27" s="4" t="s">
        <v>13</v>
      </c>
      <c r="F27" s="4">
        <v>1</v>
      </c>
      <c r="G27" s="4">
        <v>1</v>
      </c>
      <c r="H27" s="4">
        <f t="shared" si="0"/>
        <v>0</v>
      </c>
      <c r="I27" s="5"/>
      <c r="J27" s="5">
        <f t="shared" si="1"/>
        <v>0</v>
      </c>
      <c r="K27" s="4" t="s">
        <v>30</v>
      </c>
    </row>
    <row r="28" spans="1:11" ht="47.25" x14ac:dyDescent="0.25">
      <c r="A28" s="3">
        <v>19</v>
      </c>
      <c r="B28" s="3" t="s">
        <v>88</v>
      </c>
      <c r="C28" s="4" t="s">
        <v>85</v>
      </c>
      <c r="D28" s="4" t="s">
        <v>12</v>
      </c>
      <c r="E28" s="4" t="s">
        <v>32</v>
      </c>
      <c r="F28" s="4">
        <v>2</v>
      </c>
      <c r="G28" s="4">
        <v>0</v>
      </c>
      <c r="H28" s="4">
        <f t="shared" si="0"/>
        <v>2</v>
      </c>
      <c r="I28" s="5">
        <v>11000000</v>
      </c>
      <c r="J28" s="5">
        <f t="shared" si="1"/>
        <v>22000000</v>
      </c>
      <c r="K28" s="4" t="s">
        <v>33</v>
      </c>
    </row>
    <row r="29" spans="1:11" ht="110.25" x14ac:dyDescent="0.25">
      <c r="A29" s="3">
        <v>20</v>
      </c>
      <c r="B29" s="3" t="s">
        <v>88</v>
      </c>
      <c r="C29" s="4" t="s">
        <v>34</v>
      </c>
      <c r="D29" s="4" t="s">
        <v>12</v>
      </c>
      <c r="E29" s="4" t="s">
        <v>35</v>
      </c>
      <c r="F29" s="4">
        <v>1</v>
      </c>
      <c r="G29" s="4">
        <v>0</v>
      </c>
      <c r="H29" s="4">
        <f t="shared" si="0"/>
        <v>1</v>
      </c>
      <c r="I29" s="5">
        <v>49295000</v>
      </c>
      <c r="J29" s="5">
        <f t="shared" si="1"/>
        <v>49295000</v>
      </c>
      <c r="K29" s="4" t="s">
        <v>36</v>
      </c>
    </row>
    <row r="30" spans="1:11" ht="47.25" x14ac:dyDescent="0.25">
      <c r="A30" s="3">
        <v>21</v>
      </c>
      <c r="B30" s="3" t="s">
        <v>88</v>
      </c>
      <c r="C30" s="4" t="s">
        <v>37</v>
      </c>
      <c r="D30" s="4" t="s">
        <v>12</v>
      </c>
      <c r="E30" s="4" t="s">
        <v>38</v>
      </c>
      <c r="F30" s="4">
        <v>1</v>
      </c>
      <c r="G30" s="4">
        <v>1</v>
      </c>
      <c r="H30" s="4">
        <f t="shared" si="0"/>
        <v>0</v>
      </c>
      <c r="I30" s="5">
        <v>0</v>
      </c>
      <c r="J30" s="5">
        <f t="shared" si="1"/>
        <v>0</v>
      </c>
      <c r="K30" s="4" t="s">
        <v>27</v>
      </c>
    </row>
    <row r="31" spans="1:11" ht="47.25" x14ac:dyDescent="0.25">
      <c r="A31" s="3">
        <v>22</v>
      </c>
      <c r="B31" s="3" t="s">
        <v>88</v>
      </c>
      <c r="C31" s="4" t="s">
        <v>39</v>
      </c>
      <c r="D31" s="4" t="s">
        <v>12</v>
      </c>
      <c r="E31" s="4" t="s">
        <v>38</v>
      </c>
      <c r="F31" s="4">
        <v>1</v>
      </c>
      <c r="G31" s="4"/>
      <c r="H31" s="4">
        <f t="shared" si="0"/>
        <v>1</v>
      </c>
      <c r="I31" s="5"/>
      <c r="J31" s="5">
        <f t="shared" si="1"/>
        <v>0</v>
      </c>
      <c r="K31" s="4" t="s">
        <v>27</v>
      </c>
    </row>
    <row r="32" spans="1:11" ht="31.5" x14ac:dyDescent="0.25">
      <c r="A32" s="3">
        <v>23</v>
      </c>
      <c r="B32" s="3" t="s">
        <v>88</v>
      </c>
      <c r="C32" s="4" t="s">
        <v>40</v>
      </c>
      <c r="D32" s="4" t="s">
        <v>12</v>
      </c>
      <c r="E32" s="4" t="s">
        <v>38</v>
      </c>
      <c r="F32" s="4">
        <v>2</v>
      </c>
      <c r="G32" s="4">
        <v>1</v>
      </c>
      <c r="H32" s="4">
        <f t="shared" si="0"/>
        <v>1</v>
      </c>
      <c r="I32" s="5">
        <v>3600000</v>
      </c>
      <c r="J32" s="5">
        <f t="shared" si="1"/>
        <v>3600000</v>
      </c>
      <c r="K32" s="4" t="s">
        <v>41</v>
      </c>
    </row>
    <row r="33" spans="1:11" ht="47.25" x14ac:dyDescent="0.25">
      <c r="A33" s="3">
        <v>24</v>
      </c>
      <c r="B33" s="3" t="s">
        <v>88</v>
      </c>
      <c r="C33" s="4" t="s">
        <v>42</v>
      </c>
      <c r="D33" s="4" t="s">
        <v>12</v>
      </c>
      <c r="E33" s="4" t="s">
        <v>15</v>
      </c>
      <c r="F33" s="4">
        <v>2</v>
      </c>
      <c r="G33" s="4">
        <v>2</v>
      </c>
      <c r="H33" s="4">
        <f t="shared" si="0"/>
        <v>0</v>
      </c>
      <c r="I33" s="5"/>
      <c r="J33" s="5">
        <f t="shared" si="1"/>
        <v>0</v>
      </c>
      <c r="K33" s="4" t="s">
        <v>43</v>
      </c>
    </row>
    <row r="34" spans="1:11" ht="47.25" x14ac:dyDescent="0.25">
      <c r="A34" s="3">
        <v>25</v>
      </c>
      <c r="B34" s="3" t="s">
        <v>88</v>
      </c>
      <c r="C34" s="4" t="s">
        <v>44</v>
      </c>
      <c r="D34" s="4" t="s">
        <v>12</v>
      </c>
      <c r="E34" s="4" t="s">
        <v>45</v>
      </c>
      <c r="F34" s="4">
        <v>1</v>
      </c>
      <c r="G34" s="4">
        <v>1</v>
      </c>
      <c r="H34" s="4">
        <f t="shared" si="0"/>
        <v>0</v>
      </c>
      <c r="I34" s="5"/>
      <c r="J34" s="5">
        <f t="shared" si="1"/>
        <v>0</v>
      </c>
      <c r="K34" s="4" t="s">
        <v>43</v>
      </c>
    </row>
    <row r="35" spans="1:11" ht="47.25" x14ac:dyDescent="0.25">
      <c r="A35" s="3">
        <v>26</v>
      </c>
      <c r="B35" s="3" t="s">
        <v>88</v>
      </c>
      <c r="C35" s="4" t="s">
        <v>46</v>
      </c>
      <c r="D35" s="4" t="s">
        <v>12</v>
      </c>
      <c r="E35" s="4" t="s">
        <v>15</v>
      </c>
      <c r="F35" s="4">
        <v>1</v>
      </c>
      <c r="G35" s="4">
        <v>1</v>
      </c>
      <c r="H35" s="4">
        <f t="shared" si="0"/>
        <v>0</v>
      </c>
      <c r="I35" s="5"/>
      <c r="J35" s="5">
        <f t="shared" si="1"/>
        <v>0</v>
      </c>
      <c r="K35" s="4" t="s">
        <v>43</v>
      </c>
    </row>
    <row r="36" spans="1:11" ht="41.1" customHeight="1" x14ac:dyDescent="0.25">
      <c r="A36" s="3">
        <v>27</v>
      </c>
      <c r="B36" s="3" t="s">
        <v>88</v>
      </c>
      <c r="C36" s="4" t="s">
        <v>47</v>
      </c>
      <c r="D36" s="4" t="s">
        <v>12</v>
      </c>
      <c r="E36" s="4" t="s">
        <v>15</v>
      </c>
      <c r="F36" s="4">
        <v>1</v>
      </c>
      <c r="G36" s="4">
        <v>0</v>
      </c>
      <c r="H36" s="4">
        <f t="shared" si="0"/>
        <v>1</v>
      </c>
      <c r="I36" s="5">
        <v>2000000</v>
      </c>
      <c r="J36" s="5">
        <f t="shared" si="1"/>
        <v>2000000</v>
      </c>
      <c r="K36" s="4"/>
    </row>
    <row r="37" spans="1:11" ht="41.1" customHeight="1" x14ac:dyDescent="0.25">
      <c r="A37" s="3">
        <v>28</v>
      </c>
      <c r="B37" s="3" t="s">
        <v>88</v>
      </c>
      <c r="C37" s="4" t="s">
        <v>48</v>
      </c>
      <c r="D37" s="4" t="s">
        <v>12</v>
      </c>
      <c r="E37" s="4" t="s">
        <v>13</v>
      </c>
      <c r="F37" s="4">
        <v>1</v>
      </c>
      <c r="G37" s="4">
        <v>0</v>
      </c>
      <c r="H37" s="4">
        <f t="shared" si="0"/>
        <v>1</v>
      </c>
      <c r="I37" s="5">
        <v>6500000</v>
      </c>
      <c r="J37" s="5">
        <f t="shared" si="1"/>
        <v>6500000</v>
      </c>
      <c r="K37" s="4"/>
    </row>
    <row r="38" spans="1:11" ht="41.1" customHeight="1" x14ac:dyDescent="0.25">
      <c r="A38" s="3">
        <v>29</v>
      </c>
      <c r="B38" s="3" t="s">
        <v>88</v>
      </c>
      <c r="C38" s="4" t="s">
        <v>49</v>
      </c>
      <c r="D38" s="4" t="s">
        <v>12</v>
      </c>
      <c r="E38" s="4" t="s">
        <v>17</v>
      </c>
      <c r="F38" s="4">
        <v>5.0999999999999996</v>
      </c>
      <c r="G38" s="4">
        <v>0</v>
      </c>
      <c r="H38" s="4">
        <f t="shared" si="0"/>
        <v>5.0999999999999996</v>
      </c>
      <c r="I38" s="5">
        <v>32000000</v>
      </c>
      <c r="J38" s="5">
        <f t="shared" si="1"/>
        <v>163200000</v>
      </c>
      <c r="K38" s="4"/>
    </row>
    <row r="39" spans="1:11" ht="48.75" customHeight="1" x14ac:dyDescent="0.25">
      <c r="A39" s="3">
        <v>30</v>
      </c>
      <c r="B39" s="3" t="s">
        <v>88</v>
      </c>
      <c r="C39" s="4" t="s">
        <v>104</v>
      </c>
      <c r="D39" s="4" t="s">
        <v>12</v>
      </c>
      <c r="E39" s="4" t="s">
        <v>13</v>
      </c>
      <c r="F39" s="4">
        <v>1</v>
      </c>
      <c r="G39" s="4">
        <v>1</v>
      </c>
      <c r="H39" s="4">
        <v>0</v>
      </c>
      <c r="I39" s="5"/>
      <c r="J39" s="5">
        <f t="shared" si="1"/>
        <v>0</v>
      </c>
      <c r="K39" s="4" t="s">
        <v>43</v>
      </c>
    </row>
    <row r="40" spans="1:11" ht="41.1" customHeight="1" x14ac:dyDescent="0.25">
      <c r="A40" s="3">
        <v>31</v>
      </c>
      <c r="B40" s="3" t="s">
        <v>88</v>
      </c>
      <c r="C40" s="4" t="s">
        <v>50</v>
      </c>
      <c r="D40" s="4" t="s">
        <v>12</v>
      </c>
      <c r="E40" s="4" t="s">
        <v>15</v>
      </c>
      <c r="F40" s="4">
        <v>1</v>
      </c>
      <c r="G40" s="4">
        <v>0</v>
      </c>
      <c r="H40" s="4">
        <f t="shared" si="0"/>
        <v>1</v>
      </c>
      <c r="I40" s="5">
        <v>2000000</v>
      </c>
      <c r="J40" s="5">
        <f t="shared" si="1"/>
        <v>2000000</v>
      </c>
      <c r="K40" s="4"/>
    </row>
    <row r="41" spans="1:11" ht="183.75" customHeight="1" x14ac:dyDescent="0.25">
      <c r="A41" s="3">
        <v>32</v>
      </c>
      <c r="B41" s="21" t="s">
        <v>89</v>
      </c>
      <c r="C41" s="25" t="s">
        <v>102</v>
      </c>
      <c r="D41" s="22" t="s">
        <v>12</v>
      </c>
      <c r="E41" s="22" t="s">
        <v>13</v>
      </c>
      <c r="F41" s="22">
        <v>2</v>
      </c>
      <c r="G41" s="22">
        <v>0</v>
      </c>
      <c r="H41" s="22">
        <v>2</v>
      </c>
      <c r="I41" s="23">
        <v>250000000</v>
      </c>
      <c r="J41" s="24">
        <f t="shared" si="1"/>
        <v>500000000</v>
      </c>
      <c r="K41" s="22"/>
    </row>
    <row r="42" spans="1:11" ht="151.5" customHeight="1" x14ac:dyDescent="0.25">
      <c r="A42" s="3">
        <v>33</v>
      </c>
      <c r="B42" s="21" t="s">
        <v>89</v>
      </c>
      <c r="C42" s="25" t="s">
        <v>101</v>
      </c>
      <c r="D42" s="22" t="s">
        <v>12</v>
      </c>
      <c r="E42" s="22" t="s">
        <v>13</v>
      </c>
      <c r="F42" s="22">
        <v>2</v>
      </c>
      <c r="G42" s="22">
        <v>0</v>
      </c>
      <c r="H42" s="22">
        <v>2</v>
      </c>
      <c r="I42" s="23">
        <v>280000000</v>
      </c>
      <c r="J42" s="24">
        <f t="shared" si="1"/>
        <v>560000000</v>
      </c>
      <c r="K42" s="22" t="s">
        <v>142</v>
      </c>
    </row>
    <row r="43" spans="1:11" ht="60.75" customHeight="1" x14ac:dyDescent="0.25">
      <c r="A43" s="3">
        <v>34</v>
      </c>
      <c r="B43" s="21" t="s">
        <v>89</v>
      </c>
      <c r="C43" s="22" t="s">
        <v>137</v>
      </c>
      <c r="D43" s="22" t="s">
        <v>12</v>
      </c>
      <c r="E43" s="22" t="s">
        <v>13</v>
      </c>
      <c r="F43" s="22">
        <v>1</v>
      </c>
      <c r="G43" s="22">
        <v>0</v>
      </c>
      <c r="H43" s="22">
        <f t="shared" si="0"/>
        <v>1</v>
      </c>
      <c r="I43" s="24">
        <v>200000000</v>
      </c>
      <c r="J43" s="24">
        <f t="shared" si="1"/>
        <v>200000000</v>
      </c>
      <c r="K43" s="22"/>
    </row>
    <row r="44" spans="1:11" ht="44.25" customHeight="1" x14ac:dyDescent="0.25">
      <c r="A44" s="3">
        <v>35</v>
      </c>
      <c r="B44" s="21" t="s">
        <v>89</v>
      </c>
      <c r="C44" s="22" t="s">
        <v>51</v>
      </c>
      <c r="D44" s="22" t="s">
        <v>12</v>
      </c>
      <c r="E44" s="22" t="s">
        <v>15</v>
      </c>
      <c r="F44" s="22">
        <v>4</v>
      </c>
      <c r="G44" s="22">
        <v>0</v>
      </c>
      <c r="H44" s="22">
        <f t="shared" si="0"/>
        <v>4</v>
      </c>
      <c r="I44" s="24">
        <v>10000000</v>
      </c>
      <c r="J44" s="24">
        <f t="shared" si="1"/>
        <v>40000000</v>
      </c>
      <c r="K44" s="22"/>
    </row>
    <row r="45" spans="1:11" ht="39" customHeight="1" x14ac:dyDescent="0.25">
      <c r="A45" s="3">
        <v>36</v>
      </c>
      <c r="B45" s="3" t="s">
        <v>89</v>
      </c>
      <c r="C45" s="4" t="s">
        <v>52</v>
      </c>
      <c r="D45" s="4" t="s">
        <v>12</v>
      </c>
      <c r="E45" s="4" t="s">
        <v>32</v>
      </c>
      <c r="F45" s="4">
        <v>1</v>
      </c>
      <c r="G45" s="4">
        <v>0</v>
      </c>
      <c r="H45" s="4">
        <v>1</v>
      </c>
      <c r="I45" s="5">
        <v>10000000</v>
      </c>
      <c r="J45" s="5">
        <f>I45*H45</f>
        <v>10000000</v>
      </c>
      <c r="K45" s="4"/>
    </row>
    <row r="46" spans="1:11" ht="39" customHeight="1" x14ac:dyDescent="0.25">
      <c r="A46" s="3">
        <v>37</v>
      </c>
      <c r="B46" s="3" t="s">
        <v>89</v>
      </c>
      <c r="C46" s="4" t="s">
        <v>53</v>
      </c>
      <c r="D46" s="4" t="s">
        <v>12</v>
      </c>
      <c r="E46" s="4" t="s">
        <v>15</v>
      </c>
      <c r="F46" s="4">
        <v>5</v>
      </c>
      <c r="G46" s="4">
        <v>0</v>
      </c>
      <c r="H46" s="4">
        <f t="shared" si="0"/>
        <v>5</v>
      </c>
      <c r="I46" s="5">
        <f>480000*1.1</f>
        <v>528000</v>
      </c>
      <c r="J46" s="5">
        <f t="shared" si="1"/>
        <v>2640000</v>
      </c>
      <c r="K46" s="4"/>
    </row>
    <row r="47" spans="1:11" ht="39" customHeight="1" x14ac:dyDescent="0.25">
      <c r="A47" s="3">
        <v>38</v>
      </c>
      <c r="B47" s="3" t="s">
        <v>89</v>
      </c>
      <c r="C47" s="4" t="s">
        <v>54</v>
      </c>
      <c r="D47" s="4" t="s">
        <v>12</v>
      </c>
      <c r="E47" s="4" t="s">
        <v>13</v>
      </c>
      <c r="F47" s="4">
        <v>1</v>
      </c>
      <c r="G47" s="4">
        <v>0</v>
      </c>
      <c r="H47" s="4">
        <f t="shared" si="0"/>
        <v>1</v>
      </c>
      <c r="I47" s="5">
        <f>9400000*1.1</f>
        <v>10340000</v>
      </c>
      <c r="J47" s="5">
        <f t="shared" si="1"/>
        <v>10340000</v>
      </c>
      <c r="K47" s="4"/>
    </row>
    <row r="48" spans="1:11" ht="39" customHeight="1" x14ac:dyDescent="0.25">
      <c r="A48" s="3">
        <v>39</v>
      </c>
      <c r="B48" s="17" t="s">
        <v>89</v>
      </c>
      <c r="C48" s="18" t="s">
        <v>55</v>
      </c>
      <c r="D48" s="18" t="s">
        <v>12</v>
      </c>
      <c r="E48" s="18" t="s">
        <v>15</v>
      </c>
      <c r="F48" s="18">
        <v>10</v>
      </c>
      <c r="G48" s="18">
        <v>0</v>
      </c>
      <c r="H48" s="18">
        <f t="shared" si="0"/>
        <v>10</v>
      </c>
      <c r="I48" s="19">
        <v>550000</v>
      </c>
      <c r="J48" s="19">
        <f t="shared" si="1"/>
        <v>5500000</v>
      </c>
      <c r="K48" s="4"/>
    </row>
    <row r="49" spans="1:11" ht="39" customHeight="1" x14ac:dyDescent="0.25">
      <c r="A49" s="3">
        <v>40</v>
      </c>
      <c r="B49" s="3" t="s">
        <v>89</v>
      </c>
      <c r="C49" s="18" t="s">
        <v>56</v>
      </c>
      <c r="D49" s="18" t="s">
        <v>12</v>
      </c>
      <c r="E49" s="18" t="s">
        <v>13</v>
      </c>
      <c r="F49" s="18">
        <v>3</v>
      </c>
      <c r="G49" s="18">
        <v>0</v>
      </c>
      <c r="H49" s="18">
        <f t="shared" si="0"/>
        <v>3</v>
      </c>
      <c r="I49" s="19">
        <v>2500000</v>
      </c>
      <c r="J49" s="19">
        <f t="shared" si="1"/>
        <v>7500000</v>
      </c>
      <c r="K49" s="4"/>
    </row>
    <row r="50" spans="1:11" ht="39" customHeight="1" x14ac:dyDescent="0.25">
      <c r="A50" s="3">
        <v>41</v>
      </c>
      <c r="B50" s="3" t="s">
        <v>89</v>
      </c>
      <c r="C50" s="4" t="s">
        <v>59</v>
      </c>
      <c r="D50" s="4" t="s">
        <v>12</v>
      </c>
      <c r="E50" s="4" t="s">
        <v>15</v>
      </c>
      <c r="F50" s="4">
        <v>10</v>
      </c>
      <c r="G50" s="4">
        <v>0</v>
      </c>
      <c r="H50" s="4">
        <f t="shared" si="0"/>
        <v>10</v>
      </c>
      <c r="I50" s="16">
        <f>990000*1.1</f>
        <v>1089000</v>
      </c>
      <c r="J50" s="16">
        <f t="shared" si="1"/>
        <v>10890000</v>
      </c>
      <c r="K50" s="4"/>
    </row>
    <row r="51" spans="1:11" ht="39" customHeight="1" x14ac:dyDescent="0.25">
      <c r="A51" s="3">
        <v>42</v>
      </c>
      <c r="B51" s="3" t="s">
        <v>89</v>
      </c>
      <c r="C51" s="4" t="s">
        <v>62</v>
      </c>
      <c r="D51" s="4" t="s">
        <v>12</v>
      </c>
      <c r="E51" s="4" t="s">
        <v>13</v>
      </c>
      <c r="F51" s="4">
        <v>5</v>
      </c>
      <c r="G51" s="4">
        <v>0</v>
      </c>
      <c r="H51" s="4">
        <f t="shared" si="0"/>
        <v>5</v>
      </c>
      <c r="I51" s="16">
        <v>2100000</v>
      </c>
      <c r="J51" s="16">
        <f>I51*H51</f>
        <v>10500000</v>
      </c>
      <c r="K51" s="4"/>
    </row>
    <row r="52" spans="1:11" ht="39" customHeight="1" x14ac:dyDescent="0.25">
      <c r="A52" s="3">
        <v>43</v>
      </c>
      <c r="B52" s="3" t="s">
        <v>89</v>
      </c>
      <c r="C52" s="18" t="s">
        <v>63</v>
      </c>
      <c r="D52" s="18" t="s">
        <v>12</v>
      </c>
      <c r="E52" s="18" t="s">
        <v>15</v>
      </c>
      <c r="F52" s="18">
        <v>7</v>
      </c>
      <c r="G52" s="18">
        <v>0</v>
      </c>
      <c r="H52" s="18">
        <v>7</v>
      </c>
      <c r="I52" s="19">
        <v>30000</v>
      </c>
      <c r="J52" s="19">
        <f t="shared" si="1"/>
        <v>210000</v>
      </c>
      <c r="K52" s="4"/>
    </row>
    <row r="53" spans="1:11" ht="48.95" customHeight="1" x14ac:dyDescent="0.25">
      <c r="A53" s="3">
        <v>44</v>
      </c>
      <c r="B53" s="3" t="s">
        <v>89</v>
      </c>
      <c r="C53" s="18" t="s">
        <v>93</v>
      </c>
      <c r="D53" s="18" t="s">
        <v>12</v>
      </c>
      <c r="E53" s="18" t="s">
        <v>15</v>
      </c>
      <c r="F53" s="18">
        <v>5</v>
      </c>
      <c r="G53" s="18">
        <v>0</v>
      </c>
      <c r="H53" s="18">
        <f t="shared" si="0"/>
        <v>5</v>
      </c>
      <c r="I53" s="19">
        <v>850000</v>
      </c>
      <c r="J53" s="19">
        <f t="shared" si="1"/>
        <v>4250000</v>
      </c>
      <c r="K53" s="4"/>
    </row>
    <row r="54" spans="1:11" ht="39" customHeight="1" x14ac:dyDescent="0.25">
      <c r="A54" s="3">
        <v>45</v>
      </c>
      <c r="B54" s="3" t="s">
        <v>89</v>
      </c>
      <c r="C54" s="4" t="s">
        <v>65</v>
      </c>
      <c r="D54" s="4" t="s">
        <v>12</v>
      </c>
      <c r="E54" s="4" t="s">
        <v>15</v>
      </c>
      <c r="F54" s="4">
        <v>10</v>
      </c>
      <c r="G54" s="4">
        <v>0</v>
      </c>
      <c r="H54" s="4">
        <f t="shared" si="0"/>
        <v>10</v>
      </c>
      <c r="I54" s="5">
        <f>1.1*400000</f>
        <v>440000.00000000006</v>
      </c>
      <c r="J54" s="5">
        <f t="shared" si="1"/>
        <v>4400000.0000000009</v>
      </c>
      <c r="K54" s="4"/>
    </row>
    <row r="55" spans="1:11" ht="39" customHeight="1" x14ac:dyDescent="0.25">
      <c r="A55" s="3">
        <v>46</v>
      </c>
      <c r="B55" s="3" t="s">
        <v>89</v>
      </c>
      <c r="C55" s="4" t="s">
        <v>66</v>
      </c>
      <c r="D55" s="4" t="s">
        <v>12</v>
      </c>
      <c r="E55" s="4" t="s">
        <v>15</v>
      </c>
      <c r="F55" s="4">
        <v>5</v>
      </c>
      <c r="G55" s="4">
        <v>0</v>
      </c>
      <c r="H55" s="4">
        <f t="shared" si="0"/>
        <v>5</v>
      </c>
      <c r="I55" s="5">
        <f>1.1*500000</f>
        <v>550000</v>
      </c>
      <c r="J55" s="5">
        <f t="shared" si="1"/>
        <v>2750000</v>
      </c>
      <c r="K55" s="4"/>
    </row>
    <row r="56" spans="1:11" ht="39" customHeight="1" x14ac:dyDescent="0.25">
      <c r="A56" s="3">
        <v>47</v>
      </c>
      <c r="B56" s="3" t="s">
        <v>89</v>
      </c>
      <c r="C56" s="4" t="s">
        <v>67</v>
      </c>
      <c r="D56" s="4" t="s">
        <v>12</v>
      </c>
      <c r="E56" s="4" t="s">
        <v>15</v>
      </c>
      <c r="F56" s="4">
        <v>10</v>
      </c>
      <c r="G56" s="4">
        <v>0</v>
      </c>
      <c r="H56" s="4">
        <f t="shared" si="0"/>
        <v>10</v>
      </c>
      <c r="I56" s="5">
        <f>250000*1.1</f>
        <v>275000</v>
      </c>
      <c r="J56" s="5">
        <f t="shared" si="1"/>
        <v>2750000</v>
      </c>
      <c r="K56" s="4"/>
    </row>
    <row r="57" spans="1:11" ht="39" customHeight="1" x14ac:dyDescent="0.25">
      <c r="A57" s="3">
        <v>48</v>
      </c>
      <c r="B57" s="3" t="s">
        <v>89</v>
      </c>
      <c r="C57" s="4" t="s">
        <v>68</v>
      </c>
      <c r="D57" s="4" t="s">
        <v>12</v>
      </c>
      <c r="E57" s="4" t="s">
        <v>15</v>
      </c>
      <c r="F57" s="4">
        <v>4</v>
      </c>
      <c r="G57" s="4">
        <v>0</v>
      </c>
      <c r="H57" s="4">
        <f t="shared" si="0"/>
        <v>4</v>
      </c>
      <c r="I57" s="5">
        <f>250000*1.1</f>
        <v>275000</v>
      </c>
      <c r="J57" s="5">
        <f t="shared" si="1"/>
        <v>1100000</v>
      </c>
      <c r="K57" s="4"/>
    </row>
    <row r="58" spans="1:11" ht="39" customHeight="1" x14ac:dyDescent="0.25">
      <c r="A58" s="3">
        <v>49</v>
      </c>
      <c r="B58" s="3" t="s">
        <v>89</v>
      </c>
      <c r="C58" s="4" t="s">
        <v>69</v>
      </c>
      <c r="D58" s="4" t="s">
        <v>12</v>
      </c>
      <c r="E58" s="4" t="s">
        <v>15</v>
      </c>
      <c r="F58" s="4">
        <v>2</v>
      </c>
      <c r="G58" s="4">
        <v>0</v>
      </c>
      <c r="H58" s="4">
        <f t="shared" si="0"/>
        <v>2</v>
      </c>
      <c r="I58" s="5">
        <f>2000000*1.1</f>
        <v>2200000</v>
      </c>
      <c r="J58" s="5">
        <f t="shared" si="1"/>
        <v>4400000</v>
      </c>
      <c r="K58" s="4"/>
    </row>
    <row r="59" spans="1:11" ht="39" customHeight="1" x14ac:dyDescent="0.25">
      <c r="A59" s="3">
        <v>50</v>
      </c>
      <c r="B59" s="3" t="s">
        <v>89</v>
      </c>
      <c r="C59" s="4" t="s">
        <v>70</v>
      </c>
      <c r="D59" s="4" t="s">
        <v>12</v>
      </c>
      <c r="E59" s="4" t="s">
        <v>15</v>
      </c>
      <c r="F59" s="4">
        <v>2</v>
      </c>
      <c r="G59" s="4">
        <v>0</v>
      </c>
      <c r="H59" s="4">
        <f t="shared" si="0"/>
        <v>2</v>
      </c>
      <c r="I59" s="5">
        <f>4000000*1.1</f>
        <v>4400000</v>
      </c>
      <c r="J59" s="5">
        <f>I59*H59</f>
        <v>8800000</v>
      </c>
      <c r="K59" s="4"/>
    </row>
    <row r="60" spans="1:11" ht="56.25" customHeight="1" x14ac:dyDescent="0.25">
      <c r="A60" s="3">
        <v>51</v>
      </c>
      <c r="B60" s="3" t="s">
        <v>89</v>
      </c>
      <c r="C60" s="4" t="s">
        <v>71</v>
      </c>
      <c r="D60" s="4" t="s">
        <v>12</v>
      </c>
      <c r="E60" s="4" t="s">
        <v>13</v>
      </c>
      <c r="F60" s="4">
        <v>1</v>
      </c>
      <c r="G60" s="4">
        <v>0</v>
      </c>
      <c r="H60" s="4">
        <v>1</v>
      </c>
      <c r="I60" s="5">
        <f>56800000*1.1</f>
        <v>62480000.000000007</v>
      </c>
      <c r="J60" s="5">
        <f t="shared" si="1"/>
        <v>62480000.000000007</v>
      </c>
      <c r="K60" s="4"/>
    </row>
    <row r="61" spans="1:11" ht="39" customHeight="1" x14ac:dyDescent="0.25">
      <c r="A61" s="3">
        <v>52</v>
      </c>
      <c r="B61" s="3" t="s">
        <v>89</v>
      </c>
      <c r="C61" s="4" t="s">
        <v>72</v>
      </c>
      <c r="D61" s="4" t="s">
        <v>12</v>
      </c>
      <c r="E61" s="4" t="s">
        <v>13</v>
      </c>
      <c r="F61" s="4">
        <v>5</v>
      </c>
      <c r="G61" s="4">
        <v>0</v>
      </c>
      <c r="H61" s="4">
        <f t="shared" si="0"/>
        <v>5</v>
      </c>
      <c r="I61" s="5">
        <f>1500000*1.1</f>
        <v>1650000.0000000002</v>
      </c>
      <c r="J61" s="5">
        <f>I61*H61</f>
        <v>8250000.0000000009</v>
      </c>
      <c r="K61" s="4"/>
    </row>
    <row r="62" spans="1:11" ht="39" customHeight="1" x14ac:dyDescent="0.25">
      <c r="A62" s="3">
        <v>53</v>
      </c>
      <c r="B62" s="3" t="s">
        <v>89</v>
      </c>
      <c r="C62" s="4" t="s">
        <v>73</v>
      </c>
      <c r="D62" s="4" t="s">
        <v>12</v>
      </c>
      <c r="E62" s="4" t="s">
        <v>15</v>
      </c>
      <c r="F62" s="4">
        <v>10</v>
      </c>
      <c r="G62" s="4">
        <v>0</v>
      </c>
      <c r="H62" s="4">
        <v>10</v>
      </c>
      <c r="I62" s="5">
        <f>550000*1.1</f>
        <v>605000</v>
      </c>
      <c r="J62" s="5">
        <f t="shared" si="1"/>
        <v>6050000</v>
      </c>
      <c r="K62" s="4"/>
    </row>
    <row r="63" spans="1:11" ht="39" customHeight="1" x14ac:dyDescent="0.25">
      <c r="A63" s="3">
        <v>54</v>
      </c>
      <c r="B63" s="3" t="s">
        <v>89</v>
      </c>
      <c r="C63" s="4" t="s">
        <v>74</v>
      </c>
      <c r="D63" s="4" t="s">
        <v>12</v>
      </c>
      <c r="E63" s="4" t="s">
        <v>15</v>
      </c>
      <c r="F63" s="4">
        <v>5</v>
      </c>
      <c r="G63" s="4">
        <v>0</v>
      </c>
      <c r="H63" s="4">
        <f t="shared" si="0"/>
        <v>5</v>
      </c>
      <c r="I63" s="5">
        <f>1500000*1.1</f>
        <v>1650000.0000000002</v>
      </c>
      <c r="J63" s="5">
        <f t="shared" si="1"/>
        <v>8250000.0000000009</v>
      </c>
      <c r="K63" s="4"/>
    </row>
    <row r="64" spans="1:11" ht="39" customHeight="1" x14ac:dyDescent="0.25">
      <c r="A64" s="3">
        <v>55</v>
      </c>
      <c r="B64" s="3" t="s">
        <v>89</v>
      </c>
      <c r="C64" s="4" t="s">
        <v>75</v>
      </c>
      <c r="D64" s="4" t="s">
        <v>12</v>
      </c>
      <c r="E64" s="4" t="s">
        <v>15</v>
      </c>
      <c r="F64" s="4">
        <v>5</v>
      </c>
      <c r="G64" s="4">
        <v>0</v>
      </c>
      <c r="H64" s="4">
        <f t="shared" si="0"/>
        <v>5</v>
      </c>
      <c r="I64" s="5">
        <f>1200000*1.1</f>
        <v>1320000</v>
      </c>
      <c r="J64" s="5">
        <f>I64*H64</f>
        <v>6600000</v>
      </c>
      <c r="K64" s="4"/>
    </row>
    <row r="65" spans="1:11" ht="39" customHeight="1" x14ac:dyDescent="0.25">
      <c r="A65" s="3">
        <v>56</v>
      </c>
      <c r="B65" s="13" t="s">
        <v>90</v>
      </c>
      <c r="C65" s="14" t="s">
        <v>57</v>
      </c>
      <c r="D65" s="14" t="s">
        <v>12</v>
      </c>
      <c r="E65" s="14" t="s">
        <v>58</v>
      </c>
      <c r="F65" s="14">
        <v>2</v>
      </c>
      <c r="G65" s="14">
        <v>0</v>
      </c>
      <c r="H65" s="14">
        <f t="shared" ref="H65:H71" si="4">F65-G65</f>
        <v>2</v>
      </c>
      <c r="I65" s="15">
        <v>3450000</v>
      </c>
      <c r="J65" s="15">
        <f t="shared" ref="J65:J66" si="5">I65*H65</f>
        <v>6900000</v>
      </c>
      <c r="K65" s="4" t="s">
        <v>91</v>
      </c>
    </row>
    <row r="66" spans="1:11" ht="39" customHeight="1" x14ac:dyDescent="0.25">
      <c r="A66" s="3">
        <v>57</v>
      </c>
      <c r="B66" s="13" t="s">
        <v>90</v>
      </c>
      <c r="C66" s="14" t="s">
        <v>60</v>
      </c>
      <c r="D66" s="14" t="s">
        <v>12</v>
      </c>
      <c r="E66" s="14" t="s">
        <v>61</v>
      </c>
      <c r="F66" s="14">
        <v>4</v>
      </c>
      <c r="G66" s="14">
        <v>0</v>
      </c>
      <c r="H66" s="14">
        <f t="shared" si="4"/>
        <v>4</v>
      </c>
      <c r="I66" s="15">
        <v>550000</v>
      </c>
      <c r="J66" s="15">
        <f t="shared" si="5"/>
        <v>2200000</v>
      </c>
      <c r="K66" s="4" t="s">
        <v>91</v>
      </c>
    </row>
    <row r="67" spans="1:11" ht="39" customHeight="1" x14ac:dyDescent="0.25">
      <c r="A67" s="3">
        <v>58</v>
      </c>
      <c r="B67" s="13" t="s">
        <v>90</v>
      </c>
      <c r="C67" s="14" t="s">
        <v>92</v>
      </c>
      <c r="D67" s="14" t="s">
        <v>12</v>
      </c>
      <c r="E67" s="14" t="s">
        <v>32</v>
      </c>
      <c r="F67" s="14">
        <v>10</v>
      </c>
      <c r="G67" s="14">
        <v>0</v>
      </c>
      <c r="H67" s="14">
        <f t="shared" si="4"/>
        <v>10</v>
      </c>
      <c r="I67" s="15">
        <v>170000</v>
      </c>
      <c r="J67" s="15">
        <f>I67*H67</f>
        <v>1700000</v>
      </c>
      <c r="K67" s="4" t="s">
        <v>91</v>
      </c>
    </row>
    <row r="68" spans="1:11" ht="39" customHeight="1" x14ac:dyDescent="0.25">
      <c r="A68" s="3">
        <v>59</v>
      </c>
      <c r="B68" s="13" t="s">
        <v>90</v>
      </c>
      <c r="C68" s="14" t="s">
        <v>94</v>
      </c>
      <c r="D68" s="14" t="s">
        <v>12</v>
      </c>
      <c r="E68" s="14" t="s">
        <v>95</v>
      </c>
      <c r="F68" s="14">
        <v>20</v>
      </c>
      <c r="G68" s="14">
        <v>0</v>
      </c>
      <c r="H68" s="14">
        <f t="shared" si="4"/>
        <v>20</v>
      </c>
      <c r="I68" s="15">
        <v>50000</v>
      </c>
      <c r="J68" s="15">
        <f>I68*H68</f>
        <v>1000000</v>
      </c>
      <c r="K68" s="4" t="s">
        <v>91</v>
      </c>
    </row>
    <row r="69" spans="1:11" ht="39" customHeight="1" x14ac:dyDescent="0.25">
      <c r="A69" s="3">
        <v>60</v>
      </c>
      <c r="B69" s="13" t="s">
        <v>90</v>
      </c>
      <c r="C69" s="14" t="s">
        <v>96</v>
      </c>
      <c r="D69" s="14" t="s">
        <v>12</v>
      </c>
      <c r="E69" s="14" t="s">
        <v>95</v>
      </c>
      <c r="F69" s="14">
        <v>20</v>
      </c>
      <c r="G69" s="14">
        <v>0</v>
      </c>
      <c r="H69" s="14">
        <f t="shared" si="4"/>
        <v>20</v>
      </c>
      <c r="I69" s="15">
        <v>30000</v>
      </c>
      <c r="J69" s="15">
        <f>I69*H69</f>
        <v>600000</v>
      </c>
      <c r="K69" s="4" t="s">
        <v>91</v>
      </c>
    </row>
    <row r="70" spans="1:11" ht="39" customHeight="1" x14ac:dyDescent="0.25">
      <c r="A70" s="3">
        <v>61</v>
      </c>
      <c r="B70" s="13" t="s">
        <v>90</v>
      </c>
      <c r="C70" s="14" t="s">
        <v>97</v>
      </c>
      <c r="D70" s="14" t="s">
        <v>12</v>
      </c>
      <c r="E70" s="14" t="s">
        <v>95</v>
      </c>
      <c r="F70" s="14">
        <v>20</v>
      </c>
      <c r="G70" s="14">
        <v>0</v>
      </c>
      <c r="H70" s="14">
        <f t="shared" si="4"/>
        <v>20</v>
      </c>
      <c r="I70" s="15">
        <v>30000</v>
      </c>
      <c r="J70" s="15">
        <f>I70*H70</f>
        <v>600000</v>
      </c>
      <c r="K70" s="4" t="s">
        <v>91</v>
      </c>
    </row>
    <row r="71" spans="1:11" ht="39" customHeight="1" x14ac:dyDescent="0.25">
      <c r="A71" s="3">
        <v>62</v>
      </c>
      <c r="B71" s="13" t="s">
        <v>90</v>
      </c>
      <c r="C71" s="14" t="s">
        <v>64</v>
      </c>
      <c r="D71" s="14" t="s">
        <v>12</v>
      </c>
      <c r="E71" s="14" t="s">
        <v>13</v>
      </c>
      <c r="F71" s="14">
        <v>3</v>
      </c>
      <c r="G71" s="14">
        <v>0</v>
      </c>
      <c r="H71" s="14">
        <f t="shared" si="4"/>
        <v>3</v>
      </c>
      <c r="I71" s="15">
        <v>3000000</v>
      </c>
      <c r="J71" s="15">
        <f t="shared" ref="J71" si="6">I71*H71</f>
        <v>9000000</v>
      </c>
      <c r="K71" s="4" t="s">
        <v>91</v>
      </c>
    </row>
    <row r="72" spans="1:11" ht="26.1" customHeight="1" x14ac:dyDescent="0.25">
      <c r="A72" s="70" t="s">
        <v>82</v>
      </c>
      <c r="B72" s="71"/>
      <c r="C72" s="71"/>
      <c r="D72" s="71"/>
      <c r="E72" s="71"/>
      <c r="F72" s="71"/>
      <c r="G72" s="71"/>
      <c r="H72" s="71"/>
      <c r="I72" s="72"/>
      <c r="J72" s="5">
        <f>SUM(J10:J71)</f>
        <v>2226525000</v>
      </c>
      <c r="K72" s="4"/>
    </row>
    <row r="73" spans="1:11" ht="26.1" customHeight="1" x14ac:dyDescent="0.25">
      <c r="A73" s="67" t="s">
        <v>83</v>
      </c>
      <c r="B73" s="68"/>
      <c r="C73" s="68"/>
      <c r="D73" s="68"/>
      <c r="E73" s="68"/>
      <c r="F73" s="68"/>
      <c r="G73" s="68"/>
      <c r="H73" s="68"/>
      <c r="I73" s="69"/>
      <c r="J73" s="5">
        <f>J72*3%</f>
        <v>66795750</v>
      </c>
      <c r="K73" s="4"/>
    </row>
    <row r="74" spans="1:11" ht="26.1" customHeight="1" x14ac:dyDescent="0.25">
      <c r="A74" s="64" t="s">
        <v>84</v>
      </c>
      <c r="B74" s="65"/>
      <c r="C74" s="65"/>
      <c r="D74" s="65"/>
      <c r="E74" s="65"/>
      <c r="F74" s="65"/>
      <c r="G74" s="65"/>
      <c r="H74" s="65"/>
      <c r="I74" s="66"/>
      <c r="J74" s="6">
        <f>J72+J73</f>
        <v>2293320750</v>
      </c>
      <c r="K74" s="7"/>
    </row>
    <row r="75" spans="1:11" x14ac:dyDescent="0.25">
      <c r="I75" s="1"/>
      <c r="J75" s="1"/>
    </row>
    <row r="76" spans="1:11" ht="35.25" customHeight="1" x14ac:dyDescent="0.25">
      <c r="A76" s="61" t="s">
        <v>118</v>
      </c>
      <c r="B76" s="62"/>
      <c r="C76" s="62"/>
      <c r="D76" s="62"/>
      <c r="E76" s="62"/>
      <c r="F76" s="62"/>
      <c r="G76" s="62"/>
      <c r="H76" s="62"/>
      <c r="I76" s="62"/>
      <c r="J76" s="62"/>
      <c r="K76" s="63"/>
    </row>
    <row r="77" spans="1:11" ht="62.25" customHeight="1" x14ac:dyDescent="0.25">
      <c r="A77" s="8" t="s">
        <v>76</v>
      </c>
      <c r="B77" s="27" t="s">
        <v>105</v>
      </c>
      <c r="C77" s="9" t="s">
        <v>3</v>
      </c>
      <c r="D77" s="9" t="s">
        <v>4</v>
      </c>
      <c r="E77" s="9" t="s">
        <v>5</v>
      </c>
      <c r="F77" s="9" t="s">
        <v>6</v>
      </c>
      <c r="G77" s="9" t="s">
        <v>7</v>
      </c>
      <c r="H77" s="9" t="s">
        <v>8</v>
      </c>
      <c r="I77" s="10" t="s">
        <v>77</v>
      </c>
      <c r="J77" s="10" t="s">
        <v>9</v>
      </c>
      <c r="K77" s="9" t="s">
        <v>10</v>
      </c>
    </row>
    <row r="78" spans="1:11" ht="31.5" customHeight="1" x14ac:dyDescent="0.25">
      <c r="A78" s="26">
        <v>1</v>
      </c>
      <c r="B78" s="26" t="s">
        <v>106</v>
      </c>
      <c r="C78" s="26" t="s">
        <v>107</v>
      </c>
      <c r="D78" s="14" t="s">
        <v>12</v>
      </c>
      <c r="E78" s="26" t="s">
        <v>15</v>
      </c>
      <c r="F78" s="26">
        <v>4</v>
      </c>
      <c r="G78" s="26">
        <v>0</v>
      </c>
      <c r="H78" s="26">
        <v>4</v>
      </c>
      <c r="I78" s="5"/>
      <c r="J78" s="5">
        <f t="shared" ref="J78" si="7">I78*H78</f>
        <v>0</v>
      </c>
      <c r="K78" s="28"/>
    </row>
    <row r="79" spans="1:11" ht="31.5" customHeight="1" x14ac:dyDescent="0.25">
      <c r="A79" s="26">
        <v>2</v>
      </c>
      <c r="B79" s="26" t="s">
        <v>106</v>
      </c>
      <c r="C79" s="26" t="s">
        <v>108</v>
      </c>
      <c r="D79" s="14" t="s">
        <v>12</v>
      </c>
      <c r="E79" s="26" t="s">
        <v>15</v>
      </c>
      <c r="F79" s="26">
        <v>4</v>
      </c>
      <c r="G79" s="26">
        <v>0</v>
      </c>
      <c r="H79" s="26">
        <v>4</v>
      </c>
      <c r="I79" s="5"/>
      <c r="J79" s="5">
        <f t="shared" ref="J79:J85" si="8">I79*H79</f>
        <v>0</v>
      </c>
      <c r="K79" s="28"/>
    </row>
    <row r="80" spans="1:11" ht="31.5" customHeight="1" x14ac:dyDescent="0.25">
      <c r="A80" s="26">
        <v>3</v>
      </c>
      <c r="B80" s="26" t="s">
        <v>106</v>
      </c>
      <c r="C80" s="26" t="s">
        <v>109</v>
      </c>
      <c r="D80" s="14" t="s">
        <v>12</v>
      </c>
      <c r="E80" s="26" t="s">
        <v>15</v>
      </c>
      <c r="F80" s="26">
        <v>4</v>
      </c>
      <c r="G80" s="26">
        <v>0</v>
      </c>
      <c r="H80" s="26">
        <v>4</v>
      </c>
      <c r="I80" s="5"/>
      <c r="J80" s="5">
        <f t="shared" si="8"/>
        <v>0</v>
      </c>
      <c r="K80" s="28"/>
    </row>
    <row r="81" spans="1:11" ht="31.5" customHeight="1" x14ac:dyDescent="0.25">
      <c r="A81" s="26">
        <v>4</v>
      </c>
      <c r="B81" s="26" t="s">
        <v>106</v>
      </c>
      <c r="C81" s="26" t="s">
        <v>110</v>
      </c>
      <c r="D81" s="14" t="s">
        <v>12</v>
      </c>
      <c r="E81" s="26" t="s">
        <v>15</v>
      </c>
      <c r="F81" s="26">
        <v>1</v>
      </c>
      <c r="G81" s="26">
        <v>0</v>
      </c>
      <c r="H81" s="26">
        <v>1</v>
      </c>
      <c r="I81" s="5"/>
      <c r="J81" s="5">
        <f t="shared" si="8"/>
        <v>0</v>
      </c>
      <c r="K81" s="28"/>
    </row>
    <row r="82" spans="1:11" ht="31.5" customHeight="1" x14ac:dyDescent="0.25">
      <c r="A82" s="26">
        <v>5</v>
      </c>
      <c r="B82" s="26" t="s">
        <v>106</v>
      </c>
      <c r="C82" s="26" t="s">
        <v>111</v>
      </c>
      <c r="D82" s="14" t="s">
        <v>12</v>
      </c>
      <c r="E82" s="26" t="s">
        <v>15</v>
      </c>
      <c r="F82" s="26">
        <v>1</v>
      </c>
      <c r="G82" s="26">
        <v>0</v>
      </c>
      <c r="H82" s="26">
        <v>1</v>
      </c>
      <c r="I82" s="5"/>
      <c r="J82" s="5">
        <f t="shared" si="8"/>
        <v>0</v>
      </c>
      <c r="K82" s="28"/>
    </row>
    <row r="83" spans="1:11" ht="31.5" customHeight="1" x14ac:dyDescent="0.25">
      <c r="A83" s="26">
        <v>6</v>
      </c>
      <c r="B83" s="26" t="s">
        <v>112</v>
      </c>
      <c r="C83" s="26" t="s">
        <v>113</v>
      </c>
      <c r="D83" s="14" t="s">
        <v>12</v>
      </c>
      <c r="E83" s="26" t="s">
        <v>15</v>
      </c>
      <c r="F83" s="26">
        <v>2</v>
      </c>
      <c r="G83" s="26">
        <v>0</v>
      </c>
      <c r="H83" s="26">
        <v>2</v>
      </c>
      <c r="I83" s="5"/>
      <c r="J83" s="5">
        <f t="shared" si="8"/>
        <v>0</v>
      </c>
      <c r="K83" s="28"/>
    </row>
    <row r="84" spans="1:11" ht="31.5" customHeight="1" x14ac:dyDescent="0.25">
      <c r="A84" s="26">
        <v>7</v>
      </c>
      <c r="B84" s="26" t="s">
        <v>114</v>
      </c>
      <c r="C84" s="26" t="s">
        <v>115</v>
      </c>
      <c r="D84" s="14" t="s">
        <v>12</v>
      </c>
      <c r="E84" s="26" t="s">
        <v>15</v>
      </c>
      <c r="F84" s="26">
        <v>2</v>
      </c>
      <c r="G84" s="26">
        <v>0</v>
      </c>
      <c r="H84" s="26">
        <v>2</v>
      </c>
      <c r="I84" s="5"/>
      <c r="J84" s="5">
        <f t="shared" si="8"/>
        <v>0</v>
      </c>
      <c r="K84" s="28"/>
    </row>
    <row r="85" spans="1:11" ht="31.5" customHeight="1" x14ac:dyDescent="0.25">
      <c r="A85" s="26">
        <v>8</v>
      </c>
      <c r="B85" s="26" t="s">
        <v>114</v>
      </c>
      <c r="C85" s="26" t="s">
        <v>116</v>
      </c>
      <c r="D85" s="14" t="s">
        <v>12</v>
      </c>
      <c r="E85" s="26" t="s">
        <v>15</v>
      </c>
      <c r="F85" s="26">
        <v>5</v>
      </c>
      <c r="G85" s="26">
        <v>0</v>
      </c>
      <c r="H85" s="26">
        <v>5</v>
      </c>
      <c r="I85" s="5"/>
      <c r="J85" s="5">
        <f t="shared" si="8"/>
        <v>0</v>
      </c>
      <c r="K85" s="28"/>
    </row>
    <row r="86" spans="1:11" ht="30.75" customHeight="1" x14ac:dyDescent="0.25">
      <c r="A86" s="58" t="s">
        <v>154</v>
      </c>
      <c r="B86" s="59"/>
      <c r="C86" s="59"/>
      <c r="D86" s="59"/>
      <c r="E86" s="59"/>
      <c r="F86" s="59"/>
      <c r="G86" s="59"/>
      <c r="H86" s="60"/>
      <c r="I86" s="5"/>
      <c r="J86" s="5">
        <v>469000000</v>
      </c>
      <c r="K86" s="28"/>
    </row>
    <row r="87" spans="1:11" ht="48" customHeight="1" x14ac:dyDescent="0.25">
      <c r="A87" s="61" t="s">
        <v>119</v>
      </c>
      <c r="B87" s="62"/>
      <c r="C87" s="62"/>
      <c r="D87" s="62"/>
      <c r="E87" s="62"/>
      <c r="F87" s="62"/>
      <c r="G87" s="62"/>
      <c r="H87" s="62"/>
      <c r="I87" s="62"/>
      <c r="J87" s="62"/>
      <c r="K87" s="63"/>
    </row>
    <row r="88" spans="1:11" ht="47.25" x14ac:dyDescent="0.25">
      <c r="A88" s="8" t="s">
        <v>76</v>
      </c>
      <c r="B88" s="27" t="s">
        <v>105</v>
      </c>
      <c r="C88" s="9" t="s">
        <v>3</v>
      </c>
      <c r="D88" s="9" t="s">
        <v>4</v>
      </c>
      <c r="E88" s="9" t="s">
        <v>5</v>
      </c>
      <c r="F88" s="9" t="s">
        <v>6</v>
      </c>
      <c r="G88" s="9" t="s">
        <v>7</v>
      </c>
      <c r="H88" s="9" t="s">
        <v>8</v>
      </c>
      <c r="I88" s="10" t="s">
        <v>77</v>
      </c>
      <c r="J88" s="10" t="s">
        <v>9</v>
      </c>
      <c r="K88" s="9" t="s">
        <v>10</v>
      </c>
    </row>
    <row r="89" spans="1:11" ht="51" customHeight="1" x14ac:dyDescent="0.25">
      <c r="A89" s="26">
        <v>1</v>
      </c>
      <c r="B89" s="29" t="s">
        <v>120</v>
      </c>
      <c r="C89" s="30" t="s">
        <v>123</v>
      </c>
      <c r="D89" s="14" t="s">
        <v>12</v>
      </c>
      <c r="E89" s="26" t="s">
        <v>15</v>
      </c>
      <c r="F89" s="31">
        <v>20</v>
      </c>
      <c r="G89" s="26">
        <v>0</v>
      </c>
      <c r="H89" s="31">
        <v>20</v>
      </c>
      <c r="I89" s="5"/>
      <c r="J89" s="5">
        <f t="shared" ref="J89:J96" si="9">I89*H89</f>
        <v>0</v>
      </c>
      <c r="K89" s="28"/>
    </row>
    <row r="90" spans="1:11" ht="51" customHeight="1" x14ac:dyDescent="0.25">
      <c r="A90" s="26">
        <v>2</v>
      </c>
      <c r="B90" s="29" t="s">
        <v>120</v>
      </c>
      <c r="C90" s="30" t="s">
        <v>124</v>
      </c>
      <c r="D90" s="14" t="s">
        <v>12</v>
      </c>
      <c r="E90" s="26" t="s">
        <v>15</v>
      </c>
      <c r="F90" s="31">
        <v>1</v>
      </c>
      <c r="G90" s="26">
        <v>0</v>
      </c>
      <c r="H90" s="31">
        <v>1</v>
      </c>
      <c r="I90" s="5"/>
      <c r="J90" s="5">
        <f t="shared" si="9"/>
        <v>0</v>
      </c>
      <c r="K90" s="28"/>
    </row>
    <row r="91" spans="1:11" ht="51" customHeight="1" x14ac:dyDescent="0.25">
      <c r="A91" s="26">
        <v>3</v>
      </c>
      <c r="B91" s="29" t="s">
        <v>120</v>
      </c>
      <c r="C91" s="30" t="s">
        <v>125</v>
      </c>
      <c r="D91" s="14" t="s">
        <v>12</v>
      </c>
      <c r="E91" s="26" t="s">
        <v>15</v>
      </c>
      <c r="F91" s="31">
        <v>3</v>
      </c>
      <c r="G91" s="26">
        <v>0</v>
      </c>
      <c r="H91" s="31">
        <v>3</v>
      </c>
      <c r="I91" s="5"/>
      <c r="J91" s="5">
        <f t="shared" si="9"/>
        <v>0</v>
      </c>
      <c r="K91" s="28"/>
    </row>
    <row r="92" spans="1:11" ht="51" customHeight="1" x14ac:dyDescent="0.25">
      <c r="A92" s="26">
        <v>4</v>
      </c>
      <c r="B92" s="29" t="s">
        <v>120</v>
      </c>
      <c r="C92" s="30" t="s">
        <v>126</v>
      </c>
      <c r="D92" s="14" t="s">
        <v>12</v>
      </c>
      <c r="E92" s="26" t="s">
        <v>15</v>
      </c>
      <c r="F92" s="31">
        <v>10</v>
      </c>
      <c r="G92" s="26">
        <v>0</v>
      </c>
      <c r="H92" s="31">
        <v>10</v>
      </c>
      <c r="I92" s="5"/>
      <c r="J92" s="5">
        <f t="shared" si="9"/>
        <v>0</v>
      </c>
      <c r="K92" s="28"/>
    </row>
    <row r="93" spans="1:11" ht="51" customHeight="1" x14ac:dyDescent="0.25">
      <c r="A93" s="26">
        <v>5</v>
      </c>
      <c r="B93" s="29" t="s">
        <v>120</v>
      </c>
      <c r="C93" s="30" t="s">
        <v>127</v>
      </c>
      <c r="D93" s="14" t="s">
        <v>12</v>
      </c>
      <c r="E93" s="26" t="s">
        <v>15</v>
      </c>
      <c r="F93" s="31">
        <v>10</v>
      </c>
      <c r="G93" s="26">
        <v>0</v>
      </c>
      <c r="H93" s="31">
        <v>10</v>
      </c>
      <c r="I93" s="5"/>
      <c r="J93" s="5">
        <f t="shared" si="9"/>
        <v>0</v>
      </c>
      <c r="K93" s="28"/>
    </row>
    <row r="94" spans="1:11" ht="51" customHeight="1" x14ac:dyDescent="0.25">
      <c r="A94" s="26">
        <v>6</v>
      </c>
      <c r="B94" s="26" t="s">
        <v>121</v>
      </c>
      <c r="C94" s="30" t="s">
        <v>128</v>
      </c>
      <c r="D94" s="14" t="s">
        <v>12</v>
      </c>
      <c r="E94" s="26" t="s">
        <v>15</v>
      </c>
      <c r="F94" s="26">
        <v>1</v>
      </c>
      <c r="G94" s="26">
        <v>0</v>
      </c>
      <c r="H94" s="26">
        <v>1</v>
      </c>
      <c r="I94" s="5"/>
      <c r="J94" s="5">
        <f t="shared" si="9"/>
        <v>0</v>
      </c>
      <c r="K94" s="28"/>
    </row>
    <row r="95" spans="1:11" ht="51" customHeight="1" x14ac:dyDescent="0.25">
      <c r="A95" s="26">
        <v>7</v>
      </c>
      <c r="B95" s="26" t="s">
        <v>121</v>
      </c>
      <c r="C95" s="30" t="s">
        <v>129</v>
      </c>
      <c r="D95" s="14" t="s">
        <v>12</v>
      </c>
      <c r="E95" s="26" t="s">
        <v>15</v>
      </c>
      <c r="F95" s="26">
        <v>1</v>
      </c>
      <c r="G95" s="26">
        <v>0</v>
      </c>
      <c r="H95" s="26">
        <v>1</v>
      </c>
      <c r="I95" s="5"/>
      <c r="J95" s="5">
        <f t="shared" si="9"/>
        <v>0</v>
      </c>
      <c r="K95" s="28"/>
    </row>
    <row r="96" spans="1:11" ht="51" customHeight="1" x14ac:dyDescent="0.25">
      <c r="A96" s="26">
        <v>8</v>
      </c>
      <c r="B96" s="26" t="s">
        <v>122</v>
      </c>
      <c r="C96" s="30" t="s">
        <v>130</v>
      </c>
      <c r="D96" s="14" t="s">
        <v>12</v>
      </c>
      <c r="E96" s="26" t="s">
        <v>15</v>
      </c>
      <c r="F96" s="26">
        <v>1</v>
      </c>
      <c r="G96" s="26">
        <v>0</v>
      </c>
      <c r="H96" s="26">
        <v>1</v>
      </c>
      <c r="I96" s="5"/>
      <c r="J96" s="5">
        <f t="shared" si="9"/>
        <v>0</v>
      </c>
      <c r="K96" s="28"/>
    </row>
    <row r="97" spans="1:11" ht="40.5" customHeight="1" x14ac:dyDescent="0.25">
      <c r="A97" s="26">
        <v>9</v>
      </c>
      <c r="B97" s="26" t="s">
        <v>121</v>
      </c>
      <c r="C97" s="30" t="s">
        <v>131</v>
      </c>
      <c r="D97" s="14" t="s">
        <v>12</v>
      </c>
      <c r="E97" s="26" t="s">
        <v>15</v>
      </c>
      <c r="F97" s="26">
        <v>1</v>
      </c>
      <c r="G97" s="26">
        <v>0</v>
      </c>
      <c r="H97" s="26">
        <v>1</v>
      </c>
      <c r="I97" s="28"/>
      <c r="J97" s="28"/>
      <c r="K97" s="28"/>
    </row>
    <row r="98" spans="1:11" ht="40.5" customHeight="1" x14ac:dyDescent="0.25">
      <c r="A98" s="26">
        <v>10</v>
      </c>
      <c r="B98" s="26" t="s">
        <v>121</v>
      </c>
      <c r="C98" s="30" t="s">
        <v>132</v>
      </c>
      <c r="D98" s="14" t="s">
        <v>12</v>
      </c>
      <c r="E98" s="26" t="s">
        <v>15</v>
      </c>
      <c r="F98" s="26">
        <v>1</v>
      </c>
      <c r="G98" s="26">
        <v>0</v>
      </c>
      <c r="H98" s="26">
        <v>1</v>
      </c>
      <c r="I98" s="28"/>
      <c r="J98" s="28"/>
      <c r="K98" s="28"/>
    </row>
    <row r="99" spans="1:11" ht="40.5" customHeight="1" x14ac:dyDescent="0.25">
      <c r="A99" s="26">
        <v>11</v>
      </c>
      <c r="B99" s="26" t="s">
        <v>121</v>
      </c>
      <c r="C99" s="30" t="s">
        <v>133</v>
      </c>
      <c r="D99" s="14" t="s">
        <v>12</v>
      </c>
      <c r="E99" s="26" t="s">
        <v>15</v>
      </c>
      <c r="F99" s="26">
        <v>2</v>
      </c>
      <c r="G99" s="26">
        <v>0</v>
      </c>
      <c r="H99" s="26">
        <v>2</v>
      </c>
      <c r="I99" s="28"/>
      <c r="J99" s="28"/>
      <c r="K99" s="28"/>
    </row>
    <row r="100" spans="1:11" ht="40.5" customHeight="1" x14ac:dyDescent="0.25">
      <c r="A100" s="26">
        <v>12</v>
      </c>
      <c r="B100" s="26" t="s">
        <v>121</v>
      </c>
      <c r="C100" s="30" t="s">
        <v>134</v>
      </c>
      <c r="D100" s="14" t="s">
        <v>12</v>
      </c>
      <c r="E100" s="26" t="s">
        <v>15</v>
      </c>
      <c r="F100" s="26">
        <v>1</v>
      </c>
      <c r="G100" s="26">
        <v>0</v>
      </c>
      <c r="H100" s="26">
        <v>1</v>
      </c>
      <c r="I100" s="28"/>
      <c r="J100" s="28"/>
      <c r="K100" s="28"/>
    </row>
    <row r="101" spans="1:11" ht="30.75" customHeight="1" x14ac:dyDescent="0.25">
      <c r="A101" s="58" t="s">
        <v>154</v>
      </c>
      <c r="B101" s="59"/>
      <c r="C101" s="59"/>
      <c r="D101" s="59"/>
      <c r="E101" s="59"/>
      <c r="F101" s="59"/>
      <c r="G101" s="59"/>
      <c r="H101" s="60"/>
      <c r="I101" s="5"/>
      <c r="J101" s="5">
        <v>755000000</v>
      </c>
      <c r="K101" s="28"/>
    </row>
  </sheetData>
  <mergeCells count="16">
    <mergeCell ref="A101:H101"/>
    <mergeCell ref="A87:K87"/>
    <mergeCell ref="A5:K5"/>
    <mergeCell ref="A72:I72"/>
    <mergeCell ref="A73:I73"/>
    <mergeCell ref="A74:I74"/>
    <mergeCell ref="A7:K7"/>
    <mergeCell ref="A6:K6"/>
    <mergeCell ref="A76:K76"/>
    <mergeCell ref="A86:H86"/>
    <mergeCell ref="A4:K4"/>
    <mergeCell ref="A1:C1"/>
    <mergeCell ref="A2:C2"/>
    <mergeCell ref="D1:K1"/>
    <mergeCell ref="D2:K2"/>
    <mergeCell ref="D3:K3"/>
  </mergeCells>
  <pageMargins left="0.45" right="0.45" top="0.5" bottom="0.5" header="0.3" footer="0.3"/>
  <pageSetup paperSize="9" scale="54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D13E-A700-AA4E-867D-D66C89700E9A}">
  <sheetPr>
    <pageSetUpPr fitToPage="1"/>
  </sheetPr>
  <dimension ref="A1:K98"/>
  <sheetViews>
    <sheetView workbookViewId="0">
      <selection activeCell="J41" sqref="J41:J42"/>
    </sheetView>
  </sheetViews>
  <sheetFormatPr defaultColWidth="8.85546875" defaultRowHeight="15" x14ac:dyDescent="0.25"/>
  <cols>
    <col min="1" max="1" width="6.28515625" bestFit="1" customWidth="1"/>
    <col min="2" max="2" width="27" customWidth="1"/>
    <col min="3" max="3" width="47.28515625" customWidth="1"/>
    <col min="4" max="4" width="10.42578125" customWidth="1"/>
    <col min="5" max="5" width="6.42578125" customWidth="1"/>
    <col min="6" max="6" width="6.28515625" customWidth="1"/>
    <col min="7" max="7" width="6.140625" customWidth="1"/>
    <col min="8" max="8" width="6.7109375" customWidth="1"/>
    <col min="9" max="9" width="13.7109375" bestFit="1" customWidth="1"/>
    <col min="10" max="10" width="15.42578125" bestFit="1" customWidth="1"/>
    <col min="11" max="11" width="25.42578125" customWidth="1"/>
  </cols>
  <sheetData>
    <row r="1" spans="1:11" ht="21.75" customHeight="1" x14ac:dyDescent="0.3">
      <c r="A1" s="43" t="s">
        <v>78</v>
      </c>
      <c r="B1" s="43"/>
      <c r="C1" s="43"/>
      <c r="D1" s="44" t="s">
        <v>0</v>
      </c>
      <c r="E1" s="44"/>
      <c r="F1" s="44"/>
      <c r="G1" s="44"/>
      <c r="H1" s="44"/>
      <c r="I1" s="44"/>
      <c r="J1" s="44"/>
      <c r="K1" s="44"/>
    </row>
    <row r="2" spans="1:11" ht="18" customHeight="1" x14ac:dyDescent="0.3">
      <c r="A2" s="44" t="s">
        <v>79</v>
      </c>
      <c r="B2" s="44"/>
      <c r="C2" s="44"/>
      <c r="D2" s="44" t="s">
        <v>1</v>
      </c>
      <c r="E2" s="44"/>
      <c r="F2" s="44"/>
      <c r="G2" s="44"/>
      <c r="H2" s="44"/>
      <c r="I2" s="44"/>
      <c r="J2" s="44"/>
      <c r="K2" s="44"/>
    </row>
    <row r="3" spans="1:11" ht="23.25" customHeight="1" x14ac:dyDescent="0.3">
      <c r="A3" s="2"/>
      <c r="B3" s="2"/>
      <c r="C3" s="2"/>
      <c r="D3" s="45" t="s">
        <v>2</v>
      </c>
      <c r="E3" s="45"/>
      <c r="F3" s="45"/>
      <c r="G3" s="45"/>
      <c r="H3" s="45"/>
      <c r="I3" s="45"/>
      <c r="J3" s="45"/>
      <c r="K3" s="45"/>
    </row>
    <row r="4" spans="1:11" ht="23.25" customHeight="1" x14ac:dyDescent="0.3">
      <c r="A4" s="42" t="s">
        <v>80</v>
      </c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1" ht="23.25" customHeight="1" x14ac:dyDescent="0.3">
      <c r="A5" s="45" t="s">
        <v>81</v>
      </c>
      <c r="B5" s="45"/>
      <c r="C5" s="45"/>
      <c r="D5" s="45"/>
      <c r="E5" s="45"/>
      <c r="F5" s="45"/>
      <c r="G5" s="45"/>
      <c r="H5" s="45"/>
      <c r="I5" s="45"/>
      <c r="J5" s="45"/>
      <c r="K5" s="45"/>
    </row>
    <row r="6" spans="1:11" ht="14.25" customHeight="1" x14ac:dyDescent="0.25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</row>
    <row r="7" spans="1:11" ht="35.25" customHeight="1" x14ac:dyDescent="0.25">
      <c r="A7" s="46" t="s">
        <v>117</v>
      </c>
      <c r="B7" s="46"/>
      <c r="C7" s="46"/>
      <c r="D7" s="46"/>
      <c r="E7" s="46"/>
      <c r="F7" s="46"/>
      <c r="G7" s="46"/>
      <c r="H7" s="46"/>
      <c r="I7" s="46"/>
      <c r="J7" s="46"/>
      <c r="K7" s="46"/>
    </row>
    <row r="8" spans="1:11" ht="47.25" x14ac:dyDescent="0.25">
      <c r="A8" s="8" t="s">
        <v>76</v>
      </c>
      <c r="B8" s="8" t="s">
        <v>87</v>
      </c>
      <c r="C8" s="9" t="s">
        <v>3</v>
      </c>
      <c r="D8" s="9" t="s">
        <v>4</v>
      </c>
      <c r="E8" s="9" t="s">
        <v>5</v>
      </c>
      <c r="F8" s="9" t="s">
        <v>6</v>
      </c>
      <c r="G8" s="9" t="s">
        <v>7</v>
      </c>
      <c r="H8" s="9" t="s">
        <v>8</v>
      </c>
      <c r="I8" s="10" t="s">
        <v>77</v>
      </c>
      <c r="J8" s="10" t="s">
        <v>9</v>
      </c>
      <c r="K8" s="9" t="s">
        <v>10</v>
      </c>
    </row>
    <row r="9" spans="1:11" ht="41.1" customHeight="1" x14ac:dyDescent="0.25">
      <c r="A9" s="8">
        <v>1</v>
      </c>
      <c r="B9" s="3" t="s">
        <v>88</v>
      </c>
      <c r="C9" s="20" t="s">
        <v>98</v>
      </c>
      <c r="D9" s="4" t="s">
        <v>12</v>
      </c>
      <c r="E9" s="9"/>
      <c r="F9" s="9">
        <v>1</v>
      </c>
      <c r="G9" s="9">
        <v>0</v>
      </c>
      <c r="H9" s="9">
        <v>1</v>
      </c>
      <c r="I9" s="10">
        <v>100000000</v>
      </c>
      <c r="J9" s="10">
        <v>100000000</v>
      </c>
      <c r="K9" s="9" t="s">
        <v>99</v>
      </c>
    </row>
    <row r="10" spans="1:11" ht="40.5" customHeight="1" x14ac:dyDescent="0.25">
      <c r="A10" s="3">
        <v>2</v>
      </c>
      <c r="B10" s="3" t="s">
        <v>88</v>
      </c>
      <c r="C10" s="4" t="s">
        <v>11</v>
      </c>
      <c r="D10" s="4" t="s">
        <v>12</v>
      </c>
      <c r="E10" s="4" t="s">
        <v>13</v>
      </c>
      <c r="F10" s="4">
        <v>1</v>
      </c>
      <c r="G10" s="4">
        <v>0</v>
      </c>
      <c r="H10" s="4">
        <f t="shared" ref="H10:H70" si="0">F10-G10</f>
        <v>1</v>
      </c>
      <c r="I10" s="5">
        <f>15500000*1.1</f>
        <v>17050000</v>
      </c>
      <c r="J10" s="5">
        <f t="shared" ref="J10:J62" si="1">I10*H10</f>
        <v>17050000</v>
      </c>
      <c r="K10" s="4"/>
    </row>
    <row r="11" spans="1:11" ht="40.5" customHeight="1" x14ac:dyDescent="0.25">
      <c r="A11" s="3">
        <v>3</v>
      </c>
      <c r="B11" s="3" t="s">
        <v>88</v>
      </c>
      <c r="C11" s="4" t="s">
        <v>14</v>
      </c>
      <c r="D11" s="4" t="s">
        <v>12</v>
      </c>
      <c r="E11" s="4" t="s">
        <v>15</v>
      </c>
      <c r="F11" s="4">
        <v>10</v>
      </c>
      <c r="G11" s="4">
        <v>0</v>
      </c>
      <c r="H11" s="4">
        <f t="shared" si="0"/>
        <v>10</v>
      </c>
      <c r="I11" s="5">
        <f>1100000*1.1</f>
        <v>1210000</v>
      </c>
      <c r="J11" s="5">
        <f t="shared" si="1"/>
        <v>12100000</v>
      </c>
      <c r="K11" s="4"/>
    </row>
    <row r="12" spans="1:11" ht="40.5" customHeight="1" x14ac:dyDescent="0.25">
      <c r="A12" s="3">
        <v>4</v>
      </c>
      <c r="B12" s="3" t="s">
        <v>88</v>
      </c>
      <c r="C12" s="4" t="s">
        <v>16</v>
      </c>
      <c r="D12" s="4" t="s">
        <v>12</v>
      </c>
      <c r="E12" s="4" t="s">
        <v>17</v>
      </c>
      <c r="F12" s="4">
        <v>9</v>
      </c>
      <c r="G12" s="4">
        <v>0</v>
      </c>
      <c r="H12" s="4">
        <f t="shared" si="0"/>
        <v>9</v>
      </c>
      <c r="I12" s="5">
        <v>1200000</v>
      </c>
      <c r="J12" s="5">
        <f t="shared" si="1"/>
        <v>10800000</v>
      </c>
      <c r="K12" s="4"/>
    </row>
    <row r="13" spans="1:11" ht="40.5" customHeight="1" x14ac:dyDescent="0.25">
      <c r="A13" s="3">
        <v>5</v>
      </c>
      <c r="B13" s="3" t="s">
        <v>88</v>
      </c>
      <c r="C13" s="4" t="s">
        <v>18</v>
      </c>
      <c r="D13" s="4" t="s">
        <v>12</v>
      </c>
      <c r="E13" s="4" t="s">
        <v>15</v>
      </c>
      <c r="F13" s="4">
        <v>30</v>
      </c>
      <c r="G13" s="4">
        <v>0</v>
      </c>
      <c r="H13" s="4">
        <f t="shared" si="0"/>
        <v>30</v>
      </c>
      <c r="I13" s="5">
        <v>1500000</v>
      </c>
      <c r="J13" s="5">
        <f t="shared" si="1"/>
        <v>45000000</v>
      </c>
      <c r="K13" s="4"/>
    </row>
    <row r="14" spans="1:11" ht="40.5" customHeight="1" x14ac:dyDescent="0.25">
      <c r="A14" s="3">
        <v>6</v>
      </c>
      <c r="B14" s="3" t="s">
        <v>88</v>
      </c>
      <c r="C14" s="4" t="s">
        <v>19</v>
      </c>
      <c r="D14" s="4" t="s">
        <v>12</v>
      </c>
      <c r="E14" s="4" t="s">
        <v>15</v>
      </c>
      <c r="F14" s="4">
        <v>30</v>
      </c>
      <c r="G14" s="4">
        <v>0</v>
      </c>
      <c r="H14" s="4">
        <f t="shared" si="0"/>
        <v>30</v>
      </c>
      <c r="I14" s="5">
        <v>380000</v>
      </c>
      <c r="J14" s="5">
        <f t="shared" si="1"/>
        <v>11400000</v>
      </c>
      <c r="K14" s="4"/>
    </row>
    <row r="15" spans="1:11" ht="40.5" customHeight="1" x14ac:dyDescent="0.25">
      <c r="A15" s="3">
        <v>7</v>
      </c>
      <c r="B15" s="3" t="s">
        <v>88</v>
      </c>
      <c r="C15" s="4" t="s">
        <v>20</v>
      </c>
      <c r="D15" s="4" t="s">
        <v>12</v>
      </c>
      <c r="E15" s="4" t="s">
        <v>15</v>
      </c>
      <c r="F15" s="4">
        <v>1</v>
      </c>
      <c r="G15" s="4"/>
      <c r="H15" s="4">
        <f t="shared" si="0"/>
        <v>1</v>
      </c>
      <c r="I15" s="5">
        <f>5200000*1.1</f>
        <v>5720000</v>
      </c>
      <c r="J15" s="5">
        <f t="shared" si="1"/>
        <v>5720000</v>
      </c>
      <c r="K15" s="4"/>
    </row>
    <row r="16" spans="1:11" ht="78.75" x14ac:dyDescent="0.25">
      <c r="A16" s="3">
        <v>8</v>
      </c>
      <c r="B16" s="3" t="s">
        <v>88</v>
      </c>
      <c r="C16" s="4" t="s">
        <v>21</v>
      </c>
      <c r="D16" s="4" t="s">
        <v>12</v>
      </c>
      <c r="E16" s="4" t="s">
        <v>15</v>
      </c>
      <c r="F16" s="4">
        <v>4</v>
      </c>
      <c r="G16" s="4">
        <v>0</v>
      </c>
      <c r="H16" s="4">
        <f t="shared" si="0"/>
        <v>4</v>
      </c>
      <c r="I16" s="5">
        <f>8500000*1.1</f>
        <v>9350000</v>
      </c>
      <c r="J16" s="5">
        <f t="shared" si="1"/>
        <v>37400000</v>
      </c>
      <c r="K16" s="4"/>
    </row>
    <row r="17" spans="1:11" ht="42" customHeight="1" x14ac:dyDescent="0.25">
      <c r="A17" s="3">
        <v>9</v>
      </c>
      <c r="B17" s="3" t="s">
        <v>88</v>
      </c>
      <c r="C17" s="4" t="s">
        <v>22</v>
      </c>
      <c r="D17" s="4" t="s">
        <v>12</v>
      </c>
      <c r="E17" s="4" t="s">
        <v>13</v>
      </c>
      <c r="F17" s="4">
        <v>1</v>
      </c>
      <c r="G17" s="4">
        <v>0</v>
      </c>
      <c r="H17" s="4">
        <f t="shared" si="0"/>
        <v>1</v>
      </c>
      <c r="I17" s="5">
        <v>22000000</v>
      </c>
      <c r="J17" s="5">
        <f t="shared" si="1"/>
        <v>22000000</v>
      </c>
      <c r="K17" s="4"/>
    </row>
    <row r="18" spans="1:11" ht="42" customHeight="1" x14ac:dyDescent="0.25">
      <c r="A18" s="3">
        <v>10</v>
      </c>
      <c r="B18" s="3" t="s">
        <v>88</v>
      </c>
      <c r="C18" s="11" t="s">
        <v>136</v>
      </c>
      <c r="D18" s="11" t="s">
        <v>12</v>
      </c>
      <c r="E18" s="11" t="s">
        <v>13</v>
      </c>
      <c r="F18" s="11">
        <v>1</v>
      </c>
      <c r="G18" s="11">
        <v>0</v>
      </c>
      <c r="H18" s="11">
        <f t="shared" si="0"/>
        <v>1</v>
      </c>
      <c r="I18" s="12">
        <v>4000000</v>
      </c>
      <c r="J18" s="12">
        <f t="shared" si="1"/>
        <v>4000000</v>
      </c>
      <c r="K18" s="11"/>
    </row>
    <row r="19" spans="1:11" ht="42" customHeight="1" x14ac:dyDescent="0.25">
      <c r="A19" s="3">
        <v>11</v>
      </c>
      <c r="B19" s="3" t="s">
        <v>88</v>
      </c>
      <c r="C19" s="11" t="s">
        <v>135</v>
      </c>
      <c r="D19" s="11" t="s">
        <v>12</v>
      </c>
      <c r="E19" s="11" t="s">
        <v>13</v>
      </c>
      <c r="F19" s="11">
        <v>1</v>
      </c>
      <c r="G19" s="11">
        <v>0</v>
      </c>
      <c r="H19" s="11">
        <f t="shared" si="0"/>
        <v>1</v>
      </c>
      <c r="I19" s="12">
        <v>5500000</v>
      </c>
      <c r="J19" s="12">
        <f t="shared" si="1"/>
        <v>5500000</v>
      </c>
      <c r="K19" s="11"/>
    </row>
    <row r="20" spans="1:11" ht="189" x14ac:dyDescent="0.25">
      <c r="A20" s="3">
        <v>12</v>
      </c>
      <c r="B20" s="3" t="s">
        <v>88</v>
      </c>
      <c r="C20" s="4" t="s">
        <v>86</v>
      </c>
      <c r="D20" s="4" t="s">
        <v>12</v>
      </c>
      <c r="E20" s="4" t="s">
        <v>13</v>
      </c>
      <c r="F20" s="4">
        <v>9</v>
      </c>
      <c r="G20" s="4">
        <v>0</v>
      </c>
      <c r="H20" s="4">
        <v>9</v>
      </c>
      <c r="I20" s="5">
        <v>21000000</v>
      </c>
      <c r="J20" s="5">
        <f>I20*H20</f>
        <v>189000000</v>
      </c>
      <c r="K20" s="4" t="s">
        <v>23</v>
      </c>
    </row>
    <row r="21" spans="1:11" ht="63" x14ac:dyDescent="0.25">
      <c r="A21" s="3">
        <v>13</v>
      </c>
      <c r="B21" s="3" t="s">
        <v>88</v>
      </c>
      <c r="C21" s="4" t="s">
        <v>24</v>
      </c>
      <c r="D21" s="4" t="s">
        <v>12</v>
      </c>
      <c r="E21" s="4" t="s">
        <v>15</v>
      </c>
      <c r="F21" s="4">
        <v>20</v>
      </c>
      <c r="G21" s="4">
        <v>0</v>
      </c>
      <c r="H21" s="4">
        <v>20</v>
      </c>
      <c r="I21" s="5">
        <v>165000</v>
      </c>
      <c r="J21" s="5">
        <f>I21*H21</f>
        <v>3300000</v>
      </c>
      <c r="K21" s="4" t="s">
        <v>100</v>
      </c>
    </row>
    <row r="22" spans="1:11" ht="31.5" x14ac:dyDescent="0.25">
      <c r="A22" s="3">
        <v>14</v>
      </c>
      <c r="B22" s="3" t="s">
        <v>88</v>
      </c>
      <c r="C22" s="4" t="s">
        <v>25</v>
      </c>
      <c r="D22" s="4" t="s">
        <v>12</v>
      </c>
      <c r="E22" s="4" t="s">
        <v>13</v>
      </c>
      <c r="F22" s="4">
        <v>1</v>
      </c>
      <c r="G22" s="4">
        <v>0</v>
      </c>
      <c r="H22" s="4">
        <f t="shared" si="0"/>
        <v>1</v>
      </c>
      <c r="I22" s="5">
        <v>15000000</v>
      </c>
      <c r="J22" s="5">
        <f t="shared" si="1"/>
        <v>15000000</v>
      </c>
      <c r="K22" s="4"/>
    </row>
    <row r="23" spans="1:11" ht="47.25" x14ac:dyDescent="0.25">
      <c r="A23" s="3">
        <v>15</v>
      </c>
      <c r="B23" s="3" t="s">
        <v>88</v>
      </c>
      <c r="C23" s="4" t="s">
        <v>26</v>
      </c>
      <c r="D23" s="4" t="s">
        <v>12</v>
      </c>
      <c r="E23" s="4" t="s">
        <v>15</v>
      </c>
      <c r="F23" s="4">
        <v>1</v>
      </c>
      <c r="G23" s="4">
        <v>1</v>
      </c>
      <c r="H23" s="4">
        <f t="shared" si="0"/>
        <v>0</v>
      </c>
      <c r="I23" s="5"/>
      <c r="J23" s="5">
        <f t="shared" si="1"/>
        <v>0</v>
      </c>
      <c r="K23" s="4" t="s">
        <v>27</v>
      </c>
    </row>
    <row r="24" spans="1:11" ht="47.25" x14ac:dyDescent="0.25">
      <c r="A24" s="3">
        <v>16</v>
      </c>
      <c r="B24" s="3" t="s">
        <v>88</v>
      </c>
      <c r="C24" s="4" t="s">
        <v>28</v>
      </c>
      <c r="D24" s="4" t="s">
        <v>12</v>
      </c>
      <c r="E24" s="4" t="s">
        <v>15</v>
      </c>
      <c r="F24" s="4">
        <v>1</v>
      </c>
      <c r="G24" s="4">
        <v>0</v>
      </c>
      <c r="H24" s="4">
        <f t="shared" si="0"/>
        <v>1</v>
      </c>
      <c r="I24" s="5"/>
      <c r="J24" s="5">
        <f t="shared" si="1"/>
        <v>0</v>
      </c>
      <c r="K24" s="4" t="s">
        <v>27</v>
      </c>
    </row>
    <row r="25" spans="1:11" ht="47.25" x14ac:dyDescent="0.25">
      <c r="A25" s="3">
        <v>17</v>
      </c>
      <c r="B25" s="3" t="s">
        <v>88</v>
      </c>
      <c r="C25" s="4" t="s">
        <v>29</v>
      </c>
      <c r="D25" s="4" t="s">
        <v>12</v>
      </c>
      <c r="E25" s="4" t="s">
        <v>15</v>
      </c>
      <c r="F25" s="4">
        <v>2</v>
      </c>
      <c r="G25" s="4">
        <v>2</v>
      </c>
      <c r="H25" s="4">
        <f t="shared" si="0"/>
        <v>0</v>
      </c>
      <c r="I25" s="5"/>
      <c r="J25" s="5">
        <f t="shared" si="1"/>
        <v>0</v>
      </c>
      <c r="K25" s="4" t="s">
        <v>30</v>
      </c>
    </row>
    <row r="26" spans="1:11" ht="47.25" x14ac:dyDescent="0.25">
      <c r="A26" s="3">
        <v>18</v>
      </c>
      <c r="B26" s="3" t="s">
        <v>88</v>
      </c>
      <c r="C26" s="4" t="s">
        <v>31</v>
      </c>
      <c r="D26" s="4" t="s">
        <v>12</v>
      </c>
      <c r="E26" s="4" t="s">
        <v>13</v>
      </c>
      <c r="F26" s="4">
        <v>1</v>
      </c>
      <c r="G26" s="4">
        <v>1</v>
      </c>
      <c r="H26" s="4">
        <f t="shared" si="0"/>
        <v>0</v>
      </c>
      <c r="I26" s="5"/>
      <c r="J26" s="5">
        <f t="shared" si="1"/>
        <v>0</v>
      </c>
      <c r="K26" s="4" t="s">
        <v>30</v>
      </c>
    </row>
    <row r="27" spans="1:11" ht="47.25" x14ac:dyDescent="0.25">
      <c r="A27" s="3">
        <v>19</v>
      </c>
      <c r="B27" s="3" t="s">
        <v>88</v>
      </c>
      <c r="C27" s="4" t="s">
        <v>85</v>
      </c>
      <c r="D27" s="4" t="s">
        <v>12</v>
      </c>
      <c r="E27" s="4" t="s">
        <v>32</v>
      </c>
      <c r="F27" s="4">
        <v>2</v>
      </c>
      <c r="G27" s="4">
        <v>0</v>
      </c>
      <c r="H27" s="4">
        <f t="shared" si="0"/>
        <v>2</v>
      </c>
      <c r="I27" s="5">
        <v>11000000</v>
      </c>
      <c r="J27" s="5">
        <f t="shared" si="1"/>
        <v>22000000</v>
      </c>
      <c r="K27" s="4" t="s">
        <v>33</v>
      </c>
    </row>
    <row r="28" spans="1:11" ht="110.25" x14ac:dyDescent="0.25">
      <c r="A28" s="3">
        <v>20</v>
      </c>
      <c r="B28" s="3" t="s">
        <v>88</v>
      </c>
      <c r="C28" s="4" t="s">
        <v>34</v>
      </c>
      <c r="D28" s="4" t="s">
        <v>12</v>
      </c>
      <c r="E28" s="4" t="s">
        <v>35</v>
      </c>
      <c r="F28" s="4">
        <v>1</v>
      </c>
      <c r="G28" s="4">
        <v>0</v>
      </c>
      <c r="H28" s="4">
        <f t="shared" si="0"/>
        <v>1</v>
      </c>
      <c r="I28" s="5">
        <v>49295000</v>
      </c>
      <c r="J28" s="5">
        <f t="shared" si="1"/>
        <v>49295000</v>
      </c>
      <c r="K28" s="4" t="s">
        <v>36</v>
      </c>
    </row>
    <row r="29" spans="1:11" ht="47.25" x14ac:dyDescent="0.25">
      <c r="A29" s="3">
        <v>21</v>
      </c>
      <c r="B29" s="3" t="s">
        <v>88</v>
      </c>
      <c r="C29" s="4" t="s">
        <v>37</v>
      </c>
      <c r="D29" s="4" t="s">
        <v>12</v>
      </c>
      <c r="E29" s="4" t="s">
        <v>38</v>
      </c>
      <c r="F29" s="4">
        <v>1</v>
      </c>
      <c r="G29" s="4">
        <v>1</v>
      </c>
      <c r="H29" s="4">
        <f t="shared" si="0"/>
        <v>0</v>
      </c>
      <c r="I29" s="5">
        <v>0</v>
      </c>
      <c r="J29" s="5">
        <f t="shared" si="1"/>
        <v>0</v>
      </c>
      <c r="K29" s="4" t="s">
        <v>27</v>
      </c>
    </row>
    <row r="30" spans="1:11" ht="47.25" x14ac:dyDescent="0.25">
      <c r="A30" s="3">
        <v>22</v>
      </c>
      <c r="B30" s="3" t="s">
        <v>88</v>
      </c>
      <c r="C30" s="4" t="s">
        <v>39</v>
      </c>
      <c r="D30" s="4" t="s">
        <v>12</v>
      </c>
      <c r="E30" s="4" t="s">
        <v>38</v>
      </c>
      <c r="F30" s="4">
        <v>1</v>
      </c>
      <c r="G30" s="4"/>
      <c r="H30" s="4">
        <f t="shared" si="0"/>
        <v>1</v>
      </c>
      <c r="I30" s="5"/>
      <c r="J30" s="5">
        <f t="shared" si="1"/>
        <v>0</v>
      </c>
      <c r="K30" s="4" t="s">
        <v>27</v>
      </c>
    </row>
    <row r="31" spans="1:11" ht="31.5" x14ac:dyDescent="0.25">
      <c r="A31" s="3">
        <v>23</v>
      </c>
      <c r="B31" s="3" t="s">
        <v>88</v>
      </c>
      <c r="C31" s="4" t="s">
        <v>40</v>
      </c>
      <c r="D31" s="4" t="s">
        <v>12</v>
      </c>
      <c r="E31" s="4" t="s">
        <v>38</v>
      </c>
      <c r="F31" s="4">
        <v>2</v>
      </c>
      <c r="G31" s="4">
        <v>1</v>
      </c>
      <c r="H31" s="4">
        <f t="shared" si="0"/>
        <v>1</v>
      </c>
      <c r="I31" s="5">
        <v>3600000</v>
      </c>
      <c r="J31" s="5">
        <f t="shared" si="1"/>
        <v>3600000</v>
      </c>
      <c r="K31" s="4" t="s">
        <v>41</v>
      </c>
    </row>
    <row r="32" spans="1:11" ht="47.25" x14ac:dyDescent="0.25">
      <c r="A32" s="3">
        <v>24</v>
      </c>
      <c r="B32" s="3" t="s">
        <v>88</v>
      </c>
      <c r="C32" s="4" t="s">
        <v>42</v>
      </c>
      <c r="D32" s="4" t="s">
        <v>12</v>
      </c>
      <c r="E32" s="4" t="s">
        <v>15</v>
      </c>
      <c r="F32" s="4">
        <v>2</v>
      </c>
      <c r="G32" s="4">
        <v>2</v>
      </c>
      <c r="H32" s="4">
        <f t="shared" si="0"/>
        <v>0</v>
      </c>
      <c r="I32" s="5"/>
      <c r="J32" s="5">
        <f t="shared" si="1"/>
        <v>0</v>
      </c>
      <c r="K32" s="4" t="s">
        <v>43</v>
      </c>
    </row>
    <row r="33" spans="1:11" ht="47.25" x14ac:dyDescent="0.25">
      <c r="A33" s="3">
        <v>25</v>
      </c>
      <c r="B33" s="3" t="s">
        <v>88</v>
      </c>
      <c r="C33" s="4" t="s">
        <v>44</v>
      </c>
      <c r="D33" s="4" t="s">
        <v>12</v>
      </c>
      <c r="E33" s="4" t="s">
        <v>45</v>
      </c>
      <c r="F33" s="4">
        <v>1</v>
      </c>
      <c r="G33" s="4">
        <v>1</v>
      </c>
      <c r="H33" s="4">
        <f t="shared" si="0"/>
        <v>0</v>
      </c>
      <c r="I33" s="5"/>
      <c r="J33" s="5">
        <f t="shared" si="1"/>
        <v>0</v>
      </c>
      <c r="K33" s="4" t="s">
        <v>43</v>
      </c>
    </row>
    <row r="34" spans="1:11" ht="47.25" x14ac:dyDescent="0.25">
      <c r="A34" s="3">
        <v>26</v>
      </c>
      <c r="B34" s="3" t="s">
        <v>88</v>
      </c>
      <c r="C34" s="4" t="s">
        <v>46</v>
      </c>
      <c r="D34" s="4" t="s">
        <v>12</v>
      </c>
      <c r="E34" s="4" t="s">
        <v>15</v>
      </c>
      <c r="F34" s="4">
        <v>1</v>
      </c>
      <c r="G34" s="4">
        <v>1</v>
      </c>
      <c r="H34" s="4">
        <f t="shared" si="0"/>
        <v>0</v>
      </c>
      <c r="I34" s="5"/>
      <c r="J34" s="5">
        <f t="shared" si="1"/>
        <v>0</v>
      </c>
      <c r="K34" s="4" t="s">
        <v>43</v>
      </c>
    </row>
    <row r="35" spans="1:11" ht="41.1" customHeight="1" x14ac:dyDescent="0.25">
      <c r="A35" s="3">
        <v>27</v>
      </c>
      <c r="B35" s="3" t="s">
        <v>88</v>
      </c>
      <c r="C35" s="4" t="s">
        <v>47</v>
      </c>
      <c r="D35" s="4" t="s">
        <v>12</v>
      </c>
      <c r="E35" s="4" t="s">
        <v>15</v>
      </c>
      <c r="F35" s="4">
        <v>1</v>
      </c>
      <c r="G35" s="4">
        <v>0</v>
      </c>
      <c r="H35" s="4">
        <f t="shared" si="0"/>
        <v>1</v>
      </c>
      <c r="I35" s="5">
        <v>2000000</v>
      </c>
      <c r="J35" s="5">
        <f t="shared" si="1"/>
        <v>2000000</v>
      </c>
      <c r="K35" s="4"/>
    </row>
    <row r="36" spans="1:11" ht="41.1" customHeight="1" x14ac:dyDescent="0.25">
      <c r="A36" s="3">
        <v>28</v>
      </c>
      <c r="B36" s="3" t="s">
        <v>88</v>
      </c>
      <c r="C36" s="4" t="s">
        <v>48</v>
      </c>
      <c r="D36" s="4" t="s">
        <v>12</v>
      </c>
      <c r="E36" s="4" t="s">
        <v>13</v>
      </c>
      <c r="F36" s="4">
        <v>1</v>
      </c>
      <c r="G36" s="4">
        <v>0</v>
      </c>
      <c r="H36" s="4">
        <f t="shared" si="0"/>
        <v>1</v>
      </c>
      <c r="I36" s="5">
        <v>6500000</v>
      </c>
      <c r="J36" s="5">
        <f t="shared" si="1"/>
        <v>6500000</v>
      </c>
      <c r="K36" s="4"/>
    </row>
    <row r="37" spans="1:11" ht="41.1" customHeight="1" x14ac:dyDescent="0.25">
      <c r="A37" s="3">
        <v>29</v>
      </c>
      <c r="B37" s="3" t="s">
        <v>88</v>
      </c>
      <c r="C37" s="4" t="s">
        <v>49</v>
      </c>
      <c r="D37" s="4" t="s">
        <v>12</v>
      </c>
      <c r="E37" s="4" t="s">
        <v>17</v>
      </c>
      <c r="F37" s="4">
        <v>5.0999999999999996</v>
      </c>
      <c r="G37" s="4">
        <v>0</v>
      </c>
      <c r="H37" s="4">
        <f t="shared" si="0"/>
        <v>5.0999999999999996</v>
      </c>
      <c r="I37" s="5">
        <v>32000000</v>
      </c>
      <c r="J37" s="5">
        <f t="shared" si="1"/>
        <v>163200000</v>
      </c>
      <c r="K37" s="4"/>
    </row>
    <row r="38" spans="1:11" ht="48.75" customHeight="1" x14ac:dyDescent="0.25">
      <c r="A38" s="3">
        <v>30</v>
      </c>
      <c r="B38" s="3" t="s">
        <v>88</v>
      </c>
      <c r="C38" s="4" t="s">
        <v>104</v>
      </c>
      <c r="D38" s="4" t="s">
        <v>12</v>
      </c>
      <c r="E38" s="4" t="s">
        <v>13</v>
      </c>
      <c r="F38" s="4">
        <v>1</v>
      </c>
      <c r="G38" s="4">
        <v>1</v>
      </c>
      <c r="H38" s="4">
        <v>0</v>
      </c>
      <c r="I38" s="5"/>
      <c r="J38" s="5">
        <f t="shared" si="1"/>
        <v>0</v>
      </c>
      <c r="K38" s="4" t="s">
        <v>43</v>
      </c>
    </row>
    <row r="39" spans="1:11" ht="48.75" customHeight="1" x14ac:dyDescent="0.25">
      <c r="A39" s="3">
        <v>31</v>
      </c>
      <c r="B39" s="3" t="s">
        <v>88</v>
      </c>
      <c r="C39" s="4" t="s">
        <v>103</v>
      </c>
      <c r="D39" s="4" t="s">
        <v>12</v>
      </c>
      <c r="E39" s="4" t="s">
        <v>13</v>
      </c>
      <c r="F39" s="4">
        <v>1</v>
      </c>
      <c r="G39" s="4">
        <v>0</v>
      </c>
      <c r="H39" s="4">
        <v>1</v>
      </c>
      <c r="I39" s="5">
        <v>8000000</v>
      </c>
      <c r="J39" s="5">
        <f t="shared" si="1"/>
        <v>8000000</v>
      </c>
      <c r="K39" s="4"/>
    </row>
    <row r="40" spans="1:11" ht="41.1" customHeight="1" x14ac:dyDescent="0.25">
      <c r="A40" s="3">
        <v>32</v>
      </c>
      <c r="B40" s="3" t="s">
        <v>88</v>
      </c>
      <c r="C40" s="4" t="s">
        <v>50</v>
      </c>
      <c r="D40" s="4" t="s">
        <v>12</v>
      </c>
      <c r="E40" s="4" t="s">
        <v>15</v>
      </c>
      <c r="F40" s="4">
        <v>1</v>
      </c>
      <c r="G40" s="4">
        <v>0</v>
      </c>
      <c r="H40" s="4">
        <f t="shared" si="0"/>
        <v>1</v>
      </c>
      <c r="I40" s="5">
        <v>2000000</v>
      </c>
      <c r="J40" s="5">
        <f t="shared" si="1"/>
        <v>2000000</v>
      </c>
      <c r="K40" s="4"/>
    </row>
    <row r="41" spans="1:11" ht="183.75" customHeight="1" x14ac:dyDescent="0.25">
      <c r="A41" s="3">
        <v>33</v>
      </c>
      <c r="B41" s="21" t="s">
        <v>89</v>
      </c>
      <c r="C41" s="25" t="s">
        <v>102</v>
      </c>
      <c r="D41" s="22" t="s">
        <v>12</v>
      </c>
      <c r="E41" s="22" t="s">
        <v>13</v>
      </c>
      <c r="F41" s="22">
        <v>2</v>
      </c>
      <c r="G41" s="22">
        <v>0</v>
      </c>
      <c r="H41" s="22">
        <v>2</v>
      </c>
      <c r="I41" s="23">
        <v>250000000</v>
      </c>
      <c r="J41" s="24">
        <f t="shared" si="1"/>
        <v>500000000</v>
      </c>
      <c r="K41" s="22"/>
    </row>
    <row r="42" spans="1:11" ht="183" customHeight="1" x14ac:dyDescent="0.25">
      <c r="A42" s="3">
        <v>34</v>
      </c>
      <c r="B42" s="21" t="s">
        <v>89</v>
      </c>
      <c r="C42" s="25" t="s">
        <v>140</v>
      </c>
      <c r="D42" s="22" t="s">
        <v>12</v>
      </c>
      <c r="E42" s="22" t="s">
        <v>13</v>
      </c>
      <c r="F42" s="22">
        <v>1</v>
      </c>
      <c r="G42" s="22">
        <v>0</v>
      </c>
      <c r="H42" s="22">
        <v>1</v>
      </c>
      <c r="I42" s="23">
        <v>550000000</v>
      </c>
      <c r="J42" s="24">
        <f t="shared" si="1"/>
        <v>550000000</v>
      </c>
      <c r="K42" s="22" t="s">
        <v>141</v>
      </c>
    </row>
    <row r="43" spans="1:11" ht="44.25" customHeight="1" x14ac:dyDescent="0.25">
      <c r="A43" s="3">
        <v>35</v>
      </c>
      <c r="B43" s="21" t="s">
        <v>89</v>
      </c>
      <c r="C43" s="22" t="s">
        <v>139</v>
      </c>
      <c r="D43" s="22" t="s">
        <v>12</v>
      </c>
      <c r="E43" s="22" t="s">
        <v>13</v>
      </c>
      <c r="F43" s="22">
        <v>1</v>
      </c>
      <c r="G43" s="22">
        <v>0</v>
      </c>
      <c r="H43" s="22">
        <f t="shared" si="0"/>
        <v>1</v>
      </c>
      <c r="I43" s="24">
        <v>100000000</v>
      </c>
      <c r="J43" s="24">
        <f t="shared" si="1"/>
        <v>100000000</v>
      </c>
      <c r="K43" s="22" t="s">
        <v>138</v>
      </c>
    </row>
    <row r="44" spans="1:11" ht="39" customHeight="1" x14ac:dyDescent="0.25">
      <c r="A44" s="3">
        <v>37</v>
      </c>
      <c r="B44" s="3" t="s">
        <v>89</v>
      </c>
      <c r="C44" s="4" t="s">
        <v>52</v>
      </c>
      <c r="D44" s="4" t="s">
        <v>12</v>
      </c>
      <c r="E44" s="4" t="s">
        <v>32</v>
      </c>
      <c r="F44" s="4">
        <v>1</v>
      </c>
      <c r="G44" s="4">
        <v>0</v>
      </c>
      <c r="H44" s="4">
        <v>1</v>
      </c>
      <c r="I44" s="5">
        <v>10000000</v>
      </c>
      <c r="J44" s="5">
        <f>I44*H44</f>
        <v>10000000</v>
      </c>
      <c r="K44" s="4"/>
    </row>
    <row r="45" spans="1:11" ht="39" customHeight="1" x14ac:dyDescent="0.25">
      <c r="A45" s="3">
        <v>38</v>
      </c>
      <c r="B45" s="3" t="s">
        <v>89</v>
      </c>
      <c r="C45" s="4" t="s">
        <v>53</v>
      </c>
      <c r="D45" s="4" t="s">
        <v>12</v>
      </c>
      <c r="E45" s="4" t="s">
        <v>15</v>
      </c>
      <c r="F45" s="4">
        <v>5</v>
      </c>
      <c r="G45" s="4">
        <v>0</v>
      </c>
      <c r="H45" s="4">
        <f t="shared" si="0"/>
        <v>5</v>
      </c>
      <c r="I45" s="5">
        <f>480000*1.1</f>
        <v>528000</v>
      </c>
      <c r="J45" s="5">
        <f t="shared" si="1"/>
        <v>2640000</v>
      </c>
      <c r="K45" s="4"/>
    </row>
    <row r="46" spans="1:11" ht="39" customHeight="1" x14ac:dyDescent="0.25">
      <c r="A46" s="3">
        <v>39</v>
      </c>
      <c r="B46" s="3" t="s">
        <v>89</v>
      </c>
      <c r="C46" s="4" t="s">
        <v>54</v>
      </c>
      <c r="D46" s="4" t="s">
        <v>12</v>
      </c>
      <c r="E46" s="4" t="s">
        <v>13</v>
      </c>
      <c r="F46" s="4">
        <v>1</v>
      </c>
      <c r="G46" s="4">
        <v>0</v>
      </c>
      <c r="H46" s="4">
        <f t="shared" si="0"/>
        <v>1</v>
      </c>
      <c r="I46" s="5">
        <f>9400000*1.1</f>
        <v>10340000</v>
      </c>
      <c r="J46" s="5">
        <f t="shared" si="1"/>
        <v>10340000</v>
      </c>
      <c r="K46" s="4"/>
    </row>
    <row r="47" spans="1:11" ht="39" customHeight="1" x14ac:dyDescent="0.25">
      <c r="A47" s="3">
        <v>40</v>
      </c>
      <c r="B47" s="17" t="s">
        <v>89</v>
      </c>
      <c r="C47" s="18" t="s">
        <v>55</v>
      </c>
      <c r="D47" s="18" t="s">
        <v>12</v>
      </c>
      <c r="E47" s="18" t="s">
        <v>15</v>
      </c>
      <c r="F47" s="18">
        <v>10</v>
      </c>
      <c r="G47" s="18">
        <v>0</v>
      </c>
      <c r="H47" s="18">
        <f t="shared" si="0"/>
        <v>10</v>
      </c>
      <c r="I47" s="19">
        <v>550000</v>
      </c>
      <c r="J47" s="19">
        <f t="shared" si="1"/>
        <v>5500000</v>
      </c>
      <c r="K47" s="4"/>
    </row>
    <row r="48" spans="1:11" ht="39" customHeight="1" x14ac:dyDescent="0.25">
      <c r="A48" s="3">
        <v>41</v>
      </c>
      <c r="B48" s="3" t="s">
        <v>89</v>
      </c>
      <c r="C48" s="18" t="s">
        <v>56</v>
      </c>
      <c r="D48" s="18" t="s">
        <v>12</v>
      </c>
      <c r="E48" s="18" t="s">
        <v>13</v>
      </c>
      <c r="F48" s="18">
        <v>3</v>
      </c>
      <c r="G48" s="18">
        <v>0</v>
      </c>
      <c r="H48" s="18">
        <f t="shared" si="0"/>
        <v>3</v>
      </c>
      <c r="I48" s="19">
        <v>2500000</v>
      </c>
      <c r="J48" s="19">
        <f t="shared" si="1"/>
        <v>7500000</v>
      </c>
      <c r="K48" s="4"/>
    </row>
    <row r="49" spans="1:11" ht="39" customHeight="1" x14ac:dyDescent="0.25">
      <c r="A49" s="3">
        <v>42</v>
      </c>
      <c r="B49" s="3" t="s">
        <v>89</v>
      </c>
      <c r="C49" s="4" t="s">
        <v>59</v>
      </c>
      <c r="D49" s="4" t="s">
        <v>12</v>
      </c>
      <c r="E49" s="4" t="s">
        <v>15</v>
      </c>
      <c r="F49" s="4">
        <v>10</v>
      </c>
      <c r="G49" s="4">
        <v>0</v>
      </c>
      <c r="H49" s="4">
        <f t="shared" si="0"/>
        <v>10</v>
      </c>
      <c r="I49" s="16">
        <f>990000*1.1</f>
        <v>1089000</v>
      </c>
      <c r="J49" s="16">
        <f t="shared" si="1"/>
        <v>10890000</v>
      </c>
      <c r="K49" s="4"/>
    </row>
    <row r="50" spans="1:11" ht="39" customHeight="1" x14ac:dyDescent="0.25">
      <c r="A50" s="3">
        <v>43</v>
      </c>
      <c r="B50" s="3" t="s">
        <v>89</v>
      </c>
      <c r="C50" s="4" t="s">
        <v>62</v>
      </c>
      <c r="D50" s="4" t="s">
        <v>12</v>
      </c>
      <c r="E50" s="4" t="s">
        <v>13</v>
      </c>
      <c r="F50" s="4">
        <v>5</v>
      </c>
      <c r="G50" s="4">
        <v>0</v>
      </c>
      <c r="H50" s="4">
        <f t="shared" si="0"/>
        <v>5</v>
      </c>
      <c r="I50" s="16">
        <v>2100000</v>
      </c>
      <c r="J50" s="16">
        <f>I50*H50</f>
        <v>10500000</v>
      </c>
      <c r="K50" s="4"/>
    </row>
    <row r="51" spans="1:11" ht="39" customHeight="1" x14ac:dyDescent="0.25">
      <c r="A51" s="3">
        <v>44</v>
      </c>
      <c r="B51" s="3" t="s">
        <v>89</v>
      </c>
      <c r="C51" s="18" t="s">
        <v>63</v>
      </c>
      <c r="D51" s="18" t="s">
        <v>12</v>
      </c>
      <c r="E51" s="18" t="s">
        <v>15</v>
      </c>
      <c r="F51" s="18">
        <v>7</v>
      </c>
      <c r="G51" s="18">
        <v>0</v>
      </c>
      <c r="H51" s="18">
        <v>7</v>
      </c>
      <c r="I51" s="19">
        <v>30000</v>
      </c>
      <c r="J51" s="19">
        <f t="shared" si="1"/>
        <v>210000</v>
      </c>
      <c r="K51" s="4"/>
    </row>
    <row r="52" spans="1:11" ht="48.95" customHeight="1" x14ac:dyDescent="0.25">
      <c r="A52" s="3">
        <v>45</v>
      </c>
      <c r="B52" s="3" t="s">
        <v>89</v>
      </c>
      <c r="C52" s="18" t="s">
        <v>93</v>
      </c>
      <c r="D52" s="18" t="s">
        <v>12</v>
      </c>
      <c r="E52" s="18" t="s">
        <v>15</v>
      </c>
      <c r="F52" s="18">
        <v>5</v>
      </c>
      <c r="G52" s="18">
        <v>0</v>
      </c>
      <c r="H52" s="18">
        <f t="shared" si="0"/>
        <v>5</v>
      </c>
      <c r="I52" s="19">
        <v>850000</v>
      </c>
      <c r="J52" s="19">
        <f t="shared" si="1"/>
        <v>4250000</v>
      </c>
      <c r="K52" s="4"/>
    </row>
    <row r="53" spans="1:11" ht="39" customHeight="1" x14ac:dyDescent="0.25">
      <c r="A53" s="3">
        <v>46</v>
      </c>
      <c r="B53" s="3" t="s">
        <v>89</v>
      </c>
      <c r="C53" s="4" t="s">
        <v>65</v>
      </c>
      <c r="D53" s="4" t="s">
        <v>12</v>
      </c>
      <c r="E53" s="4" t="s">
        <v>15</v>
      </c>
      <c r="F53" s="4">
        <v>10</v>
      </c>
      <c r="G53" s="4">
        <v>0</v>
      </c>
      <c r="H53" s="4">
        <f t="shared" si="0"/>
        <v>10</v>
      </c>
      <c r="I53" s="5">
        <f>1.1*400000</f>
        <v>440000.00000000006</v>
      </c>
      <c r="J53" s="5">
        <f t="shared" si="1"/>
        <v>4400000.0000000009</v>
      </c>
      <c r="K53" s="4"/>
    </row>
    <row r="54" spans="1:11" ht="39" customHeight="1" x14ac:dyDescent="0.25">
      <c r="A54" s="3">
        <v>47</v>
      </c>
      <c r="B54" s="3" t="s">
        <v>89</v>
      </c>
      <c r="C54" s="4" t="s">
        <v>66</v>
      </c>
      <c r="D54" s="4" t="s">
        <v>12</v>
      </c>
      <c r="E54" s="4" t="s">
        <v>15</v>
      </c>
      <c r="F54" s="4">
        <v>5</v>
      </c>
      <c r="G54" s="4">
        <v>0</v>
      </c>
      <c r="H54" s="4">
        <f t="shared" si="0"/>
        <v>5</v>
      </c>
      <c r="I54" s="5">
        <f>1.1*500000</f>
        <v>550000</v>
      </c>
      <c r="J54" s="5">
        <f t="shared" si="1"/>
        <v>2750000</v>
      </c>
      <c r="K54" s="4"/>
    </row>
    <row r="55" spans="1:11" ht="39" customHeight="1" x14ac:dyDescent="0.25">
      <c r="A55" s="3">
        <v>48</v>
      </c>
      <c r="B55" s="3" t="s">
        <v>89</v>
      </c>
      <c r="C55" s="4" t="s">
        <v>67</v>
      </c>
      <c r="D55" s="4" t="s">
        <v>12</v>
      </c>
      <c r="E55" s="4" t="s">
        <v>15</v>
      </c>
      <c r="F55" s="4">
        <v>10</v>
      </c>
      <c r="G55" s="4">
        <v>0</v>
      </c>
      <c r="H55" s="4">
        <f t="shared" si="0"/>
        <v>10</v>
      </c>
      <c r="I55" s="5">
        <f>250000*1.1</f>
        <v>275000</v>
      </c>
      <c r="J55" s="5">
        <f t="shared" si="1"/>
        <v>2750000</v>
      </c>
      <c r="K55" s="4"/>
    </row>
    <row r="56" spans="1:11" ht="39" customHeight="1" x14ac:dyDescent="0.25">
      <c r="A56" s="3">
        <v>49</v>
      </c>
      <c r="B56" s="3" t="s">
        <v>89</v>
      </c>
      <c r="C56" s="4" t="s">
        <v>68</v>
      </c>
      <c r="D56" s="4" t="s">
        <v>12</v>
      </c>
      <c r="E56" s="4" t="s">
        <v>15</v>
      </c>
      <c r="F56" s="4">
        <v>4</v>
      </c>
      <c r="G56" s="4">
        <v>0</v>
      </c>
      <c r="H56" s="4">
        <f t="shared" si="0"/>
        <v>4</v>
      </c>
      <c r="I56" s="5">
        <f>250000*1.1</f>
        <v>275000</v>
      </c>
      <c r="J56" s="5">
        <f t="shared" si="1"/>
        <v>1100000</v>
      </c>
      <c r="K56" s="4"/>
    </row>
    <row r="57" spans="1:11" ht="39" customHeight="1" x14ac:dyDescent="0.25">
      <c r="A57" s="3">
        <v>50</v>
      </c>
      <c r="B57" s="3" t="s">
        <v>89</v>
      </c>
      <c r="C57" s="4" t="s">
        <v>69</v>
      </c>
      <c r="D57" s="4" t="s">
        <v>12</v>
      </c>
      <c r="E57" s="4" t="s">
        <v>15</v>
      </c>
      <c r="F57" s="4">
        <v>2</v>
      </c>
      <c r="G57" s="4">
        <v>0</v>
      </c>
      <c r="H57" s="4">
        <f t="shared" si="0"/>
        <v>2</v>
      </c>
      <c r="I57" s="5">
        <f>2000000*1.1</f>
        <v>2200000</v>
      </c>
      <c r="J57" s="5">
        <f t="shared" si="1"/>
        <v>4400000</v>
      </c>
      <c r="K57" s="4"/>
    </row>
    <row r="58" spans="1:11" ht="39" customHeight="1" x14ac:dyDescent="0.25">
      <c r="A58" s="3">
        <v>51</v>
      </c>
      <c r="B58" s="3" t="s">
        <v>89</v>
      </c>
      <c r="C58" s="4" t="s">
        <v>70</v>
      </c>
      <c r="D58" s="4" t="s">
        <v>12</v>
      </c>
      <c r="E58" s="4" t="s">
        <v>15</v>
      </c>
      <c r="F58" s="4">
        <v>2</v>
      </c>
      <c r="G58" s="4">
        <v>0</v>
      </c>
      <c r="H58" s="4">
        <f t="shared" si="0"/>
        <v>2</v>
      </c>
      <c r="I58" s="5">
        <f>4000000*1.1</f>
        <v>4400000</v>
      </c>
      <c r="J58" s="5">
        <f>I58*H58</f>
        <v>8800000</v>
      </c>
      <c r="K58" s="4"/>
    </row>
    <row r="59" spans="1:11" ht="56.25" customHeight="1" x14ac:dyDescent="0.25">
      <c r="A59" s="3">
        <v>52</v>
      </c>
      <c r="B59" s="3" t="s">
        <v>89</v>
      </c>
      <c r="C59" s="4" t="s">
        <v>71</v>
      </c>
      <c r="D59" s="4" t="s">
        <v>12</v>
      </c>
      <c r="E59" s="4" t="s">
        <v>13</v>
      </c>
      <c r="F59" s="4">
        <v>1</v>
      </c>
      <c r="G59" s="4">
        <v>0</v>
      </c>
      <c r="H59" s="4">
        <v>1</v>
      </c>
      <c r="I59" s="5">
        <f>56800000*1.1</f>
        <v>62480000.000000007</v>
      </c>
      <c r="J59" s="5">
        <f t="shared" si="1"/>
        <v>62480000.000000007</v>
      </c>
      <c r="K59" s="4"/>
    </row>
    <row r="60" spans="1:11" ht="39" customHeight="1" x14ac:dyDescent="0.25">
      <c r="A60" s="3">
        <v>53</v>
      </c>
      <c r="B60" s="3" t="s">
        <v>89</v>
      </c>
      <c r="C60" s="4" t="s">
        <v>72</v>
      </c>
      <c r="D60" s="4" t="s">
        <v>12</v>
      </c>
      <c r="E60" s="4" t="s">
        <v>13</v>
      </c>
      <c r="F60" s="4">
        <v>5</v>
      </c>
      <c r="G60" s="4">
        <v>0</v>
      </c>
      <c r="H60" s="4">
        <f t="shared" si="0"/>
        <v>5</v>
      </c>
      <c r="I60" s="5">
        <f>1500000*1.1</f>
        <v>1650000.0000000002</v>
      </c>
      <c r="J60" s="5">
        <f>I60*H60</f>
        <v>8250000.0000000009</v>
      </c>
      <c r="K60" s="4"/>
    </row>
    <row r="61" spans="1:11" ht="39" customHeight="1" x14ac:dyDescent="0.25">
      <c r="A61" s="3">
        <v>54</v>
      </c>
      <c r="B61" s="3" t="s">
        <v>89</v>
      </c>
      <c r="C61" s="4" t="s">
        <v>73</v>
      </c>
      <c r="D61" s="4" t="s">
        <v>12</v>
      </c>
      <c r="E61" s="4" t="s">
        <v>15</v>
      </c>
      <c r="F61" s="4">
        <v>10</v>
      </c>
      <c r="G61" s="4">
        <v>0</v>
      </c>
      <c r="H61" s="4">
        <v>10</v>
      </c>
      <c r="I61" s="5">
        <f>550000*1.1</f>
        <v>605000</v>
      </c>
      <c r="J61" s="5">
        <f t="shared" si="1"/>
        <v>6050000</v>
      </c>
      <c r="K61" s="4"/>
    </row>
    <row r="62" spans="1:11" ht="39" customHeight="1" x14ac:dyDescent="0.25">
      <c r="A62" s="3">
        <v>55</v>
      </c>
      <c r="B62" s="3" t="s">
        <v>89</v>
      </c>
      <c r="C62" s="4" t="s">
        <v>74</v>
      </c>
      <c r="D62" s="4" t="s">
        <v>12</v>
      </c>
      <c r="E62" s="4" t="s">
        <v>15</v>
      </c>
      <c r="F62" s="4">
        <v>5</v>
      </c>
      <c r="G62" s="4">
        <v>0</v>
      </c>
      <c r="H62" s="4">
        <f t="shared" si="0"/>
        <v>5</v>
      </c>
      <c r="I62" s="5">
        <f>1500000*1.1</f>
        <v>1650000.0000000002</v>
      </c>
      <c r="J62" s="5">
        <f t="shared" si="1"/>
        <v>8250000.0000000009</v>
      </c>
      <c r="K62" s="4"/>
    </row>
    <row r="63" spans="1:11" ht="39" customHeight="1" x14ac:dyDescent="0.25">
      <c r="A63" s="3">
        <v>56</v>
      </c>
      <c r="B63" s="3" t="s">
        <v>89</v>
      </c>
      <c r="C63" s="4" t="s">
        <v>75</v>
      </c>
      <c r="D63" s="4" t="s">
        <v>12</v>
      </c>
      <c r="E63" s="4" t="s">
        <v>15</v>
      </c>
      <c r="F63" s="4">
        <v>5</v>
      </c>
      <c r="G63" s="4">
        <v>0</v>
      </c>
      <c r="H63" s="4">
        <f t="shared" si="0"/>
        <v>5</v>
      </c>
      <c r="I63" s="5">
        <f>1200000*1.1</f>
        <v>1320000</v>
      </c>
      <c r="J63" s="5">
        <f>I63*H63</f>
        <v>6600000</v>
      </c>
      <c r="K63" s="4"/>
    </row>
    <row r="64" spans="1:11" ht="39" customHeight="1" x14ac:dyDescent="0.25">
      <c r="A64" s="3">
        <v>57</v>
      </c>
      <c r="B64" s="13" t="s">
        <v>90</v>
      </c>
      <c r="C64" s="14" t="s">
        <v>57</v>
      </c>
      <c r="D64" s="14" t="s">
        <v>12</v>
      </c>
      <c r="E64" s="14" t="s">
        <v>58</v>
      </c>
      <c r="F64" s="14">
        <v>2</v>
      </c>
      <c r="G64" s="14">
        <v>0</v>
      </c>
      <c r="H64" s="14">
        <f t="shared" si="0"/>
        <v>2</v>
      </c>
      <c r="I64" s="15">
        <v>3450000</v>
      </c>
      <c r="J64" s="15">
        <f t="shared" ref="J64:J65" si="2">I64*H64</f>
        <v>6900000</v>
      </c>
      <c r="K64" s="4" t="s">
        <v>91</v>
      </c>
    </row>
    <row r="65" spans="1:11" ht="39" customHeight="1" x14ac:dyDescent="0.25">
      <c r="A65" s="3">
        <v>58</v>
      </c>
      <c r="B65" s="13" t="s">
        <v>90</v>
      </c>
      <c r="C65" s="14" t="s">
        <v>60</v>
      </c>
      <c r="D65" s="14" t="s">
        <v>12</v>
      </c>
      <c r="E65" s="14" t="s">
        <v>61</v>
      </c>
      <c r="F65" s="14">
        <v>4</v>
      </c>
      <c r="G65" s="14">
        <v>0</v>
      </c>
      <c r="H65" s="14">
        <f t="shared" si="0"/>
        <v>4</v>
      </c>
      <c r="I65" s="15">
        <v>550000</v>
      </c>
      <c r="J65" s="15">
        <f t="shared" si="2"/>
        <v>2200000</v>
      </c>
      <c r="K65" s="4" t="s">
        <v>91</v>
      </c>
    </row>
    <row r="66" spans="1:11" ht="39" customHeight="1" x14ac:dyDescent="0.25">
      <c r="A66" s="3">
        <v>59</v>
      </c>
      <c r="B66" s="13" t="s">
        <v>90</v>
      </c>
      <c r="C66" s="14" t="s">
        <v>92</v>
      </c>
      <c r="D66" s="14" t="s">
        <v>12</v>
      </c>
      <c r="E66" s="14" t="s">
        <v>32</v>
      </c>
      <c r="F66" s="14">
        <v>10</v>
      </c>
      <c r="G66" s="14">
        <v>0</v>
      </c>
      <c r="H66" s="14">
        <f t="shared" si="0"/>
        <v>10</v>
      </c>
      <c r="I66" s="15">
        <v>170000</v>
      </c>
      <c r="J66" s="15">
        <f>I66*H66</f>
        <v>1700000</v>
      </c>
      <c r="K66" s="4" t="s">
        <v>91</v>
      </c>
    </row>
    <row r="67" spans="1:11" ht="39" customHeight="1" x14ac:dyDescent="0.25">
      <c r="A67" s="3">
        <v>60</v>
      </c>
      <c r="B67" s="13" t="s">
        <v>90</v>
      </c>
      <c r="C67" s="14" t="s">
        <v>94</v>
      </c>
      <c r="D67" s="14" t="s">
        <v>12</v>
      </c>
      <c r="E67" s="14" t="s">
        <v>95</v>
      </c>
      <c r="F67" s="14">
        <v>20</v>
      </c>
      <c r="G67" s="14">
        <v>0</v>
      </c>
      <c r="H67" s="14">
        <f t="shared" si="0"/>
        <v>20</v>
      </c>
      <c r="I67" s="15">
        <v>50000</v>
      </c>
      <c r="J67" s="15">
        <f>I67*H67</f>
        <v>1000000</v>
      </c>
      <c r="K67" s="4" t="s">
        <v>91</v>
      </c>
    </row>
    <row r="68" spans="1:11" ht="39" customHeight="1" x14ac:dyDescent="0.25">
      <c r="A68" s="3">
        <v>61</v>
      </c>
      <c r="B68" s="13" t="s">
        <v>90</v>
      </c>
      <c r="C68" s="14" t="s">
        <v>96</v>
      </c>
      <c r="D68" s="14" t="s">
        <v>12</v>
      </c>
      <c r="E68" s="14" t="s">
        <v>95</v>
      </c>
      <c r="F68" s="14">
        <v>20</v>
      </c>
      <c r="G68" s="14">
        <v>0</v>
      </c>
      <c r="H68" s="14">
        <f t="shared" si="0"/>
        <v>20</v>
      </c>
      <c r="I68" s="15">
        <v>30000</v>
      </c>
      <c r="J68" s="15">
        <f>I68*H68</f>
        <v>600000</v>
      </c>
      <c r="K68" s="4" t="s">
        <v>91</v>
      </c>
    </row>
    <row r="69" spans="1:11" ht="39" customHeight="1" x14ac:dyDescent="0.25">
      <c r="A69" s="3">
        <v>62</v>
      </c>
      <c r="B69" s="13" t="s">
        <v>90</v>
      </c>
      <c r="C69" s="14" t="s">
        <v>97</v>
      </c>
      <c r="D69" s="14" t="s">
        <v>12</v>
      </c>
      <c r="E69" s="14" t="s">
        <v>95</v>
      </c>
      <c r="F69" s="14">
        <v>20</v>
      </c>
      <c r="G69" s="14">
        <v>0</v>
      </c>
      <c r="H69" s="14">
        <f t="shared" si="0"/>
        <v>20</v>
      </c>
      <c r="I69" s="15">
        <v>30000</v>
      </c>
      <c r="J69" s="15">
        <f>I69*H69</f>
        <v>600000</v>
      </c>
      <c r="K69" s="4" t="s">
        <v>91</v>
      </c>
    </row>
    <row r="70" spans="1:11" ht="39" customHeight="1" x14ac:dyDescent="0.25">
      <c r="A70" s="3">
        <v>63</v>
      </c>
      <c r="B70" s="13" t="s">
        <v>90</v>
      </c>
      <c r="C70" s="14" t="s">
        <v>64</v>
      </c>
      <c r="D70" s="14" t="s">
        <v>12</v>
      </c>
      <c r="E70" s="14" t="s">
        <v>13</v>
      </c>
      <c r="F70" s="14">
        <v>3</v>
      </c>
      <c r="G70" s="14">
        <v>0</v>
      </c>
      <c r="H70" s="14">
        <f t="shared" si="0"/>
        <v>3</v>
      </c>
      <c r="I70" s="15">
        <v>3000000</v>
      </c>
      <c r="J70" s="15">
        <f t="shared" ref="J70" si="3">I70*H70</f>
        <v>9000000</v>
      </c>
      <c r="K70" s="4" t="s">
        <v>91</v>
      </c>
    </row>
    <row r="71" spans="1:11" ht="26.1" customHeight="1" x14ac:dyDescent="0.25">
      <c r="A71" s="47" t="s">
        <v>82</v>
      </c>
      <c r="B71" s="47"/>
      <c r="C71" s="47"/>
      <c r="D71" s="47"/>
      <c r="E71" s="47"/>
      <c r="F71" s="47"/>
      <c r="G71" s="47"/>
      <c r="H71" s="47"/>
      <c r="I71" s="47"/>
      <c r="J71" s="5">
        <f>SUM(J9:J70)</f>
        <v>2084525000</v>
      </c>
      <c r="K71" s="4"/>
    </row>
    <row r="72" spans="1:11" ht="26.1" customHeight="1" x14ac:dyDescent="0.25">
      <c r="A72" s="48" t="s">
        <v>83</v>
      </c>
      <c r="B72" s="48"/>
      <c r="C72" s="48"/>
      <c r="D72" s="48"/>
      <c r="E72" s="48"/>
      <c r="F72" s="48"/>
      <c r="G72" s="48"/>
      <c r="H72" s="48"/>
      <c r="I72" s="48"/>
      <c r="J72" s="5">
        <f>J71*3%</f>
        <v>62535750</v>
      </c>
      <c r="K72" s="4"/>
    </row>
    <row r="73" spans="1:11" ht="26.1" customHeight="1" x14ac:dyDescent="0.25">
      <c r="A73" s="49" t="s">
        <v>84</v>
      </c>
      <c r="B73" s="49"/>
      <c r="C73" s="49"/>
      <c r="D73" s="49"/>
      <c r="E73" s="49"/>
      <c r="F73" s="49"/>
      <c r="G73" s="49"/>
      <c r="H73" s="49"/>
      <c r="I73" s="49"/>
      <c r="J73" s="6">
        <f>J71+J72</f>
        <v>2147060750</v>
      </c>
      <c r="K73" s="7"/>
    </row>
    <row r="74" spans="1:11" x14ac:dyDescent="0.25">
      <c r="I74" s="1"/>
      <c r="J74" s="1"/>
    </row>
    <row r="75" spans="1:11" ht="35.25" customHeight="1" x14ac:dyDescent="0.25">
      <c r="A75" s="46" t="s">
        <v>118</v>
      </c>
      <c r="B75" s="46"/>
      <c r="C75" s="46"/>
      <c r="D75" s="46"/>
      <c r="E75" s="46"/>
      <c r="F75" s="46"/>
      <c r="G75" s="46"/>
      <c r="H75" s="46"/>
      <c r="I75" s="46"/>
      <c r="J75" s="46"/>
      <c r="K75" s="46"/>
    </row>
    <row r="76" spans="1:11" ht="62.25" customHeight="1" x14ac:dyDescent="0.25">
      <c r="A76" s="8" t="s">
        <v>76</v>
      </c>
      <c r="B76" s="27" t="s">
        <v>105</v>
      </c>
      <c r="C76" s="9" t="s">
        <v>3</v>
      </c>
      <c r="D76" s="9" t="s">
        <v>4</v>
      </c>
      <c r="E76" s="9" t="s">
        <v>5</v>
      </c>
      <c r="F76" s="9" t="s">
        <v>6</v>
      </c>
      <c r="G76" s="9" t="s">
        <v>7</v>
      </c>
      <c r="H76" s="9" t="s">
        <v>8</v>
      </c>
      <c r="I76" s="10" t="s">
        <v>77</v>
      </c>
      <c r="J76" s="10" t="s">
        <v>9</v>
      </c>
      <c r="K76" s="9" t="s">
        <v>10</v>
      </c>
    </row>
    <row r="77" spans="1:11" ht="31.5" customHeight="1" x14ac:dyDescent="0.25">
      <c r="A77" s="26">
        <v>1</v>
      </c>
      <c r="B77" s="26" t="s">
        <v>106</v>
      </c>
      <c r="C77" s="26" t="s">
        <v>107</v>
      </c>
      <c r="D77" s="14" t="s">
        <v>12</v>
      </c>
      <c r="E77" s="26" t="s">
        <v>15</v>
      </c>
      <c r="F77" s="26">
        <v>4</v>
      </c>
      <c r="G77" s="26">
        <v>0</v>
      </c>
      <c r="H77" s="26">
        <v>4</v>
      </c>
      <c r="I77" s="5"/>
      <c r="J77" s="5">
        <f t="shared" ref="J77:J84" si="4">I77*H77</f>
        <v>0</v>
      </c>
      <c r="K77" s="28"/>
    </row>
    <row r="78" spans="1:11" ht="31.5" customHeight="1" x14ac:dyDescent="0.25">
      <c r="A78" s="26">
        <v>2</v>
      </c>
      <c r="B78" s="26" t="s">
        <v>106</v>
      </c>
      <c r="C78" s="26" t="s">
        <v>108</v>
      </c>
      <c r="D78" s="14" t="s">
        <v>12</v>
      </c>
      <c r="E78" s="26" t="s">
        <v>15</v>
      </c>
      <c r="F78" s="26">
        <v>4</v>
      </c>
      <c r="G78" s="26">
        <v>0</v>
      </c>
      <c r="H78" s="26">
        <v>4</v>
      </c>
      <c r="I78" s="5"/>
      <c r="J78" s="5">
        <f t="shared" si="4"/>
        <v>0</v>
      </c>
      <c r="K78" s="28"/>
    </row>
    <row r="79" spans="1:11" ht="31.5" customHeight="1" x14ac:dyDescent="0.25">
      <c r="A79" s="26">
        <v>3</v>
      </c>
      <c r="B79" s="26" t="s">
        <v>106</v>
      </c>
      <c r="C79" s="26" t="s">
        <v>109</v>
      </c>
      <c r="D79" s="14" t="s">
        <v>12</v>
      </c>
      <c r="E79" s="26" t="s">
        <v>15</v>
      </c>
      <c r="F79" s="26">
        <v>4</v>
      </c>
      <c r="G79" s="26">
        <v>0</v>
      </c>
      <c r="H79" s="26">
        <v>4</v>
      </c>
      <c r="I79" s="5"/>
      <c r="J79" s="5">
        <f t="shared" si="4"/>
        <v>0</v>
      </c>
      <c r="K79" s="28"/>
    </row>
    <row r="80" spans="1:11" ht="31.5" customHeight="1" x14ac:dyDescent="0.25">
      <c r="A80" s="26">
        <v>4</v>
      </c>
      <c r="B80" s="26" t="s">
        <v>106</v>
      </c>
      <c r="C80" s="26" t="s">
        <v>110</v>
      </c>
      <c r="D80" s="14" t="s">
        <v>12</v>
      </c>
      <c r="E80" s="26" t="s">
        <v>15</v>
      </c>
      <c r="F80" s="26">
        <v>1</v>
      </c>
      <c r="G80" s="26">
        <v>0</v>
      </c>
      <c r="H80" s="26">
        <v>1</v>
      </c>
      <c r="I80" s="5"/>
      <c r="J80" s="5">
        <f t="shared" si="4"/>
        <v>0</v>
      </c>
      <c r="K80" s="28"/>
    </row>
    <row r="81" spans="1:11" ht="31.5" customHeight="1" x14ac:dyDescent="0.25">
      <c r="A81" s="26">
        <v>5</v>
      </c>
      <c r="B81" s="26" t="s">
        <v>106</v>
      </c>
      <c r="C81" s="26" t="s">
        <v>111</v>
      </c>
      <c r="D81" s="14" t="s">
        <v>12</v>
      </c>
      <c r="E81" s="26" t="s">
        <v>15</v>
      </c>
      <c r="F81" s="26">
        <v>1</v>
      </c>
      <c r="G81" s="26">
        <v>0</v>
      </c>
      <c r="H81" s="26">
        <v>1</v>
      </c>
      <c r="I81" s="5"/>
      <c r="J81" s="5">
        <f t="shared" si="4"/>
        <v>0</v>
      </c>
      <c r="K81" s="28"/>
    </row>
    <row r="82" spans="1:11" ht="31.5" customHeight="1" x14ac:dyDescent="0.25">
      <c r="A82" s="26">
        <v>6</v>
      </c>
      <c r="B82" s="26" t="s">
        <v>112</v>
      </c>
      <c r="C82" s="26" t="s">
        <v>113</v>
      </c>
      <c r="D82" s="14" t="s">
        <v>12</v>
      </c>
      <c r="E82" s="26" t="s">
        <v>15</v>
      </c>
      <c r="F82" s="26">
        <v>2</v>
      </c>
      <c r="G82" s="26">
        <v>0</v>
      </c>
      <c r="H82" s="26">
        <v>2</v>
      </c>
      <c r="I82" s="5"/>
      <c r="J82" s="5">
        <f t="shared" si="4"/>
        <v>0</v>
      </c>
      <c r="K82" s="28"/>
    </row>
    <row r="83" spans="1:11" ht="31.5" customHeight="1" x14ac:dyDescent="0.25">
      <c r="A83" s="26">
        <v>7</v>
      </c>
      <c r="B83" s="26" t="s">
        <v>114</v>
      </c>
      <c r="C83" s="26" t="s">
        <v>115</v>
      </c>
      <c r="D83" s="14" t="s">
        <v>12</v>
      </c>
      <c r="E83" s="26" t="s">
        <v>15</v>
      </c>
      <c r="F83" s="26">
        <v>2</v>
      </c>
      <c r="G83" s="26">
        <v>0</v>
      </c>
      <c r="H83" s="26">
        <v>2</v>
      </c>
      <c r="I83" s="5"/>
      <c r="J83" s="5">
        <f t="shared" si="4"/>
        <v>0</v>
      </c>
      <c r="K83" s="28"/>
    </row>
    <row r="84" spans="1:11" ht="31.5" customHeight="1" x14ac:dyDescent="0.25">
      <c r="A84" s="26">
        <v>8</v>
      </c>
      <c r="B84" s="26" t="s">
        <v>114</v>
      </c>
      <c r="C84" s="26" t="s">
        <v>116</v>
      </c>
      <c r="D84" s="14" t="s">
        <v>12</v>
      </c>
      <c r="E84" s="26" t="s">
        <v>15</v>
      </c>
      <c r="F84" s="26">
        <v>5</v>
      </c>
      <c r="G84" s="26">
        <v>0</v>
      </c>
      <c r="H84" s="26">
        <v>5</v>
      </c>
      <c r="I84" s="5"/>
      <c r="J84" s="5">
        <f t="shared" si="4"/>
        <v>0</v>
      </c>
      <c r="K84" s="28"/>
    </row>
    <row r="85" spans="1:11" ht="48" customHeight="1" x14ac:dyDescent="0.25">
      <c r="A85" s="46" t="s">
        <v>119</v>
      </c>
      <c r="B85" s="46"/>
      <c r="C85" s="46"/>
      <c r="D85" s="46"/>
      <c r="E85" s="46"/>
      <c r="F85" s="46"/>
      <c r="G85" s="46"/>
      <c r="H85" s="46"/>
      <c r="I85" s="46"/>
      <c r="J85" s="46"/>
      <c r="K85" s="46"/>
    </row>
    <row r="86" spans="1:11" ht="47.25" x14ac:dyDescent="0.25">
      <c r="A86" s="8" t="s">
        <v>76</v>
      </c>
      <c r="B86" s="27" t="s">
        <v>105</v>
      </c>
      <c r="C86" s="9" t="s">
        <v>3</v>
      </c>
      <c r="D86" s="9" t="s">
        <v>4</v>
      </c>
      <c r="E86" s="9" t="s">
        <v>5</v>
      </c>
      <c r="F86" s="9" t="s">
        <v>6</v>
      </c>
      <c r="G86" s="9" t="s">
        <v>7</v>
      </c>
      <c r="H86" s="9" t="s">
        <v>8</v>
      </c>
      <c r="I86" s="10" t="s">
        <v>77</v>
      </c>
      <c r="J86" s="10" t="s">
        <v>9</v>
      </c>
      <c r="K86" s="9" t="s">
        <v>10</v>
      </c>
    </row>
    <row r="87" spans="1:11" ht="51" customHeight="1" x14ac:dyDescent="0.25">
      <c r="A87" s="26">
        <v>1</v>
      </c>
      <c r="B87" s="29" t="s">
        <v>120</v>
      </c>
      <c r="C87" s="30" t="s">
        <v>123</v>
      </c>
      <c r="D87" s="14" t="s">
        <v>12</v>
      </c>
      <c r="E87" s="26" t="s">
        <v>15</v>
      </c>
      <c r="F87" s="31">
        <v>20</v>
      </c>
      <c r="G87" s="26">
        <v>0</v>
      </c>
      <c r="H87" s="31">
        <v>20</v>
      </c>
      <c r="I87" s="5"/>
      <c r="J87" s="5">
        <f t="shared" ref="J87:J94" si="5">I87*H87</f>
        <v>0</v>
      </c>
      <c r="K87" s="28"/>
    </row>
    <row r="88" spans="1:11" ht="51" customHeight="1" x14ac:dyDescent="0.25">
      <c r="A88" s="26">
        <v>2</v>
      </c>
      <c r="B88" s="29" t="s">
        <v>120</v>
      </c>
      <c r="C88" s="30" t="s">
        <v>124</v>
      </c>
      <c r="D88" s="14" t="s">
        <v>12</v>
      </c>
      <c r="E88" s="26" t="s">
        <v>15</v>
      </c>
      <c r="F88" s="31">
        <v>1</v>
      </c>
      <c r="G88" s="26">
        <v>0</v>
      </c>
      <c r="H88" s="31">
        <v>1</v>
      </c>
      <c r="I88" s="5"/>
      <c r="J88" s="5">
        <f t="shared" si="5"/>
        <v>0</v>
      </c>
      <c r="K88" s="28"/>
    </row>
    <row r="89" spans="1:11" ht="51" customHeight="1" x14ac:dyDescent="0.25">
      <c r="A89" s="26">
        <v>3</v>
      </c>
      <c r="B89" s="29" t="s">
        <v>120</v>
      </c>
      <c r="C89" s="30" t="s">
        <v>125</v>
      </c>
      <c r="D89" s="14" t="s">
        <v>12</v>
      </c>
      <c r="E89" s="26" t="s">
        <v>15</v>
      </c>
      <c r="F89" s="31">
        <v>3</v>
      </c>
      <c r="G89" s="26">
        <v>0</v>
      </c>
      <c r="H89" s="31">
        <v>3</v>
      </c>
      <c r="I89" s="5"/>
      <c r="J89" s="5">
        <f t="shared" si="5"/>
        <v>0</v>
      </c>
      <c r="K89" s="28"/>
    </row>
    <row r="90" spans="1:11" ht="51" customHeight="1" x14ac:dyDescent="0.25">
      <c r="A90" s="26">
        <v>4</v>
      </c>
      <c r="B90" s="29" t="s">
        <v>120</v>
      </c>
      <c r="C90" s="30" t="s">
        <v>126</v>
      </c>
      <c r="D90" s="14" t="s">
        <v>12</v>
      </c>
      <c r="E90" s="26" t="s">
        <v>15</v>
      </c>
      <c r="F90" s="31">
        <v>10</v>
      </c>
      <c r="G90" s="26">
        <v>0</v>
      </c>
      <c r="H90" s="31">
        <v>10</v>
      </c>
      <c r="I90" s="5"/>
      <c r="J90" s="5">
        <f t="shared" si="5"/>
        <v>0</v>
      </c>
      <c r="K90" s="28"/>
    </row>
    <row r="91" spans="1:11" ht="51" customHeight="1" x14ac:dyDescent="0.25">
      <c r="A91" s="26">
        <v>5</v>
      </c>
      <c r="B91" s="29" t="s">
        <v>120</v>
      </c>
      <c r="C91" s="30" t="s">
        <v>127</v>
      </c>
      <c r="D91" s="14" t="s">
        <v>12</v>
      </c>
      <c r="E91" s="26" t="s">
        <v>15</v>
      </c>
      <c r="F91" s="31">
        <v>10</v>
      </c>
      <c r="G91" s="26">
        <v>0</v>
      </c>
      <c r="H91" s="31">
        <v>10</v>
      </c>
      <c r="I91" s="5"/>
      <c r="J91" s="5">
        <f t="shared" si="5"/>
        <v>0</v>
      </c>
      <c r="K91" s="28"/>
    </row>
    <row r="92" spans="1:11" ht="51" customHeight="1" x14ac:dyDescent="0.25">
      <c r="A92" s="26">
        <v>6</v>
      </c>
      <c r="B92" s="26" t="s">
        <v>121</v>
      </c>
      <c r="C92" s="30" t="s">
        <v>128</v>
      </c>
      <c r="D92" s="14" t="s">
        <v>12</v>
      </c>
      <c r="E92" s="26" t="s">
        <v>15</v>
      </c>
      <c r="F92" s="26">
        <v>1</v>
      </c>
      <c r="G92" s="26">
        <v>0</v>
      </c>
      <c r="H92" s="26">
        <v>1</v>
      </c>
      <c r="I92" s="5"/>
      <c r="J92" s="5">
        <f t="shared" si="5"/>
        <v>0</v>
      </c>
      <c r="K92" s="28"/>
    </row>
    <row r="93" spans="1:11" ht="51" customHeight="1" x14ac:dyDescent="0.25">
      <c r="A93" s="26">
        <v>7</v>
      </c>
      <c r="B93" s="26" t="s">
        <v>121</v>
      </c>
      <c r="C93" s="30" t="s">
        <v>129</v>
      </c>
      <c r="D93" s="14" t="s">
        <v>12</v>
      </c>
      <c r="E93" s="26" t="s">
        <v>15</v>
      </c>
      <c r="F93" s="26">
        <v>1</v>
      </c>
      <c r="G93" s="26">
        <v>0</v>
      </c>
      <c r="H93" s="26">
        <v>1</v>
      </c>
      <c r="I93" s="5"/>
      <c r="J93" s="5">
        <f t="shared" si="5"/>
        <v>0</v>
      </c>
      <c r="K93" s="28"/>
    </row>
    <row r="94" spans="1:11" ht="51" customHeight="1" x14ac:dyDescent="0.25">
      <c r="A94" s="26">
        <v>8</v>
      </c>
      <c r="B94" s="26" t="s">
        <v>122</v>
      </c>
      <c r="C94" s="30" t="s">
        <v>130</v>
      </c>
      <c r="D94" s="14" t="s">
        <v>12</v>
      </c>
      <c r="E94" s="26" t="s">
        <v>15</v>
      </c>
      <c r="F94" s="26">
        <v>1</v>
      </c>
      <c r="G94" s="26">
        <v>0</v>
      </c>
      <c r="H94" s="26">
        <v>1</v>
      </c>
      <c r="I94" s="5"/>
      <c r="J94" s="5">
        <f t="shared" si="5"/>
        <v>0</v>
      </c>
      <c r="K94" s="28"/>
    </row>
    <row r="95" spans="1:11" ht="40.5" customHeight="1" x14ac:dyDescent="0.25">
      <c r="A95" s="26">
        <v>9</v>
      </c>
      <c r="B95" s="26" t="s">
        <v>121</v>
      </c>
      <c r="C95" s="30" t="s">
        <v>131</v>
      </c>
      <c r="D95" s="14" t="s">
        <v>12</v>
      </c>
      <c r="E95" s="26" t="s">
        <v>15</v>
      </c>
      <c r="F95" s="26">
        <v>1</v>
      </c>
      <c r="G95" s="26">
        <v>0</v>
      </c>
      <c r="H95" s="26">
        <v>1</v>
      </c>
      <c r="I95" s="28"/>
      <c r="J95" s="28"/>
      <c r="K95" s="28"/>
    </row>
    <row r="96" spans="1:11" ht="40.5" customHeight="1" x14ac:dyDescent="0.25">
      <c r="A96" s="26">
        <v>10</v>
      </c>
      <c r="B96" s="26" t="s">
        <v>121</v>
      </c>
      <c r="C96" s="30" t="s">
        <v>132</v>
      </c>
      <c r="D96" s="14" t="s">
        <v>12</v>
      </c>
      <c r="E96" s="26" t="s">
        <v>15</v>
      </c>
      <c r="F96" s="26">
        <v>1</v>
      </c>
      <c r="G96" s="26">
        <v>0</v>
      </c>
      <c r="H96" s="26">
        <v>1</v>
      </c>
      <c r="I96" s="28"/>
      <c r="J96" s="28"/>
      <c r="K96" s="28"/>
    </row>
    <row r="97" spans="1:11" ht="40.5" customHeight="1" x14ac:dyDescent="0.25">
      <c r="A97" s="26">
        <v>11</v>
      </c>
      <c r="B97" s="26" t="s">
        <v>121</v>
      </c>
      <c r="C97" s="30" t="s">
        <v>133</v>
      </c>
      <c r="D97" s="14" t="s">
        <v>12</v>
      </c>
      <c r="E97" s="26" t="s">
        <v>15</v>
      </c>
      <c r="F97" s="26">
        <v>2</v>
      </c>
      <c r="G97" s="26">
        <v>0</v>
      </c>
      <c r="H97" s="26">
        <v>2</v>
      </c>
      <c r="I97" s="28"/>
      <c r="J97" s="28"/>
      <c r="K97" s="28"/>
    </row>
    <row r="98" spans="1:11" ht="40.5" customHeight="1" x14ac:dyDescent="0.25">
      <c r="A98" s="26">
        <v>12</v>
      </c>
      <c r="B98" s="26" t="s">
        <v>121</v>
      </c>
      <c r="C98" s="30" t="s">
        <v>134</v>
      </c>
      <c r="D98" s="14" t="s">
        <v>12</v>
      </c>
      <c r="E98" s="26" t="s">
        <v>15</v>
      </c>
      <c r="F98" s="26">
        <v>1</v>
      </c>
      <c r="G98" s="26">
        <v>0</v>
      </c>
      <c r="H98" s="26">
        <v>1</v>
      </c>
      <c r="I98" s="28"/>
      <c r="J98" s="28"/>
      <c r="K98" s="28"/>
    </row>
  </sheetData>
  <mergeCells count="14">
    <mergeCell ref="A4:K4"/>
    <mergeCell ref="A1:C1"/>
    <mergeCell ref="D1:K1"/>
    <mergeCell ref="A2:C2"/>
    <mergeCell ref="D2:K2"/>
    <mergeCell ref="D3:K3"/>
    <mergeCell ref="A75:K75"/>
    <mergeCell ref="A85:K85"/>
    <mergeCell ref="A5:K5"/>
    <mergeCell ref="A6:K6"/>
    <mergeCell ref="A7:K7"/>
    <mergeCell ref="A71:I71"/>
    <mergeCell ref="A72:I72"/>
    <mergeCell ref="A73:I73"/>
  </mergeCells>
  <pageMargins left="0.45" right="0.45" top="0.5" bottom="0.5" header="0.3" footer="0.3"/>
  <pageSetup paperSize="9" scale="54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34DC-C895-470A-ADDC-ECE5DA253E44}">
  <sheetPr>
    <pageSetUpPr fitToPage="1"/>
  </sheetPr>
  <dimension ref="A1:K101"/>
  <sheetViews>
    <sheetView topLeftCell="A69" workbookViewId="0">
      <selection activeCell="J41" sqref="J41:J42"/>
    </sheetView>
  </sheetViews>
  <sheetFormatPr defaultColWidth="8.85546875" defaultRowHeight="15" x14ac:dyDescent="0.25"/>
  <cols>
    <col min="1" max="1" width="6.28515625" bestFit="1" customWidth="1"/>
    <col min="2" max="2" width="27" customWidth="1"/>
    <col min="3" max="3" width="47.28515625" customWidth="1"/>
    <col min="4" max="4" width="10.42578125" customWidth="1"/>
    <col min="5" max="5" width="6.42578125" customWidth="1"/>
    <col min="6" max="6" width="6.28515625" customWidth="1"/>
    <col min="7" max="7" width="6.140625" customWidth="1"/>
    <col min="8" max="8" width="6.7109375" customWidth="1"/>
    <col min="9" max="9" width="13.7109375" bestFit="1" customWidth="1"/>
    <col min="10" max="10" width="15.42578125" bestFit="1" customWidth="1"/>
    <col min="11" max="11" width="25.42578125" customWidth="1"/>
  </cols>
  <sheetData>
    <row r="1" spans="1:11" ht="21.75" customHeight="1" x14ac:dyDescent="0.3">
      <c r="A1" s="43" t="s">
        <v>78</v>
      </c>
      <c r="B1" s="43"/>
      <c r="C1" s="43"/>
      <c r="D1" s="44" t="s">
        <v>0</v>
      </c>
      <c r="E1" s="44"/>
      <c r="F1" s="44"/>
      <c r="G1" s="44"/>
      <c r="H1" s="44"/>
      <c r="I1" s="44"/>
      <c r="J1" s="44"/>
      <c r="K1" s="44"/>
    </row>
    <row r="2" spans="1:11" ht="18" customHeight="1" x14ac:dyDescent="0.3">
      <c r="A2" s="44" t="s">
        <v>79</v>
      </c>
      <c r="B2" s="44"/>
      <c r="C2" s="44"/>
      <c r="D2" s="44" t="s">
        <v>1</v>
      </c>
      <c r="E2" s="44"/>
      <c r="F2" s="44"/>
      <c r="G2" s="44"/>
      <c r="H2" s="44"/>
      <c r="I2" s="44"/>
      <c r="J2" s="44"/>
      <c r="K2" s="44"/>
    </row>
    <row r="3" spans="1:11" ht="23.25" customHeight="1" x14ac:dyDescent="0.3">
      <c r="A3" s="2"/>
      <c r="B3" s="2"/>
      <c r="C3" s="2"/>
      <c r="D3" s="45" t="s">
        <v>2</v>
      </c>
      <c r="E3" s="45"/>
      <c r="F3" s="45"/>
      <c r="G3" s="45"/>
      <c r="H3" s="45"/>
      <c r="I3" s="45"/>
      <c r="J3" s="45"/>
      <c r="K3" s="45"/>
    </row>
    <row r="4" spans="1:11" ht="23.25" customHeight="1" x14ac:dyDescent="0.3">
      <c r="A4" s="42" t="s">
        <v>80</v>
      </c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1" ht="23.25" customHeight="1" x14ac:dyDescent="0.3">
      <c r="A5" s="45" t="s">
        <v>81</v>
      </c>
      <c r="B5" s="45"/>
      <c r="C5" s="45"/>
      <c r="D5" s="45"/>
      <c r="E5" s="45"/>
      <c r="F5" s="45"/>
      <c r="G5" s="45"/>
      <c r="H5" s="45"/>
      <c r="I5" s="45"/>
      <c r="J5" s="45"/>
      <c r="K5" s="45"/>
    </row>
    <row r="6" spans="1:11" ht="14.25" customHeight="1" x14ac:dyDescent="0.25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</row>
    <row r="7" spans="1:11" ht="35.25" customHeight="1" x14ac:dyDescent="0.25">
      <c r="A7" s="46" t="s">
        <v>117</v>
      </c>
      <c r="B7" s="46"/>
      <c r="C7" s="46"/>
      <c r="D7" s="46"/>
      <c r="E7" s="46"/>
      <c r="F7" s="46"/>
      <c r="G7" s="46"/>
      <c r="H7" s="46"/>
      <c r="I7" s="46"/>
      <c r="J7" s="46"/>
      <c r="K7" s="46"/>
    </row>
    <row r="8" spans="1:11" ht="47.25" x14ac:dyDescent="0.25">
      <c r="A8" s="8" t="s">
        <v>76</v>
      </c>
      <c r="B8" s="8" t="s">
        <v>87</v>
      </c>
      <c r="C8" s="32" t="s">
        <v>3</v>
      </c>
      <c r="D8" s="32" t="s">
        <v>4</v>
      </c>
      <c r="E8" s="32" t="s">
        <v>5</v>
      </c>
      <c r="F8" s="32" t="s">
        <v>6</v>
      </c>
      <c r="G8" s="32" t="s">
        <v>7</v>
      </c>
      <c r="H8" s="32" t="s">
        <v>8</v>
      </c>
      <c r="I8" s="33" t="s">
        <v>77</v>
      </c>
      <c r="J8" s="33" t="s">
        <v>9</v>
      </c>
      <c r="K8" s="32" t="s">
        <v>10</v>
      </c>
    </row>
    <row r="9" spans="1:11" ht="33" customHeight="1" x14ac:dyDescent="0.25">
      <c r="A9" s="8" t="s">
        <v>143</v>
      </c>
      <c r="B9" s="51" t="s">
        <v>98</v>
      </c>
      <c r="C9" s="52"/>
      <c r="D9" s="52"/>
      <c r="E9" s="52"/>
      <c r="F9" s="52"/>
      <c r="G9" s="52"/>
      <c r="H9" s="53"/>
      <c r="I9" s="33">
        <v>250000000</v>
      </c>
      <c r="J9" s="33">
        <v>250000000</v>
      </c>
      <c r="K9" s="54" t="s">
        <v>99</v>
      </c>
    </row>
    <row r="10" spans="1:11" ht="40.5" customHeight="1" x14ac:dyDescent="0.25">
      <c r="A10" s="3">
        <v>1</v>
      </c>
      <c r="B10" s="3" t="s">
        <v>144</v>
      </c>
      <c r="C10" s="34" t="s">
        <v>11</v>
      </c>
      <c r="D10" s="34" t="s">
        <v>12</v>
      </c>
      <c r="E10" s="34" t="s">
        <v>13</v>
      </c>
      <c r="F10" s="34">
        <v>1</v>
      </c>
      <c r="G10" s="34">
        <v>0</v>
      </c>
      <c r="H10" s="34">
        <f t="shared" ref="H10:H73" si="0">F10-G10</f>
        <v>1</v>
      </c>
      <c r="I10" s="35"/>
      <c r="J10" s="35">
        <f t="shared" ref="J10:J13" si="1">I10*H10</f>
        <v>0</v>
      </c>
      <c r="K10" s="55"/>
    </row>
    <row r="11" spans="1:11" ht="40.5" customHeight="1" x14ac:dyDescent="0.25">
      <c r="A11" s="3">
        <v>2</v>
      </c>
      <c r="B11" s="3" t="s">
        <v>144</v>
      </c>
      <c r="C11" s="34" t="s">
        <v>14</v>
      </c>
      <c r="D11" s="34" t="s">
        <v>12</v>
      </c>
      <c r="E11" s="34" t="s">
        <v>15</v>
      </c>
      <c r="F11" s="34">
        <v>10</v>
      </c>
      <c r="G11" s="34">
        <v>0</v>
      </c>
      <c r="H11" s="34">
        <f t="shared" si="0"/>
        <v>10</v>
      </c>
      <c r="I11" s="35"/>
      <c r="J11" s="35">
        <f t="shared" si="1"/>
        <v>0</v>
      </c>
      <c r="K11" s="55"/>
    </row>
    <row r="12" spans="1:11" ht="40.5" customHeight="1" x14ac:dyDescent="0.25">
      <c r="A12" s="3">
        <v>1</v>
      </c>
      <c r="B12" s="3" t="s">
        <v>144</v>
      </c>
      <c r="C12" s="34" t="s">
        <v>16</v>
      </c>
      <c r="D12" s="34" t="s">
        <v>12</v>
      </c>
      <c r="E12" s="34" t="s">
        <v>17</v>
      </c>
      <c r="F12" s="34">
        <v>9</v>
      </c>
      <c r="G12" s="34">
        <v>0</v>
      </c>
      <c r="H12" s="34">
        <f t="shared" si="0"/>
        <v>9</v>
      </c>
      <c r="I12" s="35"/>
      <c r="J12" s="35">
        <f t="shared" si="1"/>
        <v>0</v>
      </c>
      <c r="K12" s="55"/>
    </row>
    <row r="13" spans="1:11" ht="40.5" customHeight="1" x14ac:dyDescent="0.25">
      <c r="A13" s="3">
        <v>2</v>
      </c>
      <c r="B13" s="3" t="s">
        <v>144</v>
      </c>
      <c r="C13" s="34" t="s">
        <v>18</v>
      </c>
      <c r="D13" s="34" t="s">
        <v>12</v>
      </c>
      <c r="E13" s="34" t="s">
        <v>15</v>
      </c>
      <c r="F13" s="34">
        <v>30</v>
      </c>
      <c r="G13" s="34">
        <v>0</v>
      </c>
      <c r="H13" s="34">
        <f t="shared" si="0"/>
        <v>30</v>
      </c>
      <c r="I13" s="35"/>
      <c r="J13" s="35">
        <f t="shared" si="1"/>
        <v>0</v>
      </c>
      <c r="K13" s="55"/>
    </row>
    <row r="14" spans="1:11" ht="40.5" customHeight="1" x14ac:dyDescent="0.25">
      <c r="A14" s="3">
        <v>1</v>
      </c>
      <c r="B14" s="3" t="s">
        <v>144</v>
      </c>
      <c r="C14" s="34" t="s">
        <v>19</v>
      </c>
      <c r="D14" s="34" t="s">
        <v>12</v>
      </c>
      <c r="E14" s="34" t="s">
        <v>15</v>
      </c>
      <c r="F14" s="34">
        <v>30</v>
      </c>
      <c r="G14" s="34">
        <v>0</v>
      </c>
      <c r="H14" s="34">
        <f t="shared" si="0"/>
        <v>30</v>
      </c>
      <c r="I14" s="35"/>
      <c r="J14" s="35">
        <f t="shared" ref="J14:J15" si="2">I14*H14</f>
        <v>0</v>
      </c>
      <c r="K14" s="55"/>
    </row>
    <row r="15" spans="1:11" ht="40.5" customHeight="1" x14ac:dyDescent="0.25">
      <c r="A15" s="3">
        <v>2</v>
      </c>
      <c r="B15" s="3" t="s">
        <v>144</v>
      </c>
      <c r="C15" s="34" t="s">
        <v>20</v>
      </c>
      <c r="D15" s="34" t="s">
        <v>12</v>
      </c>
      <c r="E15" s="34" t="s">
        <v>15</v>
      </c>
      <c r="F15" s="34">
        <v>1</v>
      </c>
      <c r="G15" s="34"/>
      <c r="H15" s="34">
        <f t="shared" si="0"/>
        <v>1</v>
      </c>
      <c r="I15" s="35"/>
      <c r="J15" s="35">
        <f t="shared" si="2"/>
        <v>0</v>
      </c>
      <c r="K15" s="55"/>
    </row>
    <row r="16" spans="1:11" ht="78.75" x14ac:dyDescent="0.25">
      <c r="A16" s="3">
        <v>1</v>
      </c>
      <c r="B16" s="3" t="s">
        <v>144</v>
      </c>
      <c r="C16" s="34" t="s">
        <v>21</v>
      </c>
      <c r="D16" s="34" t="s">
        <v>12</v>
      </c>
      <c r="E16" s="34" t="s">
        <v>15</v>
      </c>
      <c r="F16" s="34">
        <v>4</v>
      </c>
      <c r="G16" s="34">
        <v>0</v>
      </c>
      <c r="H16" s="34">
        <f t="shared" si="0"/>
        <v>4</v>
      </c>
      <c r="I16" s="35"/>
      <c r="J16" s="35">
        <f t="shared" ref="J16" si="3">I16*H16</f>
        <v>0</v>
      </c>
      <c r="K16" s="56"/>
    </row>
    <row r="17" spans="1:11" ht="33" customHeight="1" x14ac:dyDescent="0.25">
      <c r="A17" s="8" t="s">
        <v>145</v>
      </c>
      <c r="B17" s="51" t="s">
        <v>147</v>
      </c>
      <c r="C17" s="52"/>
      <c r="D17" s="52"/>
      <c r="E17" s="52"/>
      <c r="F17" s="52"/>
      <c r="G17" s="52"/>
      <c r="H17" s="53"/>
      <c r="I17" s="33">
        <f>SUM(I18:I40)</f>
        <v>178060000</v>
      </c>
      <c r="J17" s="33">
        <f>SUM(J18:J40)</f>
        <v>491395000</v>
      </c>
      <c r="K17" s="36"/>
    </row>
    <row r="18" spans="1:11" ht="42" customHeight="1" x14ac:dyDescent="0.25">
      <c r="A18" s="3">
        <v>1</v>
      </c>
      <c r="B18" s="3" t="s">
        <v>146</v>
      </c>
      <c r="C18" s="34" t="s">
        <v>22</v>
      </c>
      <c r="D18" s="34" t="s">
        <v>12</v>
      </c>
      <c r="E18" s="34" t="s">
        <v>13</v>
      </c>
      <c r="F18" s="34">
        <v>1</v>
      </c>
      <c r="G18" s="34">
        <v>0</v>
      </c>
      <c r="H18" s="34">
        <f t="shared" si="0"/>
        <v>1</v>
      </c>
      <c r="I18" s="35">
        <v>22000000</v>
      </c>
      <c r="J18" s="35">
        <f t="shared" ref="J18:J64" si="4">I18*H18</f>
        <v>22000000</v>
      </c>
      <c r="K18" s="34"/>
    </row>
    <row r="19" spans="1:11" ht="42" customHeight="1" x14ac:dyDescent="0.25">
      <c r="A19" s="3">
        <v>2</v>
      </c>
      <c r="B19" s="3" t="s">
        <v>146</v>
      </c>
      <c r="C19" s="34" t="s">
        <v>148</v>
      </c>
      <c r="D19" s="34" t="s">
        <v>12</v>
      </c>
      <c r="E19" s="34" t="s">
        <v>13</v>
      </c>
      <c r="F19" s="34">
        <v>1</v>
      </c>
      <c r="G19" s="34">
        <v>0</v>
      </c>
      <c r="H19" s="34">
        <f t="shared" si="0"/>
        <v>1</v>
      </c>
      <c r="I19" s="35">
        <v>8000000</v>
      </c>
      <c r="J19" s="35">
        <f t="shared" si="4"/>
        <v>8000000</v>
      </c>
      <c r="K19" s="34"/>
    </row>
    <row r="20" spans="1:11" ht="42" customHeight="1" x14ac:dyDescent="0.25">
      <c r="A20" s="3">
        <v>3</v>
      </c>
      <c r="B20" s="3" t="s">
        <v>146</v>
      </c>
      <c r="C20" s="34" t="s">
        <v>135</v>
      </c>
      <c r="D20" s="34" t="s">
        <v>12</v>
      </c>
      <c r="E20" s="34" t="s">
        <v>13</v>
      </c>
      <c r="F20" s="34">
        <v>1</v>
      </c>
      <c r="G20" s="34">
        <v>0</v>
      </c>
      <c r="H20" s="34">
        <f t="shared" si="0"/>
        <v>1</v>
      </c>
      <c r="I20" s="35">
        <v>5500000</v>
      </c>
      <c r="J20" s="35">
        <f t="shared" si="4"/>
        <v>5500000</v>
      </c>
      <c r="K20" s="34"/>
    </row>
    <row r="21" spans="1:11" ht="189" x14ac:dyDescent="0.25">
      <c r="A21" s="3">
        <v>4</v>
      </c>
      <c r="B21" s="3" t="s">
        <v>146</v>
      </c>
      <c r="C21" s="34" t="s">
        <v>153</v>
      </c>
      <c r="D21" s="34" t="s">
        <v>12</v>
      </c>
      <c r="E21" s="34" t="s">
        <v>13</v>
      </c>
      <c r="F21" s="34">
        <v>9</v>
      </c>
      <c r="G21" s="34">
        <v>0</v>
      </c>
      <c r="H21" s="34">
        <v>9</v>
      </c>
      <c r="I21" s="35">
        <v>21000000</v>
      </c>
      <c r="J21" s="35">
        <f>I21*H21</f>
        <v>189000000</v>
      </c>
      <c r="K21" s="34" t="s">
        <v>23</v>
      </c>
    </row>
    <row r="22" spans="1:11" ht="63" x14ac:dyDescent="0.25">
      <c r="A22" s="3">
        <v>5</v>
      </c>
      <c r="B22" s="3" t="s">
        <v>146</v>
      </c>
      <c r="C22" s="34" t="s">
        <v>24</v>
      </c>
      <c r="D22" s="34" t="s">
        <v>12</v>
      </c>
      <c r="E22" s="34" t="s">
        <v>15</v>
      </c>
      <c r="F22" s="34">
        <v>20</v>
      </c>
      <c r="G22" s="34">
        <v>0</v>
      </c>
      <c r="H22" s="34">
        <v>20</v>
      </c>
      <c r="I22" s="35">
        <v>165000</v>
      </c>
      <c r="J22" s="35">
        <f>I22*H22</f>
        <v>3300000</v>
      </c>
      <c r="K22" s="34" t="s">
        <v>100</v>
      </c>
    </row>
    <row r="23" spans="1:11" ht="31.5" x14ac:dyDescent="0.25">
      <c r="A23" s="3">
        <v>6</v>
      </c>
      <c r="B23" s="3" t="s">
        <v>146</v>
      </c>
      <c r="C23" s="34" t="s">
        <v>25</v>
      </c>
      <c r="D23" s="34" t="s">
        <v>12</v>
      </c>
      <c r="E23" s="34" t="s">
        <v>13</v>
      </c>
      <c r="F23" s="34">
        <v>1</v>
      </c>
      <c r="G23" s="34">
        <v>0</v>
      </c>
      <c r="H23" s="34">
        <f t="shared" si="0"/>
        <v>1</v>
      </c>
      <c r="I23" s="35">
        <v>15000000</v>
      </c>
      <c r="J23" s="35">
        <f t="shared" si="4"/>
        <v>15000000</v>
      </c>
      <c r="K23" s="34"/>
    </row>
    <row r="24" spans="1:11" ht="47.25" x14ac:dyDescent="0.25">
      <c r="A24" s="3">
        <v>7</v>
      </c>
      <c r="B24" s="3" t="s">
        <v>146</v>
      </c>
      <c r="C24" s="34" t="s">
        <v>26</v>
      </c>
      <c r="D24" s="34" t="s">
        <v>12</v>
      </c>
      <c r="E24" s="34" t="s">
        <v>15</v>
      </c>
      <c r="F24" s="34">
        <v>1</v>
      </c>
      <c r="G24" s="34">
        <v>1</v>
      </c>
      <c r="H24" s="34">
        <f t="shared" si="0"/>
        <v>0</v>
      </c>
      <c r="I24" s="35"/>
      <c r="J24" s="35">
        <f t="shared" si="4"/>
        <v>0</v>
      </c>
      <c r="K24" s="34" t="s">
        <v>27</v>
      </c>
    </row>
    <row r="25" spans="1:11" ht="47.25" x14ac:dyDescent="0.25">
      <c r="A25" s="3">
        <v>8</v>
      </c>
      <c r="B25" s="3" t="s">
        <v>146</v>
      </c>
      <c r="C25" s="34" t="s">
        <v>28</v>
      </c>
      <c r="D25" s="34" t="s">
        <v>12</v>
      </c>
      <c r="E25" s="34" t="s">
        <v>15</v>
      </c>
      <c r="F25" s="34">
        <v>1</v>
      </c>
      <c r="G25" s="34">
        <v>0</v>
      </c>
      <c r="H25" s="34">
        <f t="shared" si="0"/>
        <v>1</v>
      </c>
      <c r="I25" s="35"/>
      <c r="J25" s="35">
        <f t="shared" si="4"/>
        <v>0</v>
      </c>
      <c r="K25" s="34" t="s">
        <v>27</v>
      </c>
    </row>
    <row r="26" spans="1:11" ht="47.25" x14ac:dyDescent="0.25">
      <c r="A26" s="3">
        <v>9</v>
      </c>
      <c r="B26" s="3" t="s">
        <v>146</v>
      </c>
      <c r="C26" s="34" t="s">
        <v>29</v>
      </c>
      <c r="D26" s="34" t="s">
        <v>12</v>
      </c>
      <c r="E26" s="34" t="s">
        <v>15</v>
      </c>
      <c r="F26" s="34">
        <v>2</v>
      </c>
      <c r="G26" s="34">
        <v>2</v>
      </c>
      <c r="H26" s="34">
        <f t="shared" si="0"/>
        <v>0</v>
      </c>
      <c r="I26" s="35"/>
      <c r="J26" s="35">
        <f t="shared" si="4"/>
        <v>0</v>
      </c>
      <c r="K26" s="34" t="s">
        <v>30</v>
      </c>
    </row>
    <row r="27" spans="1:11" ht="47.25" x14ac:dyDescent="0.25">
      <c r="A27" s="3">
        <v>10</v>
      </c>
      <c r="B27" s="3" t="s">
        <v>146</v>
      </c>
      <c r="C27" s="34" t="s">
        <v>31</v>
      </c>
      <c r="D27" s="34" t="s">
        <v>12</v>
      </c>
      <c r="E27" s="34" t="s">
        <v>13</v>
      </c>
      <c r="F27" s="34">
        <v>1</v>
      </c>
      <c r="G27" s="34">
        <v>1</v>
      </c>
      <c r="H27" s="34">
        <f t="shared" si="0"/>
        <v>0</v>
      </c>
      <c r="I27" s="35"/>
      <c r="J27" s="35">
        <f t="shared" si="4"/>
        <v>0</v>
      </c>
      <c r="K27" s="34" t="s">
        <v>30</v>
      </c>
    </row>
    <row r="28" spans="1:11" ht="47.25" x14ac:dyDescent="0.25">
      <c r="A28" s="3">
        <v>11</v>
      </c>
      <c r="B28" s="3" t="s">
        <v>146</v>
      </c>
      <c r="C28" s="34" t="s">
        <v>85</v>
      </c>
      <c r="D28" s="34" t="s">
        <v>12</v>
      </c>
      <c r="E28" s="34" t="s">
        <v>32</v>
      </c>
      <c r="F28" s="34">
        <v>2</v>
      </c>
      <c r="G28" s="34">
        <v>0</v>
      </c>
      <c r="H28" s="34">
        <f t="shared" si="0"/>
        <v>2</v>
      </c>
      <c r="I28" s="35">
        <v>11000000</v>
      </c>
      <c r="J28" s="35">
        <f t="shared" si="4"/>
        <v>22000000</v>
      </c>
      <c r="K28" s="34" t="s">
        <v>33</v>
      </c>
    </row>
    <row r="29" spans="1:11" ht="110.25" x14ac:dyDescent="0.25">
      <c r="A29" s="3">
        <v>12</v>
      </c>
      <c r="B29" s="3" t="s">
        <v>146</v>
      </c>
      <c r="C29" s="34" t="s">
        <v>34</v>
      </c>
      <c r="D29" s="34" t="s">
        <v>12</v>
      </c>
      <c r="E29" s="34" t="s">
        <v>35</v>
      </c>
      <c r="F29" s="34">
        <v>1</v>
      </c>
      <c r="G29" s="34">
        <v>0</v>
      </c>
      <c r="H29" s="34">
        <f t="shared" si="0"/>
        <v>1</v>
      </c>
      <c r="I29" s="35">
        <v>49295000</v>
      </c>
      <c r="J29" s="35">
        <f t="shared" si="4"/>
        <v>49295000</v>
      </c>
      <c r="K29" s="34" t="s">
        <v>36</v>
      </c>
    </row>
    <row r="30" spans="1:11" ht="47.25" x14ac:dyDescent="0.25">
      <c r="A30" s="3">
        <v>13</v>
      </c>
      <c r="B30" s="3" t="s">
        <v>146</v>
      </c>
      <c r="C30" s="34" t="s">
        <v>37</v>
      </c>
      <c r="D30" s="34" t="s">
        <v>12</v>
      </c>
      <c r="E30" s="34" t="s">
        <v>38</v>
      </c>
      <c r="F30" s="34">
        <v>1</v>
      </c>
      <c r="G30" s="34">
        <v>1</v>
      </c>
      <c r="H30" s="34">
        <f t="shared" si="0"/>
        <v>0</v>
      </c>
      <c r="I30" s="35">
        <v>0</v>
      </c>
      <c r="J30" s="35">
        <f t="shared" si="4"/>
        <v>0</v>
      </c>
      <c r="K30" s="34" t="s">
        <v>27</v>
      </c>
    </row>
    <row r="31" spans="1:11" ht="47.25" x14ac:dyDescent="0.25">
      <c r="A31" s="3">
        <v>14</v>
      </c>
      <c r="B31" s="3" t="s">
        <v>146</v>
      </c>
      <c r="C31" s="34" t="s">
        <v>39</v>
      </c>
      <c r="D31" s="34" t="s">
        <v>12</v>
      </c>
      <c r="E31" s="34" t="s">
        <v>38</v>
      </c>
      <c r="F31" s="34">
        <v>1</v>
      </c>
      <c r="G31" s="34"/>
      <c r="H31" s="34">
        <f t="shared" si="0"/>
        <v>1</v>
      </c>
      <c r="I31" s="35"/>
      <c r="J31" s="35">
        <f t="shared" si="4"/>
        <v>0</v>
      </c>
      <c r="K31" s="34" t="s">
        <v>27</v>
      </c>
    </row>
    <row r="32" spans="1:11" ht="31.5" x14ac:dyDescent="0.25">
      <c r="A32" s="3">
        <v>15</v>
      </c>
      <c r="B32" s="3" t="s">
        <v>146</v>
      </c>
      <c r="C32" s="34" t="s">
        <v>40</v>
      </c>
      <c r="D32" s="34" t="s">
        <v>12</v>
      </c>
      <c r="E32" s="34" t="s">
        <v>38</v>
      </c>
      <c r="F32" s="34">
        <v>2</v>
      </c>
      <c r="G32" s="34">
        <v>1</v>
      </c>
      <c r="H32" s="34">
        <f t="shared" si="0"/>
        <v>1</v>
      </c>
      <c r="I32" s="35">
        <v>3600000</v>
      </c>
      <c r="J32" s="35">
        <f t="shared" si="4"/>
        <v>3600000</v>
      </c>
      <c r="K32" s="34" t="s">
        <v>41</v>
      </c>
    </row>
    <row r="33" spans="1:11" ht="47.25" x14ac:dyDescent="0.25">
      <c r="A33" s="3">
        <v>16</v>
      </c>
      <c r="B33" s="3" t="s">
        <v>146</v>
      </c>
      <c r="C33" s="34" t="s">
        <v>42</v>
      </c>
      <c r="D33" s="34" t="s">
        <v>12</v>
      </c>
      <c r="E33" s="34" t="s">
        <v>15</v>
      </c>
      <c r="F33" s="34">
        <v>2</v>
      </c>
      <c r="G33" s="34">
        <v>2</v>
      </c>
      <c r="H33" s="34">
        <f t="shared" si="0"/>
        <v>0</v>
      </c>
      <c r="I33" s="35"/>
      <c r="J33" s="35">
        <f t="shared" si="4"/>
        <v>0</v>
      </c>
      <c r="K33" s="34" t="s">
        <v>43</v>
      </c>
    </row>
    <row r="34" spans="1:11" ht="47.25" x14ac:dyDescent="0.25">
      <c r="A34" s="3">
        <v>17</v>
      </c>
      <c r="B34" s="3" t="s">
        <v>146</v>
      </c>
      <c r="C34" s="34" t="s">
        <v>44</v>
      </c>
      <c r="D34" s="34" t="s">
        <v>12</v>
      </c>
      <c r="E34" s="34" t="s">
        <v>45</v>
      </c>
      <c r="F34" s="34">
        <v>1</v>
      </c>
      <c r="G34" s="34">
        <v>1</v>
      </c>
      <c r="H34" s="34">
        <f t="shared" si="0"/>
        <v>0</v>
      </c>
      <c r="I34" s="35"/>
      <c r="J34" s="35">
        <f t="shared" si="4"/>
        <v>0</v>
      </c>
      <c r="K34" s="34" t="s">
        <v>43</v>
      </c>
    </row>
    <row r="35" spans="1:11" ht="47.25" x14ac:dyDescent="0.25">
      <c r="A35" s="3">
        <v>18</v>
      </c>
      <c r="B35" s="3" t="s">
        <v>146</v>
      </c>
      <c r="C35" s="34" t="s">
        <v>46</v>
      </c>
      <c r="D35" s="34" t="s">
        <v>12</v>
      </c>
      <c r="E35" s="34" t="s">
        <v>15</v>
      </c>
      <c r="F35" s="34">
        <v>1</v>
      </c>
      <c r="G35" s="34">
        <v>1</v>
      </c>
      <c r="H35" s="34">
        <f t="shared" si="0"/>
        <v>0</v>
      </c>
      <c r="I35" s="35"/>
      <c r="J35" s="35">
        <f t="shared" si="4"/>
        <v>0</v>
      </c>
      <c r="K35" s="34" t="s">
        <v>43</v>
      </c>
    </row>
    <row r="36" spans="1:11" ht="41.1" customHeight="1" x14ac:dyDescent="0.25">
      <c r="A36" s="3">
        <v>19</v>
      </c>
      <c r="B36" s="3" t="s">
        <v>146</v>
      </c>
      <c r="C36" s="34" t="s">
        <v>47</v>
      </c>
      <c r="D36" s="34" t="s">
        <v>12</v>
      </c>
      <c r="E36" s="34" t="s">
        <v>15</v>
      </c>
      <c r="F36" s="34">
        <v>1</v>
      </c>
      <c r="G36" s="34">
        <v>0</v>
      </c>
      <c r="H36" s="34">
        <f t="shared" si="0"/>
        <v>1</v>
      </c>
      <c r="I36" s="35">
        <v>2000000</v>
      </c>
      <c r="J36" s="35">
        <f t="shared" si="4"/>
        <v>2000000</v>
      </c>
      <c r="K36" s="34"/>
    </row>
    <row r="37" spans="1:11" ht="41.1" customHeight="1" x14ac:dyDescent="0.25">
      <c r="A37" s="3">
        <v>20</v>
      </c>
      <c r="B37" s="3" t="s">
        <v>146</v>
      </c>
      <c r="C37" s="34" t="s">
        <v>48</v>
      </c>
      <c r="D37" s="34" t="s">
        <v>12</v>
      </c>
      <c r="E37" s="34" t="s">
        <v>13</v>
      </c>
      <c r="F37" s="34">
        <v>1</v>
      </c>
      <c r="G37" s="34">
        <v>0</v>
      </c>
      <c r="H37" s="34">
        <f t="shared" si="0"/>
        <v>1</v>
      </c>
      <c r="I37" s="35">
        <v>6500000</v>
      </c>
      <c r="J37" s="35">
        <f t="shared" si="4"/>
        <v>6500000</v>
      </c>
      <c r="K37" s="34"/>
    </row>
    <row r="38" spans="1:11" ht="41.1" customHeight="1" x14ac:dyDescent="0.25">
      <c r="A38" s="3">
        <v>21</v>
      </c>
      <c r="B38" s="3" t="s">
        <v>146</v>
      </c>
      <c r="C38" s="34" t="s">
        <v>49</v>
      </c>
      <c r="D38" s="34" t="s">
        <v>12</v>
      </c>
      <c r="E38" s="34" t="s">
        <v>17</v>
      </c>
      <c r="F38" s="34">
        <v>5.0999999999999996</v>
      </c>
      <c r="G38" s="34">
        <v>0</v>
      </c>
      <c r="H38" s="34">
        <f t="shared" si="0"/>
        <v>5.0999999999999996</v>
      </c>
      <c r="I38" s="35">
        <v>32000000</v>
      </c>
      <c r="J38" s="35">
        <f t="shared" si="4"/>
        <v>163200000</v>
      </c>
      <c r="K38" s="34"/>
    </row>
    <row r="39" spans="1:11" ht="48.75" customHeight="1" x14ac:dyDescent="0.25">
      <c r="A39" s="3">
        <v>22</v>
      </c>
      <c r="B39" s="3" t="s">
        <v>146</v>
      </c>
      <c r="C39" s="34" t="s">
        <v>104</v>
      </c>
      <c r="D39" s="34" t="s">
        <v>12</v>
      </c>
      <c r="E39" s="34" t="s">
        <v>13</v>
      </c>
      <c r="F39" s="34">
        <v>1</v>
      </c>
      <c r="G39" s="34">
        <v>1</v>
      </c>
      <c r="H39" s="34">
        <v>0</v>
      </c>
      <c r="I39" s="35"/>
      <c r="J39" s="35">
        <f t="shared" si="4"/>
        <v>0</v>
      </c>
      <c r="K39" s="34" t="s">
        <v>43</v>
      </c>
    </row>
    <row r="40" spans="1:11" ht="41.1" customHeight="1" x14ac:dyDescent="0.25">
      <c r="A40" s="3">
        <v>23</v>
      </c>
      <c r="B40" s="3" t="s">
        <v>146</v>
      </c>
      <c r="C40" s="34" t="s">
        <v>50</v>
      </c>
      <c r="D40" s="34" t="s">
        <v>12</v>
      </c>
      <c r="E40" s="34" t="s">
        <v>15</v>
      </c>
      <c r="F40" s="34">
        <v>1</v>
      </c>
      <c r="G40" s="34">
        <v>0</v>
      </c>
      <c r="H40" s="34">
        <f t="shared" si="0"/>
        <v>1</v>
      </c>
      <c r="I40" s="35">
        <v>2000000</v>
      </c>
      <c r="J40" s="35">
        <f t="shared" si="4"/>
        <v>2000000</v>
      </c>
      <c r="K40" s="34"/>
    </row>
    <row r="41" spans="1:11" ht="30.75" customHeight="1" x14ac:dyDescent="0.25">
      <c r="A41" s="8" t="s">
        <v>149</v>
      </c>
      <c r="B41" s="51" t="s">
        <v>150</v>
      </c>
      <c r="C41" s="52"/>
      <c r="D41" s="52"/>
      <c r="E41" s="52"/>
      <c r="F41" s="52"/>
      <c r="G41" s="52"/>
      <c r="H41" s="53"/>
      <c r="I41" s="33">
        <f>SUM(I42:I65)</f>
        <v>843832000</v>
      </c>
      <c r="J41" s="33">
        <f>SUM(J42:J65)</f>
        <v>1477660000</v>
      </c>
      <c r="K41" s="34"/>
    </row>
    <row r="42" spans="1:11" ht="183.75" customHeight="1" x14ac:dyDescent="0.25">
      <c r="A42" s="3">
        <v>32</v>
      </c>
      <c r="B42" s="3" t="s">
        <v>89</v>
      </c>
      <c r="C42" s="37" t="s">
        <v>102</v>
      </c>
      <c r="D42" s="34" t="s">
        <v>12</v>
      </c>
      <c r="E42" s="34" t="s">
        <v>13</v>
      </c>
      <c r="F42" s="34">
        <v>2</v>
      </c>
      <c r="G42" s="34">
        <v>0</v>
      </c>
      <c r="H42" s="34">
        <v>2</v>
      </c>
      <c r="I42" s="38">
        <v>250000000</v>
      </c>
      <c r="J42" s="39">
        <f t="shared" si="4"/>
        <v>500000000</v>
      </c>
      <c r="K42" s="34"/>
    </row>
    <row r="43" spans="1:11" ht="151.5" customHeight="1" x14ac:dyDescent="0.25">
      <c r="A43" s="3">
        <v>33</v>
      </c>
      <c r="B43" s="3" t="s">
        <v>89</v>
      </c>
      <c r="C43" s="37" t="s">
        <v>101</v>
      </c>
      <c r="D43" s="34" t="s">
        <v>12</v>
      </c>
      <c r="E43" s="34" t="s">
        <v>13</v>
      </c>
      <c r="F43" s="34">
        <v>2</v>
      </c>
      <c r="G43" s="34">
        <v>0</v>
      </c>
      <c r="H43" s="34">
        <v>2</v>
      </c>
      <c r="I43" s="38">
        <v>280000000</v>
      </c>
      <c r="J43" s="39">
        <f t="shared" si="4"/>
        <v>560000000</v>
      </c>
      <c r="K43" s="34" t="s">
        <v>142</v>
      </c>
    </row>
    <row r="44" spans="1:11" ht="60.75" customHeight="1" x14ac:dyDescent="0.25">
      <c r="A44" s="3">
        <v>34</v>
      </c>
      <c r="B44" s="3" t="s">
        <v>89</v>
      </c>
      <c r="C44" s="34" t="s">
        <v>137</v>
      </c>
      <c r="D44" s="34" t="s">
        <v>12</v>
      </c>
      <c r="E44" s="34" t="s">
        <v>13</v>
      </c>
      <c r="F44" s="34">
        <v>1</v>
      </c>
      <c r="G44" s="34">
        <v>0</v>
      </c>
      <c r="H44" s="34">
        <f t="shared" si="0"/>
        <v>1</v>
      </c>
      <c r="I44" s="39">
        <v>200000000</v>
      </c>
      <c r="J44" s="39">
        <f t="shared" si="4"/>
        <v>200000000</v>
      </c>
      <c r="K44" s="34"/>
    </row>
    <row r="45" spans="1:11" ht="44.25" customHeight="1" x14ac:dyDescent="0.25">
      <c r="A45" s="3">
        <v>35</v>
      </c>
      <c r="B45" s="3" t="s">
        <v>89</v>
      </c>
      <c r="C45" s="34" t="s">
        <v>51</v>
      </c>
      <c r="D45" s="34" t="s">
        <v>12</v>
      </c>
      <c r="E45" s="34" t="s">
        <v>15</v>
      </c>
      <c r="F45" s="34">
        <v>4</v>
      </c>
      <c r="G45" s="34">
        <v>0</v>
      </c>
      <c r="H45" s="34">
        <f t="shared" si="0"/>
        <v>4</v>
      </c>
      <c r="I45" s="39">
        <v>10000000</v>
      </c>
      <c r="J45" s="39">
        <f t="shared" si="4"/>
        <v>40000000</v>
      </c>
      <c r="K45" s="34"/>
    </row>
    <row r="46" spans="1:11" ht="39" customHeight="1" x14ac:dyDescent="0.25">
      <c r="A46" s="3">
        <v>36</v>
      </c>
      <c r="B46" s="3" t="s">
        <v>89</v>
      </c>
      <c r="C46" s="34" t="s">
        <v>52</v>
      </c>
      <c r="D46" s="34" t="s">
        <v>12</v>
      </c>
      <c r="E46" s="34" t="s">
        <v>32</v>
      </c>
      <c r="F46" s="34">
        <v>1</v>
      </c>
      <c r="G46" s="34">
        <v>0</v>
      </c>
      <c r="H46" s="34">
        <v>1</v>
      </c>
      <c r="I46" s="39">
        <v>10000000</v>
      </c>
      <c r="J46" s="39">
        <f>I46*H46</f>
        <v>10000000</v>
      </c>
      <c r="K46" s="34"/>
    </row>
    <row r="47" spans="1:11" ht="39" customHeight="1" x14ac:dyDescent="0.25">
      <c r="A47" s="3">
        <v>37</v>
      </c>
      <c r="B47" s="3" t="s">
        <v>89</v>
      </c>
      <c r="C47" s="34" t="s">
        <v>53</v>
      </c>
      <c r="D47" s="34" t="s">
        <v>12</v>
      </c>
      <c r="E47" s="34" t="s">
        <v>15</v>
      </c>
      <c r="F47" s="34">
        <v>5</v>
      </c>
      <c r="G47" s="34">
        <v>0</v>
      </c>
      <c r="H47" s="34">
        <f t="shared" si="0"/>
        <v>5</v>
      </c>
      <c r="I47" s="39">
        <f>480000*1.1</f>
        <v>528000</v>
      </c>
      <c r="J47" s="39">
        <f t="shared" si="4"/>
        <v>2640000</v>
      </c>
      <c r="K47" s="34"/>
    </row>
    <row r="48" spans="1:11" ht="39" customHeight="1" x14ac:dyDescent="0.25">
      <c r="A48" s="3">
        <v>38</v>
      </c>
      <c r="B48" s="3" t="s">
        <v>89</v>
      </c>
      <c r="C48" s="34" t="s">
        <v>54</v>
      </c>
      <c r="D48" s="34" t="s">
        <v>12</v>
      </c>
      <c r="E48" s="34" t="s">
        <v>13</v>
      </c>
      <c r="F48" s="34">
        <v>1</v>
      </c>
      <c r="G48" s="34">
        <v>0</v>
      </c>
      <c r="H48" s="34">
        <f t="shared" si="0"/>
        <v>1</v>
      </c>
      <c r="I48" s="39">
        <f>9400000*1.1</f>
        <v>10340000</v>
      </c>
      <c r="J48" s="39">
        <f t="shared" si="4"/>
        <v>10340000</v>
      </c>
      <c r="K48" s="34"/>
    </row>
    <row r="49" spans="1:11" ht="39" customHeight="1" x14ac:dyDescent="0.25">
      <c r="A49" s="3">
        <v>39</v>
      </c>
      <c r="B49" s="3" t="s">
        <v>89</v>
      </c>
      <c r="C49" s="34" t="s">
        <v>55</v>
      </c>
      <c r="D49" s="34" t="s">
        <v>12</v>
      </c>
      <c r="E49" s="34" t="s">
        <v>15</v>
      </c>
      <c r="F49" s="34">
        <v>10</v>
      </c>
      <c r="G49" s="34">
        <v>0</v>
      </c>
      <c r="H49" s="34">
        <f t="shared" si="0"/>
        <v>10</v>
      </c>
      <c r="I49" s="39">
        <v>550000</v>
      </c>
      <c r="J49" s="39">
        <f t="shared" si="4"/>
        <v>5500000</v>
      </c>
      <c r="K49" s="34"/>
    </row>
    <row r="50" spans="1:11" ht="39" customHeight="1" x14ac:dyDescent="0.25">
      <c r="A50" s="3">
        <v>40</v>
      </c>
      <c r="B50" s="3" t="s">
        <v>89</v>
      </c>
      <c r="C50" s="34" t="s">
        <v>56</v>
      </c>
      <c r="D50" s="34" t="s">
        <v>12</v>
      </c>
      <c r="E50" s="34" t="s">
        <v>13</v>
      </c>
      <c r="F50" s="34">
        <v>3</v>
      </c>
      <c r="G50" s="34">
        <v>0</v>
      </c>
      <c r="H50" s="34">
        <f t="shared" si="0"/>
        <v>3</v>
      </c>
      <c r="I50" s="39">
        <v>2500000</v>
      </c>
      <c r="J50" s="39">
        <f t="shared" si="4"/>
        <v>7500000</v>
      </c>
      <c r="K50" s="34"/>
    </row>
    <row r="51" spans="1:11" ht="39" customHeight="1" x14ac:dyDescent="0.25">
      <c r="A51" s="3">
        <v>41</v>
      </c>
      <c r="B51" s="3" t="s">
        <v>89</v>
      </c>
      <c r="C51" s="34" t="s">
        <v>59</v>
      </c>
      <c r="D51" s="34" t="s">
        <v>12</v>
      </c>
      <c r="E51" s="34" t="s">
        <v>15</v>
      </c>
      <c r="F51" s="34">
        <v>10</v>
      </c>
      <c r="G51" s="34">
        <v>0</v>
      </c>
      <c r="H51" s="34">
        <f t="shared" si="0"/>
        <v>10</v>
      </c>
      <c r="I51" s="39">
        <f>990000*1.1</f>
        <v>1089000</v>
      </c>
      <c r="J51" s="39">
        <f t="shared" si="4"/>
        <v>10890000</v>
      </c>
      <c r="K51" s="34"/>
    </row>
    <row r="52" spans="1:11" ht="39" customHeight="1" x14ac:dyDescent="0.25">
      <c r="A52" s="3">
        <v>42</v>
      </c>
      <c r="B52" s="3" t="s">
        <v>89</v>
      </c>
      <c r="C52" s="34" t="s">
        <v>62</v>
      </c>
      <c r="D52" s="34" t="s">
        <v>12</v>
      </c>
      <c r="E52" s="34" t="s">
        <v>13</v>
      </c>
      <c r="F52" s="34">
        <v>5</v>
      </c>
      <c r="G52" s="34">
        <v>0</v>
      </c>
      <c r="H52" s="34">
        <f t="shared" si="0"/>
        <v>5</v>
      </c>
      <c r="I52" s="39">
        <v>2100000</v>
      </c>
      <c r="J52" s="39">
        <f>I52*H52</f>
        <v>10500000</v>
      </c>
      <c r="K52" s="34"/>
    </row>
    <row r="53" spans="1:11" ht="39" customHeight="1" x14ac:dyDescent="0.25">
      <c r="A53" s="3">
        <v>43</v>
      </c>
      <c r="B53" s="3" t="s">
        <v>89</v>
      </c>
      <c r="C53" s="34" t="s">
        <v>63</v>
      </c>
      <c r="D53" s="34" t="s">
        <v>12</v>
      </c>
      <c r="E53" s="34" t="s">
        <v>15</v>
      </c>
      <c r="F53" s="34">
        <v>7</v>
      </c>
      <c r="G53" s="34">
        <v>0</v>
      </c>
      <c r="H53" s="34">
        <v>7</v>
      </c>
      <c r="I53" s="39">
        <v>30000</v>
      </c>
      <c r="J53" s="39">
        <f t="shared" si="4"/>
        <v>210000</v>
      </c>
      <c r="K53" s="34"/>
    </row>
    <row r="54" spans="1:11" ht="48.95" customHeight="1" x14ac:dyDescent="0.25">
      <c r="A54" s="3">
        <v>44</v>
      </c>
      <c r="B54" s="3" t="s">
        <v>89</v>
      </c>
      <c r="C54" s="34" t="s">
        <v>93</v>
      </c>
      <c r="D54" s="34" t="s">
        <v>12</v>
      </c>
      <c r="E54" s="34" t="s">
        <v>15</v>
      </c>
      <c r="F54" s="34">
        <v>5</v>
      </c>
      <c r="G54" s="34">
        <v>0</v>
      </c>
      <c r="H54" s="34">
        <f t="shared" si="0"/>
        <v>5</v>
      </c>
      <c r="I54" s="39">
        <v>850000</v>
      </c>
      <c r="J54" s="39">
        <f t="shared" si="4"/>
        <v>4250000</v>
      </c>
      <c r="K54" s="34"/>
    </row>
    <row r="55" spans="1:11" ht="39" customHeight="1" x14ac:dyDescent="0.25">
      <c r="A55" s="3">
        <v>45</v>
      </c>
      <c r="B55" s="3" t="s">
        <v>89</v>
      </c>
      <c r="C55" s="34" t="s">
        <v>65</v>
      </c>
      <c r="D55" s="34" t="s">
        <v>12</v>
      </c>
      <c r="E55" s="34" t="s">
        <v>15</v>
      </c>
      <c r="F55" s="34">
        <v>10</v>
      </c>
      <c r="G55" s="34">
        <v>0</v>
      </c>
      <c r="H55" s="34">
        <f t="shared" si="0"/>
        <v>10</v>
      </c>
      <c r="I55" s="39">
        <f>1.1*400000</f>
        <v>440000.00000000006</v>
      </c>
      <c r="J55" s="39">
        <f t="shared" si="4"/>
        <v>4400000.0000000009</v>
      </c>
      <c r="K55" s="34"/>
    </row>
    <row r="56" spans="1:11" ht="39" customHeight="1" x14ac:dyDescent="0.25">
      <c r="A56" s="3">
        <v>46</v>
      </c>
      <c r="B56" s="3" t="s">
        <v>89</v>
      </c>
      <c r="C56" s="34" t="s">
        <v>66</v>
      </c>
      <c r="D56" s="34" t="s">
        <v>12</v>
      </c>
      <c r="E56" s="34" t="s">
        <v>15</v>
      </c>
      <c r="F56" s="34">
        <v>5</v>
      </c>
      <c r="G56" s="34">
        <v>0</v>
      </c>
      <c r="H56" s="34">
        <f t="shared" si="0"/>
        <v>5</v>
      </c>
      <c r="I56" s="39">
        <f>1.1*500000</f>
        <v>550000</v>
      </c>
      <c r="J56" s="39">
        <f t="shared" si="4"/>
        <v>2750000</v>
      </c>
      <c r="K56" s="34"/>
    </row>
    <row r="57" spans="1:11" ht="39" customHeight="1" x14ac:dyDescent="0.25">
      <c r="A57" s="3">
        <v>47</v>
      </c>
      <c r="B57" s="3" t="s">
        <v>89</v>
      </c>
      <c r="C57" s="34" t="s">
        <v>67</v>
      </c>
      <c r="D57" s="34" t="s">
        <v>12</v>
      </c>
      <c r="E57" s="34" t="s">
        <v>15</v>
      </c>
      <c r="F57" s="34">
        <v>10</v>
      </c>
      <c r="G57" s="34">
        <v>0</v>
      </c>
      <c r="H57" s="34">
        <f t="shared" si="0"/>
        <v>10</v>
      </c>
      <c r="I57" s="39">
        <f>250000*1.1</f>
        <v>275000</v>
      </c>
      <c r="J57" s="39">
        <f t="shared" si="4"/>
        <v>2750000</v>
      </c>
      <c r="K57" s="34"/>
    </row>
    <row r="58" spans="1:11" ht="39" customHeight="1" x14ac:dyDescent="0.25">
      <c r="A58" s="3">
        <v>48</v>
      </c>
      <c r="B58" s="3" t="s">
        <v>89</v>
      </c>
      <c r="C58" s="34" t="s">
        <v>68</v>
      </c>
      <c r="D58" s="34" t="s">
        <v>12</v>
      </c>
      <c r="E58" s="34" t="s">
        <v>15</v>
      </c>
      <c r="F58" s="34">
        <v>4</v>
      </c>
      <c r="G58" s="34">
        <v>0</v>
      </c>
      <c r="H58" s="34">
        <f t="shared" si="0"/>
        <v>4</v>
      </c>
      <c r="I58" s="39">
        <f>250000*1.1</f>
        <v>275000</v>
      </c>
      <c r="J58" s="39">
        <f t="shared" si="4"/>
        <v>1100000</v>
      </c>
      <c r="K58" s="34"/>
    </row>
    <row r="59" spans="1:11" ht="39" customHeight="1" x14ac:dyDescent="0.25">
      <c r="A59" s="3">
        <v>49</v>
      </c>
      <c r="B59" s="3" t="s">
        <v>89</v>
      </c>
      <c r="C59" s="34" t="s">
        <v>69</v>
      </c>
      <c r="D59" s="34" t="s">
        <v>12</v>
      </c>
      <c r="E59" s="34" t="s">
        <v>15</v>
      </c>
      <c r="F59" s="34">
        <v>2</v>
      </c>
      <c r="G59" s="34">
        <v>0</v>
      </c>
      <c r="H59" s="34">
        <f t="shared" si="0"/>
        <v>2</v>
      </c>
      <c r="I59" s="39">
        <f>2000000*1.1</f>
        <v>2200000</v>
      </c>
      <c r="J59" s="39">
        <f t="shared" si="4"/>
        <v>4400000</v>
      </c>
      <c r="K59" s="34"/>
    </row>
    <row r="60" spans="1:11" ht="39" customHeight="1" x14ac:dyDescent="0.25">
      <c r="A60" s="3">
        <v>50</v>
      </c>
      <c r="B60" s="3" t="s">
        <v>89</v>
      </c>
      <c r="C60" s="34" t="s">
        <v>70</v>
      </c>
      <c r="D60" s="34" t="s">
        <v>12</v>
      </c>
      <c r="E60" s="34" t="s">
        <v>15</v>
      </c>
      <c r="F60" s="34">
        <v>2</v>
      </c>
      <c r="G60" s="34">
        <v>0</v>
      </c>
      <c r="H60" s="34">
        <f t="shared" si="0"/>
        <v>2</v>
      </c>
      <c r="I60" s="39">
        <f>4000000*1.1</f>
        <v>4400000</v>
      </c>
      <c r="J60" s="39">
        <f>I60*H60</f>
        <v>8800000</v>
      </c>
      <c r="K60" s="34"/>
    </row>
    <row r="61" spans="1:11" ht="56.25" customHeight="1" x14ac:dyDescent="0.25">
      <c r="A61" s="3">
        <v>51</v>
      </c>
      <c r="B61" s="3" t="s">
        <v>89</v>
      </c>
      <c r="C61" s="34" t="s">
        <v>71</v>
      </c>
      <c r="D61" s="34" t="s">
        <v>12</v>
      </c>
      <c r="E61" s="34" t="s">
        <v>13</v>
      </c>
      <c r="F61" s="34">
        <v>1</v>
      </c>
      <c r="G61" s="34">
        <v>0</v>
      </c>
      <c r="H61" s="34">
        <v>1</v>
      </c>
      <c r="I61" s="39">
        <f>56800000*1.1</f>
        <v>62480000.000000007</v>
      </c>
      <c r="J61" s="39">
        <f t="shared" si="4"/>
        <v>62480000.000000007</v>
      </c>
      <c r="K61" s="34"/>
    </row>
    <row r="62" spans="1:11" ht="39" customHeight="1" x14ac:dyDescent="0.25">
      <c r="A62" s="3">
        <v>52</v>
      </c>
      <c r="B62" s="3" t="s">
        <v>89</v>
      </c>
      <c r="C62" s="34" t="s">
        <v>72</v>
      </c>
      <c r="D62" s="34" t="s">
        <v>12</v>
      </c>
      <c r="E62" s="34" t="s">
        <v>13</v>
      </c>
      <c r="F62" s="34">
        <v>5</v>
      </c>
      <c r="G62" s="34">
        <v>0</v>
      </c>
      <c r="H62" s="34">
        <f t="shared" si="0"/>
        <v>5</v>
      </c>
      <c r="I62" s="39">
        <f>1500000*1.1</f>
        <v>1650000.0000000002</v>
      </c>
      <c r="J62" s="39">
        <f>I62*H62</f>
        <v>8250000.0000000009</v>
      </c>
      <c r="K62" s="34"/>
    </row>
    <row r="63" spans="1:11" ht="39" customHeight="1" x14ac:dyDescent="0.25">
      <c r="A63" s="3">
        <v>53</v>
      </c>
      <c r="B63" s="3" t="s">
        <v>89</v>
      </c>
      <c r="C63" s="34" t="s">
        <v>73</v>
      </c>
      <c r="D63" s="34" t="s">
        <v>12</v>
      </c>
      <c r="E63" s="34" t="s">
        <v>15</v>
      </c>
      <c r="F63" s="34">
        <v>10</v>
      </c>
      <c r="G63" s="34">
        <v>0</v>
      </c>
      <c r="H63" s="34">
        <v>10</v>
      </c>
      <c r="I63" s="39">
        <f>550000*1.1</f>
        <v>605000</v>
      </c>
      <c r="J63" s="39">
        <f t="shared" si="4"/>
        <v>6050000</v>
      </c>
      <c r="K63" s="34"/>
    </row>
    <row r="64" spans="1:11" ht="39" customHeight="1" x14ac:dyDescent="0.25">
      <c r="A64" s="3">
        <v>54</v>
      </c>
      <c r="B64" s="3" t="s">
        <v>89</v>
      </c>
      <c r="C64" s="34" t="s">
        <v>74</v>
      </c>
      <c r="D64" s="34" t="s">
        <v>12</v>
      </c>
      <c r="E64" s="34" t="s">
        <v>15</v>
      </c>
      <c r="F64" s="34">
        <v>5</v>
      </c>
      <c r="G64" s="34">
        <v>0</v>
      </c>
      <c r="H64" s="34">
        <f t="shared" si="0"/>
        <v>5</v>
      </c>
      <c r="I64" s="39">
        <f>1500000*1.1</f>
        <v>1650000.0000000002</v>
      </c>
      <c r="J64" s="39">
        <f t="shared" si="4"/>
        <v>8250000.0000000009</v>
      </c>
      <c r="K64" s="34"/>
    </row>
    <row r="65" spans="1:11" ht="39" customHeight="1" x14ac:dyDescent="0.25">
      <c r="A65" s="3">
        <v>55</v>
      </c>
      <c r="B65" s="3" t="s">
        <v>89</v>
      </c>
      <c r="C65" s="34" t="s">
        <v>75</v>
      </c>
      <c r="D65" s="34" t="s">
        <v>12</v>
      </c>
      <c r="E65" s="34" t="s">
        <v>15</v>
      </c>
      <c r="F65" s="34">
        <v>5</v>
      </c>
      <c r="G65" s="34">
        <v>0</v>
      </c>
      <c r="H65" s="34">
        <f t="shared" si="0"/>
        <v>5</v>
      </c>
      <c r="I65" s="39">
        <f>1200000*1.1</f>
        <v>1320000</v>
      </c>
      <c r="J65" s="39">
        <f>I65*H65</f>
        <v>6600000</v>
      </c>
      <c r="K65" s="34"/>
    </row>
    <row r="66" spans="1:11" ht="30" customHeight="1" x14ac:dyDescent="0.25">
      <c r="A66" s="8" t="s">
        <v>151</v>
      </c>
      <c r="B66" s="51" t="s">
        <v>152</v>
      </c>
      <c r="C66" s="52"/>
      <c r="D66" s="52"/>
      <c r="E66" s="52"/>
      <c r="F66" s="52"/>
      <c r="G66" s="52"/>
      <c r="H66" s="53"/>
      <c r="I66" s="40">
        <f>SUM(I67:I73)</f>
        <v>7280000</v>
      </c>
      <c r="J66" s="40">
        <f>SUM(J67:J73)</f>
        <v>22000000</v>
      </c>
      <c r="K66" s="34"/>
    </row>
    <row r="67" spans="1:11" ht="39" customHeight="1" x14ac:dyDescent="0.25">
      <c r="A67" s="3">
        <v>56</v>
      </c>
      <c r="B67" s="3" t="s">
        <v>90</v>
      </c>
      <c r="C67" s="34" t="s">
        <v>57</v>
      </c>
      <c r="D67" s="34" t="s">
        <v>12</v>
      </c>
      <c r="E67" s="34" t="s">
        <v>58</v>
      </c>
      <c r="F67" s="34">
        <v>2</v>
      </c>
      <c r="G67" s="34">
        <v>0</v>
      </c>
      <c r="H67" s="34">
        <f t="shared" si="0"/>
        <v>2</v>
      </c>
      <c r="I67" s="39">
        <v>3450000</v>
      </c>
      <c r="J67" s="39">
        <f t="shared" ref="J67:J68" si="5">I67*H67</f>
        <v>6900000</v>
      </c>
      <c r="K67" s="34" t="s">
        <v>91</v>
      </c>
    </row>
    <row r="68" spans="1:11" ht="39" customHeight="1" x14ac:dyDescent="0.25">
      <c r="A68" s="3">
        <v>57</v>
      </c>
      <c r="B68" s="3" t="s">
        <v>90</v>
      </c>
      <c r="C68" s="34" t="s">
        <v>60</v>
      </c>
      <c r="D68" s="34" t="s">
        <v>12</v>
      </c>
      <c r="E68" s="34" t="s">
        <v>61</v>
      </c>
      <c r="F68" s="34">
        <v>4</v>
      </c>
      <c r="G68" s="34">
        <v>0</v>
      </c>
      <c r="H68" s="34">
        <f t="shared" si="0"/>
        <v>4</v>
      </c>
      <c r="I68" s="39">
        <v>550000</v>
      </c>
      <c r="J68" s="39">
        <f t="shared" si="5"/>
        <v>2200000</v>
      </c>
      <c r="K68" s="34" t="s">
        <v>91</v>
      </c>
    </row>
    <row r="69" spans="1:11" ht="39" customHeight="1" x14ac:dyDescent="0.25">
      <c r="A69" s="3">
        <v>58</v>
      </c>
      <c r="B69" s="3" t="s">
        <v>90</v>
      </c>
      <c r="C69" s="34" t="s">
        <v>92</v>
      </c>
      <c r="D69" s="34" t="s">
        <v>12</v>
      </c>
      <c r="E69" s="34" t="s">
        <v>32</v>
      </c>
      <c r="F69" s="34">
        <v>10</v>
      </c>
      <c r="G69" s="34">
        <v>0</v>
      </c>
      <c r="H69" s="34">
        <f t="shared" si="0"/>
        <v>10</v>
      </c>
      <c r="I69" s="39">
        <v>170000</v>
      </c>
      <c r="J69" s="39">
        <f>I69*H69</f>
        <v>1700000</v>
      </c>
      <c r="K69" s="34" t="s">
        <v>91</v>
      </c>
    </row>
    <row r="70" spans="1:11" ht="39" customHeight="1" x14ac:dyDescent="0.25">
      <c r="A70" s="3">
        <v>59</v>
      </c>
      <c r="B70" s="3" t="s">
        <v>90</v>
      </c>
      <c r="C70" s="34" t="s">
        <v>94</v>
      </c>
      <c r="D70" s="34" t="s">
        <v>12</v>
      </c>
      <c r="E70" s="34" t="s">
        <v>95</v>
      </c>
      <c r="F70" s="34">
        <v>20</v>
      </c>
      <c r="G70" s="34">
        <v>0</v>
      </c>
      <c r="H70" s="34">
        <f t="shared" si="0"/>
        <v>20</v>
      </c>
      <c r="I70" s="39">
        <v>50000</v>
      </c>
      <c r="J70" s="39">
        <f>I70*H70</f>
        <v>1000000</v>
      </c>
      <c r="K70" s="34" t="s">
        <v>91</v>
      </c>
    </row>
    <row r="71" spans="1:11" ht="39" customHeight="1" x14ac:dyDescent="0.25">
      <c r="A71" s="3">
        <v>60</v>
      </c>
      <c r="B71" s="3" t="s">
        <v>90</v>
      </c>
      <c r="C71" s="34" t="s">
        <v>96</v>
      </c>
      <c r="D71" s="34" t="s">
        <v>12</v>
      </c>
      <c r="E71" s="34" t="s">
        <v>95</v>
      </c>
      <c r="F71" s="34">
        <v>20</v>
      </c>
      <c r="G71" s="34">
        <v>0</v>
      </c>
      <c r="H71" s="34">
        <f t="shared" si="0"/>
        <v>20</v>
      </c>
      <c r="I71" s="39">
        <v>30000</v>
      </c>
      <c r="J71" s="39">
        <f>I71*H71</f>
        <v>600000</v>
      </c>
      <c r="K71" s="34" t="s">
        <v>91</v>
      </c>
    </row>
    <row r="72" spans="1:11" ht="39" customHeight="1" x14ac:dyDescent="0.25">
      <c r="A72" s="3">
        <v>61</v>
      </c>
      <c r="B72" s="3" t="s">
        <v>90</v>
      </c>
      <c r="C72" s="34" t="s">
        <v>97</v>
      </c>
      <c r="D72" s="34" t="s">
        <v>12</v>
      </c>
      <c r="E72" s="34" t="s">
        <v>95</v>
      </c>
      <c r="F72" s="34">
        <v>20</v>
      </c>
      <c r="G72" s="34">
        <v>0</v>
      </c>
      <c r="H72" s="34">
        <f t="shared" si="0"/>
        <v>20</v>
      </c>
      <c r="I72" s="39">
        <v>30000</v>
      </c>
      <c r="J72" s="39">
        <f>I72*H72</f>
        <v>600000</v>
      </c>
      <c r="K72" s="34" t="s">
        <v>91</v>
      </c>
    </row>
    <row r="73" spans="1:11" ht="39" customHeight="1" x14ac:dyDescent="0.25">
      <c r="A73" s="3">
        <v>62</v>
      </c>
      <c r="B73" s="3" t="s">
        <v>90</v>
      </c>
      <c r="C73" s="34" t="s">
        <v>64</v>
      </c>
      <c r="D73" s="34" t="s">
        <v>12</v>
      </c>
      <c r="E73" s="34" t="s">
        <v>13</v>
      </c>
      <c r="F73" s="34">
        <v>3</v>
      </c>
      <c r="G73" s="34">
        <v>0</v>
      </c>
      <c r="H73" s="34">
        <f t="shared" si="0"/>
        <v>3</v>
      </c>
      <c r="I73" s="39">
        <v>3000000</v>
      </c>
      <c r="J73" s="39">
        <f t="shared" ref="J73" si="6">I73*H73</f>
        <v>9000000</v>
      </c>
      <c r="K73" s="34" t="s">
        <v>91</v>
      </c>
    </row>
    <row r="74" spans="1:11" ht="26.1" customHeight="1" x14ac:dyDescent="0.25">
      <c r="A74" s="47" t="s">
        <v>82</v>
      </c>
      <c r="B74" s="47"/>
      <c r="C74" s="47"/>
      <c r="D74" s="47"/>
      <c r="E74" s="47"/>
      <c r="F74" s="47"/>
      <c r="G74" s="47"/>
      <c r="H74" s="47"/>
      <c r="I74" s="47"/>
      <c r="J74" s="40">
        <f>SUM(J66+J41+J17+J9)</f>
        <v>2241055000</v>
      </c>
      <c r="K74" s="34"/>
    </row>
    <row r="75" spans="1:11" ht="26.1" customHeight="1" x14ac:dyDescent="0.25">
      <c r="A75" s="57" t="s">
        <v>83</v>
      </c>
      <c r="B75" s="57"/>
      <c r="C75" s="57"/>
      <c r="D75" s="57"/>
      <c r="E75" s="57"/>
      <c r="F75" s="57"/>
      <c r="G75" s="57"/>
      <c r="H75" s="57"/>
      <c r="I75" s="57"/>
      <c r="J75" s="40">
        <f>J74*3%</f>
        <v>67231650</v>
      </c>
      <c r="K75" s="34"/>
    </row>
    <row r="76" spans="1:11" ht="26.1" customHeight="1" x14ac:dyDescent="0.25">
      <c r="A76" s="57" t="s">
        <v>84</v>
      </c>
      <c r="B76" s="57"/>
      <c r="C76" s="57"/>
      <c r="D76" s="57"/>
      <c r="E76" s="57"/>
      <c r="F76" s="57"/>
      <c r="G76" s="57"/>
      <c r="H76" s="57"/>
      <c r="I76" s="57"/>
      <c r="J76" s="40">
        <f>J74+J75</f>
        <v>2308286650</v>
      </c>
      <c r="K76" s="34"/>
    </row>
    <row r="77" spans="1:11" x14ac:dyDescent="0.25">
      <c r="I77" s="1"/>
      <c r="J77" s="1"/>
    </row>
    <row r="78" spans="1:11" ht="35.25" customHeight="1" x14ac:dyDescent="0.25">
      <c r="A78" s="46" t="s">
        <v>118</v>
      </c>
      <c r="B78" s="46"/>
      <c r="C78" s="46"/>
      <c r="D78" s="46"/>
      <c r="E78" s="46"/>
      <c r="F78" s="46"/>
      <c r="G78" s="46"/>
      <c r="H78" s="46"/>
      <c r="I78" s="46"/>
      <c r="J78" s="46"/>
      <c r="K78" s="46"/>
    </row>
    <row r="79" spans="1:11" ht="62.25" customHeight="1" x14ac:dyDescent="0.25">
      <c r="A79" s="8" t="s">
        <v>76</v>
      </c>
      <c r="B79" s="27" t="s">
        <v>105</v>
      </c>
      <c r="C79" s="9" t="s">
        <v>3</v>
      </c>
      <c r="D79" s="9" t="s">
        <v>4</v>
      </c>
      <c r="E79" s="9" t="s">
        <v>5</v>
      </c>
      <c r="F79" s="9" t="s">
        <v>6</v>
      </c>
      <c r="G79" s="9" t="s">
        <v>7</v>
      </c>
      <c r="H79" s="9" t="s">
        <v>8</v>
      </c>
      <c r="I79" s="10" t="s">
        <v>77</v>
      </c>
      <c r="J79" s="10" t="s">
        <v>9</v>
      </c>
      <c r="K79" s="9" t="s">
        <v>10</v>
      </c>
    </row>
    <row r="80" spans="1:11" ht="31.5" customHeight="1" x14ac:dyDescent="0.25">
      <c r="A80" s="26">
        <v>1</v>
      </c>
      <c r="B80" s="26" t="s">
        <v>106</v>
      </c>
      <c r="C80" s="26" t="s">
        <v>107</v>
      </c>
      <c r="D80" s="14" t="s">
        <v>12</v>
      </c>
      <c r="E80" s="26" t="s">
        <v>15</v>
      </c>
      <c r="F80" s="26">
        <v>4</v>
      </c>
      <c r="G80" s="26">
        <v>0</v>
      </c>
      <c r="H80" s="26">
        <v>4</v>
      </c>
      <c r="I80" s="5"/>
      <c r="J80" s="5">
        <f t="shared" ref="J80:J87" si="7">I80*H80</f>
        <v>0</v>
      </c>
      <c r="K80" s="28"/>
    </row>
    <row r="81" spans="1:11" ht="31.5" customHeight="1" x14ac:dyDescent="0.25">
      <c r="A81" s="26">
        <v>2</v>
      </c>
      <c r="B81" s="26" t="s">
        <v>106</v>
      </c>
      <c r="C81" s="26" t="s">
        <v>108</v>
      </c>
      <c r="D81" s="14" t="s">
        <v>12</v>
      </c>
      <c r="E81" s="26" t="s">
        <v>15</v>
      </c>
      <c r="F81" s="26">
        <v>4</v>
      </c>
      <c r="G81" s="26">
        <v>0</v>
      </c>
      <c r="H81" s="26">
        <v>4</v>
      </c>
      <c r="I81" s="5"/>
      <c r="J81" s="5">
        <f t="shared" si="7"/>
        <v>0</v>
      </c>
      <c r="K81" s="28"/>
    </row>
    <row r="82" spans="1:11" ht="31.5" customHeight="1" x14ac:dyDescent="0.25">
      <c r="A82" s="26">
        <v>3</v>
      </c>
      <c r="B82" s="26" t="s">
        <v>106</v>
      </c>
      <c r="C82" s="26" t="s">
        <v>109</v>
      </c>
      <c r="D82" s="14" t="s">
        <v>12</v>
      </c>
      <c r="E82" s="26" t="s">
        <v>15</v>
      </c>
      <c r="F82" s="26">
        <v>4</v>
      </c>
      <c r="G82" s="26">
        <v>0</v>
      </c>
      <c r="H82" s="26">
        <v>4</v>
      </c>
      <c r="I82" s="5"/>
      <c r="J82" s="5">
        <f t="shared" si="7"/>
        <v>0</v>
      </c>
      <c r="K82" s="28"/>
    </row>
    <row r="83" spans="1:11" ht="31.5" customHeight="1" x14ac:dyDescent="0.25">
      <c r="A83" s="26">
        <v>4</v>
      </c>
      <c r="B83" s="26" t="s">
        <v>106</v>
      </c>
      <c r="C83" s="26" t="s">
        <v>110</v>
      </c>
      <c r="D83" s="14" t="s">
        <v>12</v>
      </c>
      <c r="E83" s="26" t="s">
        <v>15</v>
      </c>
      <c r="F83" s="26">
        <v>1</v>
      </c>
      <c r="G83" s="26">
        <v>0</v>
      </c>
      <c r="H83" s="26">
        <v>1</v>
      </c>
      <c r="I83" s="5"/>
      <c r="J83" s="5">
        <f t="shared" si="7"/>
        <v>0</v>
      </c>
      <c r="K83" s="28"/>
    </row>
    <row r="84" spans="1:11" ht="31.5" customHeight="1" x14ac:dyDescent="0.25">
      <c r="A84" s="26">
        <v>5</v>
      </c>
      <c r="B84" s="26" t="s">
        <v>106</v>
      </c>
      <c r="C84" s="26" t="s">
        <v>111</v>
      </c>
      <c r="D84" s="14" t="s">
        <v>12</v>
      </c>
      <c r="E84" s="26" t="s">
        <v>15</v>
      </c>
      <c r="F84" s="26">
        <v>1</v>
      </c>
      <c r="G84" s="26">
        <v>0</v>
      </c>
      <c r="H84" s="26">
        <v>1</v>
      </c>
      <c r="I84" s="5"/>
      <c r="J84" s="5">
        <f t="shared" si="7"/>
        <v>0</v>
      </c>
      <c r="K84" s="28"/>
    </row>
    <row r="85" spans="1:11" ht="31.5" customHeight="1" x14ac:dyDescent="0.25">
      <c r="A85" s="26">
        <v>6</v>
      </c>
      <c r="B85" s="26" t="s">
        <v>112</v>
      </c>
      <c r="C85" s="26" t="s">
        <v>113</v>
      </c>
      <c r="D85" s="14" t="s">
        <v>12</v>
      </c>
      <c r="E85" s="26" t="s">
        <v>15</v>
      </c>
      <c r="F85" s="26">
        <v>2</v>
      </c>
      <c r="G85" s="26">
        <v>0</v>
      </c>
      <c r="H85" s="26">
        <v>2</v>
      </c>
      <c r="I85" s="5"/>
      <c r="J85" s="5">
        <f t="shared" si="7"/>
        <v>0</v>
      </c>
      <c r="K85" s="28"/>
    </row>
    <row r="86" spans="1:11" ht="31.5" customHeight="1" x14ac:dyDescent="0.25">
      <c r="A86" s="26">
        <v>7</v>
      </c>
      <c r="B86" s="26" t="s">
        <v>114</v>
      </c>
      <c r="C86" s="26" t="s">
        <v>115</v>
      </c>
      <c r="D86" s="14" t="s">
        <v>12</v>
      </c>
      <c r="E86" s="26" t="s">
        <v>15</v>
      </c>
      <c r="F86" s="26">
        <v>2</v>
      </c>
      <c r="G86" s="26">
        <v>0</v>
      </c>
      <c r="H86" s="26">
        <v>2</v>
      </c>
      <c r="I86" s="5"/>
      <c r="J86" s="5">
        <f t="shared" si="7"/>
        <v>0</v>
      </c>
      <c r="K86" s="28"/>
    </row>
    <row r="87" spans="1:11" ht="31.5" customHeight="1" x14ac:dyDescent="0.25">
      <c r="A87" s="26">
        <v>8</v>
      </c>
      <c r="B87" s="26" t="s">
        <v>114</v>
      </c>
      <c r="C87" s="26" t="s">
        <v>116</v>
      </c>
      <c r="D87" s="14" t="s">
        <v>12</v>
      </c>
      <c r="E87" s="26" t="s">
        <v>15</v>
      </c>
      <c r="F87" s="26">
        <v>5</v>
      </c>
      <c r="G87" s="26">
        <v>0</v>
      </c>
      <c r="H87" s="26">
        <v>5</v>
      </c>
      <c r="I87" s="5"/>
      <c r="J87" s="5">
        <f t="shared" si="7"/>
        <v>0</v>
      </c>
      <c r="K87" s="28"/>
    </row>
    <row r="88" spans="1:11" ht="48" customHeight="1" x14ac:dyDescent="0.25">
      <c r="A88" s="46" t="s">
        <v>119</v>
      </c>
      <c r="B88" s="46"/>
      <c r="C88" s="46"/>
      <c r="D88" s="46"/>
      <c r="E88" s="46"/>
      <c r="F88" s="46"/>
      <c r="G88" s="46"/>
      <c r="H88" s="46"/>
      <c r="I88" s="46"/>
      <c r="J88" s="46"/>
      <c r="K88" s="46"/>
    </row>
    <row r="89" spans="1:11" ht="47.25" x14ac:dyDescent="0.25">
      <c r="A89" s="8" t="s">
        <v>76</v>
      </c>
      <c r="B89" s="27" t="s">
        <v>105</v>
      </c>
      <c r="C89" s="9" t="s">
        <v>3</v>
      </c>
      <c r="D89" s="9" t="s">
        <v>4</v>
      </c>
      <c r="E89" s="9" t="s">
        <v>5</v>
      </c>
      <c r="F89" s="9" t="s">
        <v>6</v>
      </c>
      <c r="G89" s="9" t="s">
        <v>7</v>
      </c>
      <c r="H89" s="9" t="s">
        <v>8</v>
      </c>
      <c r="I89" s="10" t="s">
        <v>77</v>
      </c>
      <c r="J89" s="10" t="s">
        <v>9</v>
      </c>
      <c r="K89" s="9" t="s">
        <v>10</v>
      </c>
    </row>
    <row r="90" spans="1:11" ht="51" customHeight="1" x14ac:dyDescent="0.25">
      <c r="A90" s="26">
        <v>1</v>
      </c>
      <c r="B90" s="29" t="s">
        <v>120</v>
      </c>
      <c r="C90" s="30" t="s">
        <v>123</v>
      </c>
      <c r="D90" s="14" t="s">
        <v>12</v>
      </c>
      <c r="E90" s="26" t="s">
        <v>15</v>
      </c>
      <c r="F90" s="31">
        <v>20</v>
      </c>
      <c r="G90" s="26">
        <v>0</v>
      </c>
      <c r="H90" s="31">
        <v>20</v>
      </c>
      <c r="I90" s="5"/>
      <c r="J90" s="5">
        <f t="shared" ref="J90:J97" si="8">I90*H90</f>
        <v>0</v>
      </c>
      <c r="K90" s="28"/>
    </row>
    <row r="91" spans="1:11" ht="51" customHeight="1" x14ac:dyDescent="0.25">
      <c r="A91" s="26">
        <v>2</v>
      </c>
      <c r="B91" s="29" t="s">
        <v>120</v>
      </c>
      <c r="C91" s="30" t="s">
        <v>124</v>
      </c>
      <c r="D91" s="14" t="s">
        <v>12</v>
      </c>
      <c r="E91" s="26" t="s">
        <v>15</v>
      </c>
      <c r="F91" s="31">
        <v>1</v>
      </c>
      <c r="G91" s="26">
        <v>0</v>
      </c>
      <c r="H91" s="31">
        <v>1</v>
      </c>
      <c r="I91" s="5"/>
      <c r="J91" s="5">
        <f t="shared" si="8"/>
        <v>0</v>
      </c>
      <c r="K91" s="28"/>
    </row>
    <row r="92" spans="1:11" ht="51" customHeight="1" x14ac:dyDescent="0.25">
      <c r="A92" s="26">
        <v>3</v>
      </c>
      <c r="B92" s="29" t="s">
        <v>120</v>
      </c>
      <c r="C92" s="30" t="s">
        <v>125</v>
      </c>
      <c r="D92" s="14" t="s">
        <v>12</v>
      </c>
      <c r="E92" s="26" t="s">
        <v>15</v>
      </c>
      <c r="F92" s="31">
        <v>3</v>
      </c>
      <c r="G92" s="26">
        <v>0</v>
      </c>
      <c r="H92" s="31">
        <v>3</v>
      </c>
      <c r="I92" s="5"/>
      <c r="J92" s="5">
        <f t="shared" si="8"/>
        <v>0</v>
      </c>
      <c r="K92" s="28"/>
    </row>
    <row r="93" spans="1:11" ht="51" customHeight="1" x14ac:dyDescent="0.25">
      <c r="A93" s="26">
        <v>4</v>
      </c>
      <c r="B93" s="29" t="s">
        <v>120</v>
      </c>
      <c r="C93" s="30" t="s">
        <v>126</v>
      </c>
      <c r="D93" s="14" t="s">
        <v>12</v>
      </c>
      <c r="E93" s="26" t="s">
        <v>15</v>
      </c>
      <c r="F93" s="31">
        <v>10</v>
      </c>
      <c r="G93" s="26">
        <v>0</v>
      </c>
      <c r="H93" s="31">
        <v>10</v>
      </c>
      <c r="I93" s="5"/>
      <c r="J93" s="5">
        <f t="shared" si="8"/>
        <v>0</v>
      </c>
      <c r="K93" s="28"/>
    </row>
    <row r="94" spans="1:11" ht="51" customHeight="1" x14ac:dyDescent="0.25">
      <c r="A94" s="26">
        <v>5</v>
      </c>
      <c r="B94" s="29" t="s">
        <v>120</v>
      </c>
      <c r="C94" s="30" t="s">
        <v>127</v>
      </c>
      <c r="D94" s="14" t="s">
        <v>12</v>
      </c>
      <c r="E94" s="26" t="s">
        <v>15</v>
      </c>
      <c r="F94" s="31">
        <v>10</v>
      </c>
      <c r="G94" s="26">
        <v>0</v>
      </c>
      <c r="H94" s="31">
        <v>10</v>
      </c>
      <c r="I94" s="5"/>
      <c r="J94" s="5">
        <f t="shared" si="8"/>
        <v>0</v>
      </c>
      <c r="K94" s="28"/>
    </row>
    <row r="95" spans="1:11" ht="51" customHeight="1" x14ac:dyDescent="0.25">
      <c r="A95" s="26">
        <v>6</v>
      </c>
      <c r="B95" s="26" t="s">
        <v>121</v>
      </c>
      <c r="C95" s="30" t="s">
        <v>128</v>
      </c>
      <c r="D95" s="14" t="s">
        <v>12</v>
      </c>
      <c r="E95" s="26" t="s">
        <v>15</v>
      </c>
      <c r="F95" s="26">
        <v>1</v>
      </c>
      <c r="G95" s="26">
        <v>0</v>
      </c>
      <c r="H95" s="26">
        <v>1</v>
      </c>
      <c r="I95" s="5"/>
      <c r="J95" s="5">
        <f t="shared" si="8"/>
        <v>0</v>
      </c>
      <c r="K95" s="28"/>
    </row>
    <row r="96" spans="1:11" ht="51" customHeight="1" x14ac:dyDescent="0.25">
      <c r="A96" s="26">
        <v>7</v>
      </c>
      <c r="B96" s="26" t="s">
        <v>121</v>
      </c>
      <c r="C96" s="30" t="s">
        <v>129</v>
      </c>
      <c r="D96" s="14" t="s">
        <v>12</v>
      </c>
      <c r="E96" s="26" t="s">
        <v>15</v>
      </c>
      <c r="F96" s="26">
        <v>1</v>
      </c>
      <c r="G96" s="26">
        <v>0</v>
      </c>
      <c r="H96" s="26">
        <v>1</v>
      </c>
      <c r="I96" s="5"/>
      <c r="J96" s="5">
        <f t="shared" si="8"/>
        <v>0</v>
      </c>
      <c r="K96" s="28"/>
    </row>
    <row r="97" spans="1:11" ht="51" customHeight="1" x14ac:dyDescent="0.25">
      <c r="A97" s="26">
        <v>8</v>
      </c>
      <c r="B97" s="26" t="s">
        <v>122</v>
      </c>
      <c r="C97" s="30" t="s">
        <v>130</v>
      </c>
      <c r="D97" s="14" t="s">
        <v>12</v>
      </c>
      <c r="E97" s="26" t="s">
        <v>15</v>
      </c>
      <c r="F97" s="26">
        <v>1</v>
      </c>
      <c r="G97" s="26">
        <v>0</v>
      </c>
      <c r="H97" s="26">
        <v>1</v>
      </c>
      <c r="I97" s="5"/>
      <c r="J97" s="5">
        <f t="shared" si="8"/>
        <v>0</v>
      </c>
      <c r="K97" s="28"/>
    </row>
    <row r="98" spans="1:11" ht="40.5" customHeight="1" x14ac:dyDescent="0.25">
      <c r="A98" s="26">
        <v>9</v>
      </c>
      <c r="B98" s="26" t="s">
        <v>121</v>
      </c>
      <c r="C98" s="30" t="s">
        <v>131</v>
      </c>
      <c r="D98" s="14" t="s">
        <v>12</v>
      </c>
      <c r="E98" s="26" t="s">
        <v>15</v>
      </c>
      <c r="F98" s="26">
        <v>1</v>
      </c>
      <c r="G98" s="26">
        <v>0</v>
      </c>
      <c r="H98" s="26">
        <v>1</v>
      </c>
      <c r="I98" s="28"/>
      <c r="J98" s="28"/>
      <c r="K98" s="28"/>
    </row>
    <row r="99" spans="1:11" ht="40.5" customHeight="1" x14ac:dyDescent="0.25">
      <c r="A99" s="26">
        <v>10</v>
      </c>
      <c r="B99" s="26" t="s">
        <v>121</v>
      </c>
      <c r="C99" s="30" t="s">
        <v>132</v>
      </c>
      <c r="D99" s="14" t="s">
        <v>12</v>
      </c>
      <c r="E99" s="26" t="s">
        <v>15</v>
      </c>
      <c r="F99" s="26">
        <v>1</v>
      </c>
      <c r="G99" s="26">
        <v>0</v>
      </c>
      <c r="H99" s="26">
        <v>1</v>
      </c>
      <c r="I99" s="28"/>
      <c r="J99" s="28"/>
      <c r="K99" s="28"/>
    </row>
    <row r="100" spans="1:11" ht="40.5" customHeight="1" x14ac:dyDescent="0.25">
      <c r="A100" s="26">
        <v>11</v>
      </c>
      <c r="B100" s="26" t="s">
        <v>121</v>
      </c>
      <c r="C100" s="30" t="s">
        <v>133</v>
      </c>
      <c r="D100" s="14" t="s">
        <v>12</v>
      </c>
      <c r="E100" s="26" t="s">
        <v>15</v>
      </c>
      <c r="F100" s="26">
        <v>2</v>
      </c>
      <c r="G100" s="26">
        <v>0</v>
      </c>
      <c r="H100" s="26">
        <v>2</v>
      </c>
      <c r="I100" s="28"/>
      <c r="J100" s="28"/>
      <c r="K100" s="28"/>
    </row>
    <row r="101" spans="1:11" ht="40.5" customHeight="1" x14ac:dyDescent="0.25">
      <c r="A101" s="26">
        <v>12</v>
      </c>
      <c r="B101" s="26" t="s">
        <v>121</v>
      </c>
      <c r="C101" s="30" t="s">
        <v>134</v>
      </c>
      <c r="D101" s="14" t="s">
        <v>12</v>
      </c>
      <c r="E101" s="26" t="s">
        <v>15</v>
      </c>
      <c r="F101" s="26">
        <v>1</v>
      </c>
      <c r="G101" s="26">
        <v>0</v>
      </c>
      <c r="H101" s="26">
        <v>1</v>
      </c>
      <c r="I101" s="28"/>
      <c r="J101" s="28"/>
      <c r="K101" s="28"/>
    </row>
  </sheetData>
  <mergeCells count="19">
    <mergeCell ref="A4:K4"/>
    <mergeCell ref="A1:C1"/>
    <mergeCell ref="D1:K1"/>
    <mergeCell ref="A2:C2"/>
    <mergeCell ref="D2:K2"/>
    <mergeCell ref="D3:K3"/>
    <mergeCell ref="A5:K5"/>
    <mergeCell ref="A6:K6"/>
    <mergeCell ref="A7:K7"/>
    <mergeCell ref="A74:I74"/>
    <mergeCell ref="A75:I75"/>
    <mergeCell ref="A78:K78"/>
    <mergeCell ref="A88:K88"/>
    <mergeCell ref="B9:H9"/>
    <mergeCell ref="K9:K16"/>
    <mergeCell ref="B17:H17"/>
    <mergeCell ref="B41:H41"/>
    <mergeCell ref="B66:H66"/>
    <mergeCell ref="A76:I76"/>
  </mergeCells>
  <pageMargins left="0.45" right="0.45" top="0.5" bottom="0.5" header="0.3" footer="0.3"/>
  <pageSetup paperSize="9" scale="80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A9411-6A79-436F-B385-37BA5FE54706}">
  <dimension ref="A1:A5"/>
  <sheetViews>
    <sheetView workbookViewId="0">
      <selection activeCell="J41" sqref="J41:J42"/>
    </sheetView>
  </sheetViews>
  <sheetFormatPr defaultRowHeight="15" x14ac:dyDescent="0.25"/>
  <sheetData>
    <row r="1" spans="1:1" x14ac:dyDescent="0.25">
      <c r="A1" s="41">
        <v>33</v>
      </c>
    </row>
    <row r="2" spans="1:1" x14ac:dyDescent="0.25">
      <c r="A2" s="41">
        <v>33</v>
      </c>
    </row>
    <row r="3" spans="1:1" x14ac:dyDescent="0.25">
      <c r="A3" s="41">
        <v>33</v>
      </c>
    </row>
    <row r="4" spans="1:1" x14ac:dyDescent="0.25">
      <c r="A4" s="41">
        <v>32</v>
      </c>
    </row>
    <row r="5" spans="1:1" x14ac:dyDescent="0.25">
      <c r="A5">
        <f>SUM(A1:A4)</f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Phương án chốt</vt:lpstr>
      <vt:lpstr>Phương án 1</vt:lpstr>
      <vt:lpstr>Phương án 2</vt:lpstr>
      <vt:lpstr>Phương án 1 SUA</vt:lpstr>
      <vt:lpstr>Sheet2</vt:lpstr>
      <vt:lpstr>'Phương án 1'!Print_Area</vt:lpstr>
      <vt:lpstr>'Phương án 1 SUA'!Print_Area</vt:lpstr>
      <vt:lpstr>'Phương án 2'!Print_Area</vt:lpstr>
      <vt:lpstr>'Phương án chốt'!Print_Area</vt:lpstr>
      <vt:lpstr>'Phương án 1'!Print_Titles</vt:lpstr>
      <vt:lpstr>'Phương án 1 SUA'!Print_Titles</vt:lpstr>
      <vt:lpstr>'Phương án 2'!Print_Titles</vt:lpstr>
      <vt:lpstr>'Phương án chốt'!Print_Titles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Thụ Bùi</dc:creator>
  <cp:lastModifiedBy>Phòng Đào Tạo - Trường Đại học Đại Nam</cp:lastModifiedBy>
  <cp:lastPrinted>2024-06-14T10:03:13Z</cp:lastPrinted>
  <dcterms:created xsi:type="dcterms:W3CDTF">2024-06-12T01:29:47Z</dcterms:created>
  <dcterms:modified xsi:type="dcterms:W3CDTF">2024-06-17T01:47:33Z</dcterms:modified>
</cp:coreProperties>
</file>