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51e5b275e278ab2/Documents/Assignments B102/"/>
    </mc:Choice>
  </mc:AlternateContent>
  <xr:revisionPtr revIDLastSave="8" documentId="8_{895F26B7-5B8B-4958-A04F-0BC6775FD381}" xr6:coauthVersionLast="47" xr6:coauthVersionMax="47" xr10:uidLastSave="{59A8AB0A-16A9-41B4-8E0A-4AC58FE7E194}"/>
  <bookViews>
    <workbookView xWindow="-108" yWindow="-108" windowWidth="23256" windowHeight="12456" activeTab="1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1'!$A$1:$G$25</definedName>
    <definedName name="_xlnm._FilterDatabase" localSheetId="1" hidden="1">'Exercise 2'!$A$15:$E$241</definedName>
  </definedNames>
  <calcPr calcId="191029"/>
</workbook>
</file>

<file path=xl/calcChain.xml><?xml version="1.0" encoding="utf-8"?>
<calcChain xmlns="http://schemas.openxmlformats.org/spreadsheetml/2006/main">
  <c r="H52" i="1" l="1"/>
  <c r="H39" i="1"/>
  <c r="H38" i="1"/>
  <c r="H30" i="1"/>
  <c r="H29" i="1"/>
  <c r="H37" i="1"/>
  <c r="H36" i="1"/>
  <c r="F10" i="3"/>
  <c r="F11" i="3"/>
  <c r="F9" i="3"/>
  <c r="E10" i="3"/>
  <c r="E11" i="3"/>
  <c r="E9" i="3"/>
  <c r="D10" i="3"/>
  <c r="D11" i="3"/>
  <c r="D9" i="3"/>
  <c r="C10" i="3"/>
  <c r="C11" i="3"/>
  <c r="C9" i="3"/>
  <c r="B10" i="3"/>
  <c r="B11" i="3"/>
  <c r="B9" i="3"/>
  <c r="F3" i="3"/>
  <c r="F4" i="3"/>
  <c r="F5" i="3"/>
  <c r="F2" i="3"/>
  <c r="E3" i="3"/>
  <c r="E4" i="3"/>
  <c r="E5" i="3"/>
  <c r="E2" i="3"/>
  <c r="D3" i="3"/>
  <c r="D4" i="3"/>
  <c r="D5" i="3"/>
  <c r="D2" i="3"/>
  <c r="C4" i="3"/>
  <c r="C5" i="3"/>
  <c r="C3" i="3"/>
  <c r="C2" i="3"/>
  <c r="B3" i="3"/>
  <c r="B4" i="3"/>
  <c r="B5" i="3"/>
  <c r="B2" i="3"/>
  <c r="H48" i="1"/>
  <c r="H49" i="1"/>
  <c r="H47" i="1"/>
  <c r="H45" i="1"/>
  <c r="H44" i="1"/>
  <c r="H43" i="1"/>
  <c r="H42" i="1"/>
  <c r="H33" i="1"/>
  <c r="H32" i="1"/>
  <c r="H31" i="1"/>
</calcChain>
</file>

<file path=xl/sharedStrings.xml><?xml version="1.0" encoding="utf-8"?>
<sst xmlns="http://schemas.openxmlformats.org/spreadsheetml/2006/main" count="848" uniqueCount="74">
  <si>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</si>
  <si>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</si>
  <si>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</si>
  <si>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</si>
  <si>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</si>
  <si>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</si>
  <si>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</si>
  <si>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</si>
  <si>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</si>
  <si>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</si>
  <si>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</si>
  <si>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</si>
  <si>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</si>
  <si>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</si>
  <si>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</si>
  <si>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</si>
  <si>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</si>
  <si>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</si>
  <si>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</si>
  <si>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</si>
  <si>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</si>
  <si>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</si>
  <si>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</si>
  <si>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</si>
  <si>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</si>
  <si>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</si>
  <si>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</si>
  <si>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</si>
  <si>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</si>
  <si>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</si>
  <si>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</si>
  <si>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</si>
  <si>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</si>
  <si>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</si>
  <si>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</si>
  <si>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</si>
  <si>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</si>
  <si>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</si>
  <si>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</si>
  <si>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</si>
  <si>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</si>
  <si>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</si>
  <si>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</si>
  <si>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</si>
  <si>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</si>
  <si>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</si>
  <si>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</si>
  <si>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</si>
  <si>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</si>
  <si>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</si>
  <si>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</si>
  <si>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</si>
  <si>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</si>
  <si>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</si>
  <si>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</si>
  <si>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</si>
  <si>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</si>
  <si>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</si>
  <si>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</si>
  <si>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</si>
  <si>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</si>
  <si>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</si>
  <si>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</si>
  <si>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</si>
  <si>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</si>
  <si>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</si>
  <si>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</si>
  <si>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</si>
  <si>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</si>
  <si>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</si>
  <si>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</si>
  <si>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</si>
  <si>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</si>
  <si>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>Microwave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</si>
</sst>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7" fillId="5" borderId="0" xfId="0" applyFont="1" applyFill="1" applyAlignment="1">
      <alignment horizontal="left"/>
    </xf>
    <xf numFmtId="0" fontId="0" fillId="2" borderId="4" xfId="0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"/>
  <sheetViews>
    <sheetView topLeftCell="A43" workbookViewId="0">
      <selection activeCell="H53" sqref="H53"/>
    </sheetView>
  </sheetViews>
  <sheetFormatPr defaultRowHeight="14.4" x14ac:dyDescent="0.3"/>
  <cols>
    <col min="1" max="1" width="13.21875" bestFit="1" customWidth="1"/>
    <col min="2" max="2" width="11.6640625" style="18" customWidth="1"/>
    <col min="3" max="3" width="17.44140625" customWidth="1"/>
    <col min="4" max="4" width="17.5546875" customWidth="1"/>
    <col min="5" max="5" width="36.21875" customWidth="1"/>
    <col min="7" max="7" width="13.33203125" customWidth="1"/>
  </cols>
  <sheetData>
    <row r="1" spans="1:7" x14ac:dyDescent="0.3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3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3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3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3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3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3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3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3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3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3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3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3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3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3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3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3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3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3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3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3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3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3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3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3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3">
      <c r="E27" s="15" t="s">
        <v>71</v>
      </c>
      <c r="H27" t="s">
        <v>72</v>
      </c>
    </row>
    <row r="28" spans="1:8" x14ac:dyDescent="0.3">
      <c r="F28" s="2"/>
    </row>
    <row r="29" spans="1:8" ht="15.6" x14ac:dyDescent="0.3">
      <c r="E29" s="14" t="s">
        <v>31</v>
      </c>
      <c r="F29" t="s">
        <v>18</v>
      </c>
      <c r="H29">
        <f>COUNTIF($G$2:$G$25,F29)</f>
        <v>4</v>
      </c>
    </row>
    <row r="30" spans="1:8" ht="15.6" x14ac:dyDescent="0.3">
      <c r="E30" s="14" t="s">
        <v>32</v>
      </c>
      <c r="F30" t="s">
        <v>73</v>
      </c>
      <c r="H30">
        <f>COUNTIF(D2:D25,F30)</f>
        <v>5</v>
      </c>
    </row>
    <row r="31" spans="1:8" ht="15.6" x14ac:dyDescent="0.3">
      <c r="E31" s="14" t="s">
        <v>33</v>
      </c>
      <c r="F31" t="s">
        <v>3</v>
      </c>
      <c r="H31">
        <f>COUNTIF(F2:F25,F31)</f>
        <v>8</v>
      </c>
    </row>
    <row r="32" spans="1:8" ht="15.6" x14ac:dyDescent="0.3">
      <c r="E32" s="14" t="s">
        <v>34</v>
      </c>
      <c r="F32" t="s">
        <v>14</v>
      </c>
      <c r="H32">
        <f>COUNTIF(C2:C25,F32)</f>
        <v>6</v>
      </c>
    </row>
    <row r="33" spans="5:10" ht="15.6" x14ac:dyDescent="0.3">
      <c r="E33" s="14" t="s">
        <v>26</v>
      </c>
      <c r="H33">
        <f>COUNTIF(E2:E25,"&lt;20")</f>
        <v>9</v>
      </c>
    </row>
    <row r="34" spans="5:10" ht="15.6" x14ac:dyDescent="0.3">
      <c r="E34" s="14"/>
    </row>
    <row r="35" spans="5:10" ht="15.6" x14ac:dyDescent="0.3">
      <c r="E35" s="14"/>
      <c r="F35" s="2"/>
    </row>
    <row r="36" spans="5:10" ht="15.6" x14ac:dyDescent="0.3">
      <c r="E36" s="14" t="s">
        <v>23</v>
      </c>
      <c r="F36" t="s">
        <v>10</v>
      </c>
      <c r="H36">
        <f>SUMIF($D$2:$D$25,F36,E2:E25)</f>
        <v>105</v>
      </c>
      <c r="J36" t="s">
        <v>4</v>
      </c>
    </row>
    <row r="37" spans="5:10" ht="15.6" x14ac:dyDescent="0.3">
      <c r="E37" s="14" t="s">
        <v>24</v>
      </c>
      <c r="F37" t="s">
        <v>9</v>
      </c>
      <c r="H37">
        <f>SUMIF($D$2:$D$25,F37,E3:E26)</f>
        <v>167</v>
      </c>
      <c r="J37" t="s">
        <v>5</v>
      </c>
    </row>
    <row r="38" spans="5:10" ht="15.6" x14ac:dyDescent="0.3">
      <c r="E38" s="14" t="s">
        <v>30</v>
      </c>
      <c r="F38" t="s">
        <v>2</v>
      </c>
      <c r="H38">
        <f>SUMIF($F$2:$F$25,F38,E2:E25)</f>
        <v>156</v>
      </c>
      <c r="J38" t="s">
        <v>3</v>
      </c>
    </row>
    <row r="39" spans="5:10" ht="15.6" x14ac:dyDescent="0.3">
      <c r="E39" s="20" t="s">
        <v>40</v>
      </c>
      <c r="H39">
        <f>SUMIF(F2:F25,"truck 1",E2:E25) +SUMIF(F2:F25,"truck 2", E2:E25)+SUMIF(F2:F25,"truck 3", E2:E25)+SUMIF(F2:F25,"truck4",E2:E25)</f>
        <v>355</v>
      </c>
      <c r="J39" t="s">
        <v>2</v>
      </c>
    </row>
    <row r="40" spans="5:10" ht="15.6" x14ac:dyDescent="0.3">
      <c r="E40" s="14"/>
    </row>
    <row r="41" spans="5:10" ht="15.6" x14ac:dyDescent="0.3">
      <c r="E41" s="14"/>
      <c r="F41" s="2"/>
    </row>
    <row r="42" spans="5:10" ht="15.6" x14ac:dyDescent="0.3">
      <c r="E42" s="14" t="s">
        <v>35</v>
      </c>
      <c r="H42">
        <f>COUNTIFS(D2:D25,F30,G2:G25,F29)</f>
        <v>2</v>
      </c>
    </row>
    <row r="43" spans="5:10" ht="15.6" x14ac:dyDescent="0.3">
      <c r="E43" s="14" t="s">
        <v>36</v>
      </c>
      <c r="G43" t="s">
        <v>4</v>
      </c>
      <c r="H43">
        <f>COUNTIFS(C2:C25,F32,F2:F25,G43)</f>
        <v>2</v>
      </c>
    </row>
    <row r="44" spans="5:10" ht="15.6" x14ac:dyDescent="0.3">
      <c r="E44" s="14" t="s">
        <v>37</v>
      </c>
      <c r="H44">
        <f>COUNTIFS(G2:G25,F29,B2:B25,"&gt;03-02-2013")</f>
        <v>2</v>
      </c>
    </row>
    <row r="45" spans="5:10" ht="15.6" x14ac:dyDescent="0.3">
      <c r="E45" s="14" t="s">
        <v>38</v>
      </c>
      <c r="H45">
        <f>COUNTIFS(B2:B25,"&gt;=03-02-2013",B2:B25,"&lt;=06-02-2013")</f>
        <v>14</v>
      </c>
    </row>
    <row r="46" spans="5:10" ht="15.6" x14ac:dyDescent="0.3">
      <c r="E46" s="14"/>
      <c r="F46" s="2"/>
    </row>
    <row r="47" spans="5:10" ht="15.6" x14ac:dyDescent="0.3">
      <c r="E47" s="14" t="s">
        <v>27</v>
      </c>
      <c r="F47" t="s">
        <v>19</v>
      </c>
      <c r="H47">
        <f>SUMIFS(E2:E25,G2:G25,F47,D2:D25,F30)</f>
        <v>25</v>
      </c>
    </row>
    <row r="48" spans="5:10" ht="15.6" x14ac:dyDescent="0.3">
      <c r="E48" s="14" t="s">
        <v>29</v>
      </c>
      <c r="H48">
        <f>SUMIFS(E2:E25,G2:G25,G10,F2:F25,J36)</f>
        <v>75</v>
      </c>
      <c r="J48" t="s">
        <v>22</v>
      </c>
    </row>
    <row r="49" spans="5:8" ht="15.6" x14ac:dyDescent="0.3">
      <c r="E49" s="14" t="s">
        <v>39</v>
      </c>
      <c r="H49">
        <f>SUMIFS(E2:E25,B2:B25,"&gt;=03-02-2013",B2:B25,"&lt;=06-02-2013")</f>
        <v>309</v>
      </c>
    </row>
    <row r="50" spans="5:8" ht="15.6" x14ac:dyDescent="0.3">
      <c r="E50" s="14"/>
    </row>
    <row r="51" spans="5:8" ht="15.6" x14ac:dyDescent="0.3">
      <c r="E51" s="14"/>
    </row>
    <row r="52" spans="5:8" ht="15.6" x14ac:dyDescent="0.3">
      <c r="E52" s="20" t="s">
        <v>28</v>
      </c>
      <c r="H52">
        <f>SUMIF(G2:G25,"NY",E2:E25)+SUMIF(G2:G25,"Baltimore",E2:E25)+SUMIF(E2:E25,"Philadelphia",G2:G25)</f>
        <v>246</v>
      </c>
    </row>
    <row r="53" spans="5:8" x14ac:dyDescent="0.3">
      <c r="E53" t="s">
        <v>19</v>
      </c>
    </row>
    <row r="54" spans="5:8" x14ac:dyDescent="0.3">
      <c r="E54" t="s">
        <v>21</v>
      </c>
    </row>
    <row r="55" spans="5:8" x14ac:dyDescent="0.3">
      <c r="E55" t="s">
        <v>20</v>
      </c>
    </row>
  </sheetData>
  <autoFilter ref="A1:G25" xr:uid="{00000000-0001-0000-0000-000000000000}"/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1"/>
  <sheetViews>
    <sheetView tabSelected="1" workbookViewId="0">
      <selection activeCell="F19" sqref="F19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  <col min="9" max="9" width="18.88671875" bestFit="1" customWidth="1"/>
    <col min="11" max="11" width="15.88671875" bestFit="1" customWidth="1"/>
  </cols>
  <sheetData>
    <row r="1" spans="1:11" ht="48" customHeight="1" x14ac:dyDescent="0.3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11" x14ac:dyDescent="0.3">
      <c r="A2" s="1" t="s">
        <v>45</v>
      </c>
      <c r="B2" s="1">
        <f>COUNTIFS($B$16:$B$241,$A2)</f>
        <v>71</v>
      </c>
      <c r="C2" s="1">
        <f>SUMIF($B$16:$B$241,$A2,E16:E241)</f>
        <v>717</v>
      </c>
      <c r="D2" s="1">
        <f>COUNTIFS($D$16:$D$241,$G$16,$B$16:$B$241,$A2)</f>
        <v>42</v>
      </c>
      <c r="E2" s="1">
        <f>COUNTIFS($D$16:$D$241,$G$17,$B$16:$B$241,$A2)</f>
        <v>29</v>
      </c>
      <c r="F2" s="1">
        <f>SUMIFS($E$16:$E$241,D16:D241,$G$16,$B$16:$B$241,$A2)</f>
        <v>414</v>
      </c>
    </row>
    <row r="3" spans="1:11" x14ac:dyDescent="0.3">
      <c r="A3" s="6" t="s">
        <v>43</v>
      </c>
      <c r="B3" s="1">
        <f t="shared" ref="B3:B5" si="0">COUNTIFS($B$16:$B$241,$A3)</f>
        <v>46</v>
      </c>
      <c r="C3" s="1">
        <f>SUMIF($B$16:$B$241,$A3,$E$16:$E$242)</f>
        <v>1934</v>
      </c>
      <c r="D3" s="1">
        <f t="shared" ref="D3:D5" si="1">COUNTIFS($D$16:$D$241,$G$16,$B$16:$B$241,$A3)</f>
        <v>31</v>
      </c>
      <c r="E3" s="1">
        <f t="shared" ref="E3:E5" si="2">COUNTIFS($D$16:$D$241,$G$17,$B$16:$B$241,$A3)</f>
        <v>15</v>
      </c>
      <c r="F3" s="1">
        <f t="shared" ref="F3:F5" si="3">SUMIFS($E$16:$E$241,D17:D242,$G$16,$B$16:$B$241,$A3)</f>
        <v>1266</v>
      </c>
    </row>
    <row r="4" spans="1:11" x14ac:dyDescent="0.3">
      <c r="A4" s="7" t="s">
        <v>44</v>
      </c>
      <c r="B4" s="1">
        <f t="shared" si="0"/>
        <v>50</v>
      </c>
      <c r="C4" s="1">
        <f t="shared" ref="C4:C5" si="4">SUMIF($B$16:$B$241,$A4,$E$16:$E$242)</f>
        <v>1650</v>
      </c>
      <c r="D4" s="1">
        <f t="shared" si="1"/>
        <v>35</v>
      </c>
      <c r="E4" s="1">
        <f t="shared" si="2"/>
        <v>15</v>
      </c>
      <c r="F4" s="1">
        <f t="shared" si="3"/>
        <v>990</v>
      </c>
    </row>
    <row r="5" spans="1:11" x14ac:dyDescent="0.3">
      <c r="A5" s="1" t="s">
        <v>48</v>
      </c>
      <c r="B5" s="1">
        <f t="shared" si="0"/>
        <v>32</v>
      </c>
      <c r="C5" s="1">
        <f t="shared" si="4"/>
        <v>1119</v>
      </c>
      <c r="D5" s="1">
        <f t="shared" si="1"/>
        <v>21</v>
      </c>
      <c r="E5" s="1">
        <f t="shared" si="2"/>
        <v>11</v>
      </c>
      <c r="F5" s="1">
        <f t="shared" si="3"/>
        <v>881</v>
      </c>
    </row>
    <row r="8" spans="1:11" ht="47.25" customHeight="1" x14ac:dyDescent="0.3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11" x14ac:dyDescent="0.3">
      <c r="A9" s="6" t="s">
        <v>49</v>
      </c>
      <c r="B9" s="1">
        <f>COUNTIF(C16:$C$241,$A9)</f>
        <v>25</v>
      </c>
      <c r="C9" s="1">
        <f>SUMIF($C$16:$C$241,$A9,$E$16:$E$241)</f>
        <v>688</v>
      </c>
      <c r="D9" s="1">
        <f>COUNTIFS($B$16:$B$241,$B$16,$C$16:$C$241,$A9)</f>
        <v>7</v>
      </c>
      <c r="E9" s="1">
        <f>COUNTIFS($B$16:$B$241,$B$26,$C$16:$C$241,$A9)</f>
        <v>1</v>
      </c>
      <c r="F9" s="1">
        <f>SUMIFS($E$16:$E$241,$B$16:$B$241,$B$16,$A$16:$A$241,"&gt;=10-05-2013",$A$16:$A$241,"&lt;=20-05-2013",$C$16:$C$241,$A9)</f>
        <v>31</v>
      </c>
    </row>
    <row r="10" spans="1:11" x14ac:dyDescent="0.3">
      <c r="A10" s="6" t="s">
        <v>50</v>
      </c>
      <c r="B10" s="1">
        <f>COUNTIF(C17:$C$241,$A10)</f>
        <v>31</v>
      </c>
      <c r="C10" s="1">
        <f t="shared" ref="C10:C11" si="5">SUMIF($C$16:$C$241,$A10,$E$16:$E$241)</f>
        <v>965</v>
      </c>
      <c r="D10" s="1">
        <f t="shared" ref="D10:D11" si="6">COUNTIFS($B$16:$B$241,$B$16,$C$16:$C$241,$A10)</f>
        <v>8</v>
      </c>
      <c r="E10" s="1">
        <f t="shared" ref="E10:E11" si="7">COUNTIFS($B$16:$B$241,$B$26,$C$16:$C$241,$A10)</f>
        <v>1</v>
      </c>
      <c r="F10" s="1">
        <f t="shared" ref="F10:F11" si="8">SUMIFS($E$16:$E$241,$B$16:$B$241,$B$16,$A$16:$A$241,"&gt;=10-05-2013",$A$16:$A$241,"&lt;=20-05-2013",$C$16:$C$241,$A10)</f>
        <v>24</v>
      </c>
    </row>
    <row r="11" spans="1:11" x14ac:dyDescent="0.3">
      <c r="A11" s="6" t="s">
        <v>52</v>
      </c>
      <c r="B11" s="1">
        <f>COUNTIF(C18:$C$241,$A11)</f>
        <v>23</v>
      </c>
      <c r="C11" s="1">
        <f t="shared" si="5"/>
        <v>701</v>
      </c>
      <c r="D11" s="1">
        <f t="shared" si="6"/>
        <v>5</v>
      </c>
      <c r="E11" s="1">
        <f t="shared" si="7"/>
        <v>1</v>
      </c>
      <c r="F11" s="1">
        <f t="shared" si="8"/>
        <v>38</v>
      </c>
    </row>
    <row r="12" spans="1:11" x14ac:dyDescent="0.3">
      <c r="B12" s="13"/>
    </row>
    <row r="13" spans="1:11" x14ac:dyDescent="0.3">
      <c r="B13" s="13"/>
    </row>
    <row r="14" spans="1:11" x14ac:dyDescent="0.3">
      <c r="A14" s="22" t="s">
        <v>61</v>
      </c>
      <c r="B14" s="22"/>
      <c r="C14" s="22"/>
      <c r="D14" s="22"/>
      <c r="E14" s="22"/>
    </row>
    <row r="15" spans="1:11" x14ac:dyDescent="0.3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  <c r="G15" s="21"/>
      <c r="H15" s="1" t="s">
        <v>45</v>
      </c>
      <c r="I15" s="6" t="s">
        <v>43</v>
      </c>
      <c r="J15" s="7" t="s">
        <v>44</v>
      </c>
      <c r="K15" s="1" t="s">
        <v>48</v>
      </c>
    </row>
    <row r="16" spans="1:11" x14ac:dyDescent="0.3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  <c r="G16" s="21" t="s">
        <v>59</v>
      </c>
    </row>
    <row r="17" spans="1:7" x14ac:dyDescent="0.3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  <c r="G17" t="s">
        <v>60</v>
      </c>
    </row>
    <row r="18" spans="1:7" x14ac:dyDescent="0.3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7" x14ac:dyDescent="0.3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7" x14ac:dyDescent="0.3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7" x14ac:dyDescent="0.3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7" x14ac:dyDescent="0.3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7" x14ac:dyDescent="0.3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7" x14ac:dyDescent="0.3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7" x14ac:dyDescent="0.3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7" x14ac:dyDescent="0.3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7" x14ac:dyDescent="0.3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7" x14ac:dyDescent="0.3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7" x14ac:dyDescent="0.3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7" x14ac:dyDescent="0.3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7" x14ac:dyDescent="0.3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7" x14ac:dyDescent="0.3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3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3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3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3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3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3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3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3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3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3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3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3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3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3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3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3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3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3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3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3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3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3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3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3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3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3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3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3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3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3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3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3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3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3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3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3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3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3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3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3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3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3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3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3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3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3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3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3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3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3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3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3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3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3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3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3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3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3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3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3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3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3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3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3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3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3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3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3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3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3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3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3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3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3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3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3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3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3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3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3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3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3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3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3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3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3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3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3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3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3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3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3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3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3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3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3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3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3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3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3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3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3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3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3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3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3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3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3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3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3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3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3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3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3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3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3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3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3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3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3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3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3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3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3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3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3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3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3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3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3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3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3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3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3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3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3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3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3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3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3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3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3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3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3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3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3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3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3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3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3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3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3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3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3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3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3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3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3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3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3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3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3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3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3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3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3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3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3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3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3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3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3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3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3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3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3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3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3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3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3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3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3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3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3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3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3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3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3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3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3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3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3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3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3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3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3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3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3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3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3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3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3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3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3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3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3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3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3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3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autoFilter ref="A15:E241" xr:uid="{00000000-0001-0000-0100-000000000000}"/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Yogita .</cp:lastModifiedBy>
  <dcterms:created xsi:type="dcterms:W3CDTF">2013-06-05T17:23:06Z</dcterms:created>
  <dcterms:modified xsi:type="dcterms:W3CDTF">2024-07-05T09:28:39Z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