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NAMHOC~3\__KYI_~1\2_PHAN~1\DEMO_P~1\PRACTI~1\QUYTRI~1\QT_PRO~1\1783D~1.NCS\"/>
    </mc:Choice>
  </mc:AlternateContent>
  <bookViews>
    <workbookView xWindow="0" yWindow="0" windowWidth="20490" windowHeight="7650" tabRatio="799" activeTab="5"/>
  </bookViews>
  <sheets>
    <sheet name="THỐNG KÊ" sheetId="18" r:id="rId1"/>
    <sheet name="DỊCH VỤ CÔNG" sheetId="5" r:id="rId2"/>
    <sheet name="Hướng dẫn" sheetId="19" r:id="rId3"/>
    <sheet name="MẪU" sheetId="30" r:id="rId4"/>
    <sheet name="Lịch nghỉ lễ" sheetId="9" r:id="rId5"/>
    <sheet name="Danh sách nhân viên" sheetId="24" r:id="rId6"/>
    <sheet name="Lịch sử điều chỉnh" sheetId="23" r:id="rId7"/>
    <sheet name="Danh mục vị trí" sheetId="21" r:id="rId8"/>
  </sheets>
  <externalReferences>
    <externalReference r:id="rId9"/>
    <externalReference r:id="rId10"/>
  </externalReferences>
  <definedNames>
    <definedName name="_xlnm._FilterDatabase" localSheetId="7" hidden="1">'Danh mục vị trí'!$B$3:$E$19</definedName>
    <definedName name="_xlnm._FilterDatabase" localSheetId="1" hidden="1">'DỊCH VỤ CÔNG'!$B$8:$M$18</definedName>
    <definedName name="_xlnm._FilterDatabase" localSheetId="4" hidden="1">'Lịch nghỉ lễ'!$B$3:$D$22</definedName>
    <definedName name="_xlnm._FilterDatabase" localSheetId="6" hidden="1">'Lịch sử điều chỉnh'!$B$3:$O$21</definedName>
    <definedName name="_xlnm._FilterDatabase" localSheetId="3" hidden="1">MẪU!$B$8:$M$18</definedName>
    <definedName name="Cuoi_nam">'Lịch nghỉ lễ'!$C$5</definedName>
    <definedName name="Dau_nam">'Lịch nghỉ lễ'!$C$4</definedName>
    <definedName name="DM_Vi_tri">'Danh mục vị trí'!$C$4:$D$19</definedName>
    <definedName name="DS_DieuChuyen" localSheetId="5">'[1]2.Lịch sử điều chuyển'!$F$3:$L$21</definedName>
    <definedName name="DS_DieuChuyen" localSheetId="6">'Lịch sử điều chỉnh'!$F$3:$L$21</definedName>
    <definedName name="DS_NV">'Danh sách nhân viên'!$C$3:$D$240</definedName>
    <definedName name="DS_TenViTri" localSheetId="5">'[1]4.Dữ liệu chung'!$H$3:$H$83</definedName>
    <definedName name="DS_TenViTri" localSheetId="6">'[2]4.Dữ liệu chung'!$H$3:$H$83</definedName>
    <definedName name="DSNV" localSheetId="5">'Danh sách nhân viên'!$C$2:$I$240</definedName>
    <definedName name="DSNV" localSheetId="6">'[2]1. Danh sách nhân viên'!$C$2:$K$243</definedName>
    <definedName name="Ma_nv">'Danh sách nhân viên'!$D$3:$D$240</definedName>
    <definedName name="Mã_NV" localSheetId="5">'[1]2.Lịch sử điều chuyển'!$D$3:$D$21</definedName>
    <definedName name="Mã_NV" localSheetId="6">'Lịch sử điều chỉnh'!$D$3:$D$21</definedName>
    <definedName name="Mã_nv_phụ" localSheetId="5">'[1]2.Lịch sử điều chuyển'!$E$3:$L$21</definedName>
    <definedName name="Mã_nv_phụ" localSheetId="6">'Lịch sử điều chỉnh'!$E$3:$L$21</definedName>
    <definedName name="Nghi_le" localSheetId="7">'Danh mục vị trí'!$C$5:$C$19</definedName>
    <definedName name="Nghi_le">'Lịch nghỉ lễ'!$C$8:$C$22</definedName>
    <definedName name="_xlnm.Print_Area" localSheetId="7">'Danh mục vị trí'!$B$2:$C$19</definedName>
    <definedName name="_xlnm.Print_Area" localSheetId="5">'Danh sách nhân viên'!$B$1:$L$240</definedName>
    <definedName name="_xlnm.Print_Area" localSheetId="1">'DỊCH VỤ CÔNG'!$B$2:$M$18</definedName>
    <definedName name="_xlnm.Print_Area" localSheetId="2">'Hướng dẫn'!$B$2:$D$11</definedName>
    <definedName name="_xlnm.Print_Area" localSheetId="4">'Lịch nghỉ lễ'!$B$2:$C$22</definedName>
    <definedName name="_xlnm.Print_Area" localSheetId="6">'Lịch sử điều chỉnh'!$B$2:$O$21</definedName>
    <definedName name="_xlnm.Print_Area" localSheetId="3">MẪU!$B$2:$M$18</definedName>
    <definedName name="_xlnm.Print_Area" localSheetId="0">'THỐNG KÊ'!$B$2:$K$23</definedName>
    <definedName name="_xlnm.Print_Titles" localSheetId="7">'Danh mục vị trí'!$3:$3</definedName>
    <definedName name="_xlnm.Print_Titles" localSheetId="1">'DỊCH VỤ CÔNG'!$8:$8</definedName>
    <definedName name="_xlnm.Print_Titles" localSheetId="4">'Lịch nghỉ lễ'!$3:$3</definedName>
    <definedName name="_xlnm.Print_Titles" localSheetId="6">'Lịch sử điều chỉnh'!$3:$3</definedName>
    <definedName name="_xlnm.Print_Titles" localSheetId="3">MẪU!$8:$8</definedName>
    <definedName name="SoNgayLVTB">'Lịch nghỉ lễ'!$C$6</definedName>
    <definedName name="TenNV">'Danh sách nhân viên'!$C$3:$C$240</definedName>
    <definedName name="TK_DenNgay">'THỐNG KÊ'!$F$3</definedName>
    <definedName name="TK_TuNgay">'THỐNG KÊ'!$D$3</definedName>
  </definedNames>
  <calcPr calcId="162913"/>
</workbook>
</file>

<file path=xl/calcChain.xml><?xml version="1.0" encoding="utf-8"?>
<calcChain xmlns="http://schemas.openxmlformats.org/spreadsheetml/2006/main">
  <c r="L18" i="30" l="1"/>
  <c r="K18" i="30"/>
  <c r="J18" i="30"/>
  <c r="F18" i="30"/>
  <c r="J6" i="30" s="1"/>
  <c r="F17" i="30"/>
  <c r="C17" i="30"/>
  <c r="L17" i="30" s="1"/>
  <c r="B17" i="30"/>
  <c r="K16" i="30"/>
  <c r="F16" i="30"/>
  <c r="C16" i="30"/>
  <c r="L16" i="30" s="1"/>
  <c r="B16" i="30"/>
  <c r="F15" i="30"/>
  <c r="C15" i="30"/>
  <c r="L15" i="30" s="1"/>
  <c r="B15" i="30"/>
  <c r="F14" i="30"/>
  <c r="C14" i="30"/>
  <c r="J14" i="30" s="1"/>
  <c r="B14" i="30"/>
  <c r="F13" i="30"/>
  <c r="C13" i="30"/>
  <c r="L13" i="30" s="1"/>
  <c r="K12" i="30"/>
  <c r="J12" i="30"/>
  <c r="F12" i="30"/>
  <c r="C12" i="30"/>
  <c r="L12" i="30" s="1"/>
  <c r="B12" i="30"/>
  <c r="F11" i="30"/>
  <c r="C11" i="30"/>
  <c r="L11" i="30" s="1"/>
  <c r="F10" i="30"/>
  <c r="C10" i="30"/>
  <c r="J10" i="30" s="1"/>
  <c r="F9" i="30"/>
  <c r="C9" i="30"/>
  <c r="L9" i="30" s="1"/>
  <c r="I2" i="30"/>
  <c r="F16" i="5"/>
  <c r="F17" i="5"/>
  <c r="C10" i="5"/>
  <c r="B10" i="5" s="1"/>
  <c r="C11" i="5"/>
  <c r="B11" i="5" s="1"/>
  <c r="C12" i="5"/>
  <c r="B12" i="5" s="1"/>
  <c r="C13" i="5"/>
  <c r="B13" i="5" s="1"/>
  <c r="C14" i="5"/>
  <c r="B14" i="5" s="1"/>
  <c r="C15" i="5"/>
  <c r="B15" i="5" s="1"/>
  <c r="C16" i="5"/>
  <c r="J16" i="5" s="1"/>
  <c r="C17" i="5"/>
  <c r="K17" i="5" s="1"/>
  <c r="C9" i="5"/>
  <c r="B9" i="5" s="1"/>
  <c r="H22" i="18"/>
  <c r="H21" i="18"/>
  <c r="H20" i="18"/>
  <c r="H19" i="18"/>
  <c r="H18" i="18"/>
  <c r="H17" i="18"/>
  <c r="H16" i="18"/>
  <c r="H15" i="18"/>
  <c r="H14" i="18"/>
  <c r="H13" i="18"/>
  <c r="H12" i="18"/>
  <c r="H11" i="18"/>
  <c r="G8" i="18"/>
  <c r="F8" i="18"/>
  <c r="E8" i="18"/>
  <c r="D8" i="18"/>
  <c r="H10" i="18"/>
  <c r="H6" i="30" l="1"/>
  <c r="K10" i="30"/>
  <c r="B10" i="30"/>
  <c r="K14" i="30"/>
  <c r="K15" i="30"/>
  <c r="J16" i="30"/>
  <c r="M6" i="30"/>
  <c r="J9" i="30"/>
  <c r="L10" i="30"/>
  <c r="J11" i="30"/>
  <c r="J13" i="30"/>
  <c r="L14" i="30"/>
  <c r="J15" i="30"/>
  <c r="J17" i="30"/>
  <c r="B9" i="30"/>
  <c r="K9" i="30"/>
  <c r="B11" i="30"/>
  <c r="K11" i="30"/>
  <c r="B13" i="30"/>
  <c r="K13" i="30"/>
  <c r="K17" i="30"/>
  <c r="B16" i="5"/>
  <c r="B17" i="5"/>
  <c r="L16" i="5"/>
  <c r="L17" i="5"/>
  <c r="K16" i="5"/>
  <c r="J17" i="5"/>
  <c r="F6" i="30" l="1"/>
  <c r="F4" i="9"/>
  <c r="F2" i="9"/>
  <c r="C6" i="9"/>
  <c r="J4" i="30" l="1"/>
  <c r="M5" i="30"/>
  <c r="M4" i="30"/>
  <c r="J8" i="18"/>
  <c r="I8" i="18"/>
  <c r="H8" i="18"/>
  <c r="L18" i="5"/>
  <c r="K18" i="5"/>
  <c r="J18" i="5"/>
  <c r="B239" i="24"/>
  <c r="L221" i="24"/>
  <c r="B238" i="24"/>
  <c r="L90" i="24"/>
  <c r="B237" i="24"/>
  <c r="L217" i="24"/>
  <c r="B236" i="24"/>
  <c r="L157" i="24"/>
  <c r="B235" i="24"/>
  <c r="L62" i="24"/>
  <c r="B234" i="24"/>
  <c r="L43" i="24"/>
  <c r="B233" i="24"/>
  <c r="L153" i="24"/>
  <c r="B232" i="24"/>
  <c r="L222" i="24"/>
  <c r="B231" i="24"/>
  <c r="L178" i="24"/>
  <c r="B230" i="24"/>
  <c r="L147" i="24"/>
  <c r="B229" i="24"/>
  <c r="L34" i="24"/>
  <c r="B228" i="24"/>
  <c r="L143" i="24"/>
  <c r="B227" i="24"/>
  <c r="L19" i="24"/>
  <c r="B226" i="24"/>
  <c r="L39" i="24"/>
  <c r="B225" i="24"/>
  <c r="L188" i="24"/>
  <c r="B224" i="24"/>
  <c r="L141" i="24"/>
  <c r="B223" i="24"/>
  <c r="L93" i="24"/>
  <c r="B222" i="24"/>
  <c r="L228" i="24"/>
  <c r="B221" i="24"/>
  <c r="L161" i="24"/>
  <c r="B220" i="24"/>
  <c r="L33" i="24"/>
  <c r="B219" i="24"/>
  <c r="L95" i="24"/>
  <c r="B218" i="24"/>
  <c r="L233" i="24"/>
  <c r="B217" i="24"/>
  <c r="L82" i="24"/>
  <c r="B216" i="24"/>
  <c r="L132" i="24"/>
  <c r="B215" i="24"/>
  <c r="L66" i="24"/>
  <c r="B214" i="24"/>
  <c r="L210" i="24"/>
  <c r="B213" i="24"/>
  <c r="L114" i="24"/>
  <c r="B212" i="24"/>
  <c r="L113" i="24"/>
  <c r="B211" i="24"/>
  <c r="L183" i="24"/>
  <c r="B210" i="24"/>
  <c r="L94" i="24"/>
  <c r="B209" i="24"/>
  <c r="L194" i="24"/>
  <c r="B208" i="24"/>
  <c r="L172" i="24"/>
  <c r="B207" i="24"/>
  <c r="L162" i="24"/>
  <c r="B206" i="24"/>
  <c r="L133" i="24"/>
  <c r="B205" i="24"/>
  <c r="L48" i="24"/>
  <c r="B204" i="24"/>
  <c r="L102" i="24"/>
  <c r="B203" i="24"/>
  <c r="L126" i="24"/>
  <c r="B202" i="24"/>
  <c r="L213" i="24"/>
  <c r="B201" i="24"/>
  <c r="L137" i="24"/>
  <c r="B200" i="24"/>
  <c r="L96" i="24"/>
  <c r="B199" i="24"/>
  <c r="L68" i="24"/>
  <c r="B198" i="24"/>
  <c r="L37" i="24"/>
  <c r="B197" i="24"/>
  <c r="L63" i="24"/>
  <c r="B196" i="24"/>
  <c r="L88" i="24"/>
  <c r="B195" i="24"/>
  <c r="L197" i="24"/>
  <c r="B194" i="24"/>
  <c r="L129" i="24"/>
  <c r="B193" i="24"/>
  <c r="L29" i="24"/>
  <c r="B192" i="24"/>
  <c r="L179" i="24"/>
  <c r="B191" i="24"/>
  <c r="L131" i="24"/>
  <c r="B190" i="24"/>
  <c r="L184" i="24"/>
  <c r="B189" i="24"/>
  <c r="L15" i="24"/>
  <c r="B188" i="24"/>
  <c r="L181" i="24"/>
  <c r="B187" i="24"/>
  <c r="L14" i="24"/>
  <c r="B186" i="24"/>
  <c r="L156" i="24"/>
  <c r="B185" i="24"/>
  <c r="L192" i="24"/>
  <c r="B184" i="24"/>
  <c r="L120" i="24"/>
  <c r="B183" i="24"/>
  <c r="L186" i="24"/>
  <c r="B182" i="24"/>
  <c r="L146" i="24"/>
  <c r="B181" i="24"/>
  <c r="L109" i="24"/>
  <c r="B180" i="24"/>
  <c r="L168" i="24"/>
  <c r="B179" i="24"/>
  <c r="L237" i="24"/>
  <c r="B178" i="24"/>
  <c r="L26" i="24"/>
  <c r="B177" i="24"/>
  <c r="L84" i="24"/>
  <c r="B176" i="24"/>
  <c r="L206" i="24"/>
  <c r="B175" i="24"/>
  <c r="L226" i="24"/>
  <c r="B174" i="24"/>
  <c r="L216" i="24"/>
  <c r="B173" i="24"/>
  <c r="L98" i="24"/>
  <c r="B172" i="24"/>
  <c r="L53" i="24"/>
  <c r="B171" i="24"/>
  <c r="L28" i="24"/>
  <c r="B170" i="24"/>
  <c r="L11" i="24"/>
  <c r="B169" i="24"/>
  <c r="L163" i="24"/>
  <c r="B168" i="24"/>
  <c r="L45" i="24"/>
  <c r="B167" i="24"/>
  <c r="L198" i="24"/>
  <c r="B166" i="24"/>
  <c r="L139" i="24"/>
  <c r="B165" i="24"/>
  <c r="L220" i="24"/>
  <c r="B164" i="24"/>
  <c r="L76" i="24"/>
  <c r="B163" i="24"/>
  <c r="L20" i="24"/>
  <c r="B162" i="24"/>
  <c r="L185" i="24"/>
  <c r="B161" i="24"/>
  <c r="L44" i="24"/>
  <c r="B160" i="24"/>
  <c r="L173" i="24"/>
  <c r="B159" i="24"/>
  <c r="L187" i="24"/>
  <c r="B158" i="24"/>
  <c r="L140" i="24"/>
  <c r="B157" i="24"/>
  <c r="L169" i="24"/>
  <c r="B156" i="24"/>
  <c r="L165" i="24"/>
  <c r="B155" i="24"/>
  <c r="L67" i="24"/>
  <c r="B154" i="24"/>
  <c r="L160" i="24"/>
  <c r="B153" i="24"/>
  <c r="L151" i="24"/>
  <c r="B152" i="24"/>
  <c r="L22" i="24"/>
  <c r="B151" i="24"/>
  <c r="L21" i="24"/>
  <c r="B150" i="24"/>
  <c r="L40" i="24"/>
  <c r="B149" i="24"/>
  <c r="L119" i="24"/>
  <c r="B148" i="24"/>
  <c r="L7" i="24"/>
  <c r="B147" i="24"/>
  <c r="L127" i="24"/>
  <c r="B146" i="24"/>
  <c r="L35" i="24"/>
  <c r="B145" i="24"/>
  <c r="L234" i="24"/>
  <c r="B144" i="24"/>
  <c r="L117" i="24"/>
  <c r="B143" i="24"/>
  <c r="L85" i="24"/>
  <c r="B142" i="24"/>
  <c r="L121" i="24"/>
  <c r="B141" i="24"/>
  <c r="L59" i="24"/>
  <c r="B140" i="24"/>
  <c r="L224" i="24"/>
  <c r="B139" i="24"/>
  <c r="L74" i="24"/>
  <c r="B138" i="24"/>
  <c r="L61" i="24"/>
  <c r="B137" i="24"/>
  <c r="L16" i="24"/>
  <c r="B136" i="24"/>
  <c r="L52" i="24"/>
  <c r="B135" i="24"/>
  <c r="L208" i="24"/>
  <c r="B134" i="24"/>
  <c r="L13" i="24"/>
  <c r="B133" i="24"/>
  <c r="L207" i="24"/>
  <c r="B132" i="24"/>
  <c r="L149" i="24"/>
  <c r="B131" i="24"/>
  <c r="L235" i="24"/>
  <c r="B130" i="24"/>
  <c r="L134" i="24"/>
  <c r="B129" i="24"/>
  <c r="L200" i="24"/>
  <c r="B128" i="24"/>
  <c r="L31" i="24"/>
  <c r="B127" i="24"/>
  <c r="L80" i="24"/>
  <c r="B126" i="24"/>
  <c r="L111" i="24"/>
  <c r="B125" i="24"/>
  <c r="L182" i="24"/>
  <c r="B124" i="24"/>
  <c r="L227" i="24"/>
  <c r="B123" i="24"/>
  <c r="L47" i="24"/>
  <c r="B122" i="24"/>
  <c r="L201" i="24"/>
  <c r="B121" i="24"/>
  <c r="L164" i="24"/>
  <c r="B120" i="24"/>
  <c r="L58" i="24"/>
  <c r="B119" i="24"/>
  <c r="L176" i="24"/>
  <c r="B118" i="24"/>
  <c r="L135" i="24"/>
  <c r="B117" i="24"/>
  <c r="L166" i="24"/>
  <c r="B116" i="24"/>
  <c r="L36" i="24"/>
  <c r="B115" i="24"/>
  <c r="L236" i="24"/>
  <c r="B114" i="24"/>
  <c r="L70" i="24"/>
  <c r="B113" i="24"/>
  <c r="L100" i="24"/>
  <c r="B112" i="24"/>
  <c r="L81" i="24"/>
  <c r="B111" i="24"/>
  <c r="L238" i="24"/>
  <c r="B110" i="24"/>
  <c r="L136" i="24"/>
  <c r="B109" i="24"/>
  <c r="L75" i="24"/>
  <c r="B108" i="24"/>
  <c r="L78" i="24"/>
  <c r="B107" i="24"/>
  <c r="L124" i="24"/>
  <c r="B106" i="24"/>
  <c r="L123" i="24"/>
  <c r="B105" i="24"/>
  <c r="L25" i="24"/>
  <c r="B104" i="24"/>
  <c r="L225" i="24"/>
  <c r="B103" i="24"/>
  <c r="L218" i="24"/>
  <c r="B102" i="24"/>
  <c r="L86" i="24"/>
  <c r="B101" i="24"/>
  <c r="L42" i="24"/>
  <c r="B100" i="24"/>
  <c r="L174" i="24"/>
  <c r="B99" i="24"/>
  <c r="L50" i="24"/>
  <c r="B98" i="24"/>
  <c r="L51" i="24"/>
  <c r="B97" i="24"/>
  <c r="L10" i="24"/>
  <c r="B96" i="24"/>
  <c r="L92" i="24"/>
  <c r="B95" i="24"/>
  <c r="L24" i="24"/>
  <c r="B94" i="24"/>
  <c r="L57" i="24"/>
  <c r="B93" i="24"/>
  <c r="L229" i="24"/>
  <c r="B92" i="24"/>
  <c r="L232" i="24"/>
  <c r="B91" i="24"/>
  <c r="L105" i="24"/>
  <c r="B90" i="24"/>
  <c r="L116" i="24"/>
  <c r="B89" i="24"/>
  <c r="L230" i="24"/>
  <c r="B88" i="24"/>
  <c r="L190" i="24"/>
  <c r="B87" i="24"/>
  <c r="L110" i="24"/>
  <c r="B86" i="24"/>
  <c r="L32" i="24"/>
  <c r="B85" i="24"/>
  <c r="L65" i="24"/>
  <c r="B84" i="24"/>
  <c r="L77" i="24"/>
  <c r="B83" i="24"/>
  <c r="L214" i="24"/>
  <c r="B82" i="24"/>
  <c r="L41" i="24"/>
  <c r="B81" i="24"/>
  <c r="L17" i="24"/>
  <c r="B80" i="24"/>
  <c r="L60" i="24"/>
  <c r="B79" i="24"/>
  <c r="L9" i="24"/>
  <c r="B78" i="24"/>
  <c r="L73" i="24"/>
  <c r="B77" i="24"/>
  <c r="L167" i="24"/>
  <c r="B76" i="24"/>
  <c r="L205" i="24"/>
  <c r="B75" i="24"/>
  <c r="L115" i="24"/>
  <c r="B74" i="24"/>
  <c r="L87" i="24"/>
  <c r="B73" i="24"/>
  <c r="L99" i="24"/>
  <c r="B72" i="24"/>
  <c r="L152" i="24"/>
  <c r="B71" i="24"/>
  <c r="L5" i="24"/>
  <c r="B70" i="24"/>
  <c r="L23" i="24"/>
  <c r="B69" i="24"/>
  <c r="L231" i="24"/>
  <c r="B68" i="24"/>
  <c r="L204" i="24"/>
  <c r="B67" i="24"/>
  <c r="L106" i="24"/>
  <c r="B66" i="24"/>
  <c r="L27" i="24"/>
  <c r="B65" i="24"/>
  <c r="L49" i="24"/>
  <c r="B64" i="24"/>
  <c r="L155" i="24"/>
  <c r="B63" i="24"/>
  <c r="L170" i="24"/>
  <c r="B62" i="24"/>
  <c r="L79" i="24"/>
  <c r="B61" i="24"/>
  <c r="L125" i="24"/>
  <c r="B60" i="24"/>
  <c r="L154" i="24"/>
  <c r="B59" i="24"/>
  <c r="L71" i="24"/>
  <c r="B58" i="24"/>
  <c r="L211" i="24"/>
  <c r="B57" i="24"/>
  <c r="L138" i="24"/>
  <c r="B56" i="24"/>
  <c r="L209" i="24"/>
  <c r="B55" i="24"/>
  <c r="L54" i="24"/>
  <c r="B54" i="24"/>
  <c r="L97" i="24"/>
  <c r="B53" i="24"/>
  <c r="L180" i="24"/>
  <c r="B52" i="24"/>
  <c r="L196" i="24"/>
  <c r="B51" i="24"/>
  <c r="L223" i="24"/>
  <c r="B50" i="24"/>
  <c r="L64" i="24"/>
  <c r="B49" i="24"/>
  <c r="L215" i="24"/>
  <c r="B48" i="24"/>
  <c r="L38" i="24"/>
  <c r="B47" i="24"/>
  <c r="L69" i="24"/>
  <c r="B46" i="24"/>
  <c r="L8" i="24"/>
  <c r="B45" i="24"/>
  <c r="L212" i="24"/>
  <c r="B44" i="24"/>
  <c r="L104" i="24"/>
  <c r="B43" i="24"/>
  <c r="L158" i="24"/>
  <c r="B42" i="24"/>
  <c r="L203" i="24"/>
  <c r="B41" i="24"/>
  <c r="L56" i="24"/>
  <c r="B40" i="24"/>
  <c r="L101" i="24"/>
  <c r="B39" i="24"/>
  <c r="L202" i="24"/>
  <c r="B38" i="24"/>
  <c r="L91" i="24"/>
  <c r="B37" i="24"/>
  <c r="L89" i="24"/>
  <c r="B36" i="24"/>
  <c r="L195" i="24"/>
  <c r="B35" i="24"/>
  <c r="L55" i="24"/>
  <c r="B34" i="24"/>
  <c r="L130" i="24"/>
  <c r="B33" i="24"/>
  <c r="L6" i="24"/>
  <c r="B32" i="24"/>
  <c r="L191" i="24"/>
  <c r="B31" i="24"/>
  <c r="L118" i="24"/>
  <c r="B30" i="24"/>
  <c r="L72" i="24"/>
  <c r="B29" i="24"/>
  <c r="L142" i="24"/>
  <c r="B28" i="24"/>
  <c r="L4" i="24"/>
  <c r="B27" i="24"/>
  <c r="L46" i="24"/>
  <c r="B26" i="24"/>
  <c r="L83" i="24"/>
  <c r="B25" i="24"/>
  <c r="L159" i="24"/>
  <c r="B24" i="24"/>
  <c r="L108" i="24"/>
  <c r="B23" i="24"/>
  <c r="L175" i="24"/>
  <c r="B22" i="24"/>
  <c r="L122" i="24"/>
  <c r="B21" i="24"/>
  <c r="L128" i="24"/>
  <c r="B20" i="24"/>
  <c r="L103" i="24"/>
  <c r="B19" i="24"/>
  <c r="L145" i="24"/>
  <c r="B18" i="24"/>
  <c r="L199" i="24"/>
  <c r="B17" i="24"/>
  <c r="L189" i="24"/>
  <c r="B16" i="24"/>
  <c r="L148" i="24"/>
  <c r="B15" i="24"/>
  <c r="L30" i="24"/>
  <c r="B14" i="24"/>
  <c r="L219" i="24"/>
  <c r="B13" i="24"/>
  <c r="L193" i="24"/>
  <c r="B12" i="24"/>
  <c r="L177" i="24"/>
  <c r="B11" i="24"/>
  <c r="L18" i="24"/>
  <c r="B10" i="24"/>
  <c r="L107" i="24"/>
  <c r="B9" i="24"/>
  <c r="L171" i="24"/>
  <c r="B8" i="24"/>
  <c r="L144" i="24"/>
  <c r="B7" i="24"/>
  <c r="L150" i="24"/>
  <c r="B6" i="24"/>
  <c r="L112" i="24"/>
  <c r="B5" i="24"/>
  <c r="L12" i="24"/>
  <c r="B4" i="24"/>
  <c r="L3" i="24"/>
  <c r="B3" i="24"/>
  <c r="I2" i="5"/>
  <c r="C9" i="18" s="1"/>
  <c r="G12" i="18"/>
  <c r="D22" i="18"/>
  <c r="G20" i="18"/>
  <c r="G13" i="18"/>
  <c r="I17" i="18"/>
  <c r="F16" i="18"/>
  <c r="E22" i="18"/>
  <c r="F17" i="18"/>
  <c r="F19" i="18"/>
  <c r="D17" i="18"/>
  <c r="D21" i="18"/>
  <c r="G19" i="18"/>
  <c r="E13" i="18"/>
  <c r="E18" i="18"/>
  <c r="I21" i="18"/>
  <c r="E17" i="18"/>
  <c r="I13" i="18"/>
  <c r="I16" i="18"/>
  <c r="F13" i="18"/>
  <c r="F12" i="18"/>
  <c r="D20" i="18"/>
  <c r="E11" i="18"/>
  <c r="G18" i="18"/>
  <c r="F11" i="18"/>
  <c r="E16" i="18"/>
  <c r="I15" i="18"/>
  <c r="F14" i="18"/>
  <c r="D13" i="18"/>
  <c r="E12" i="18"/>
  <c r="E19" i="18"/>
  <c r="F15" i="18"/>
  <c r="F21" i="18"/>
  <c r="J22" i="18"/>
  <c r="G22" i="18"/>
  <c r="I22" i="18"/>
  <c r="I18" i="18"/>
  <c r="G15" i="18"/>
  <c r="F20" i="18"/>
  <c r="D15" i="18"/>
  <c r="G21" i="18"/>
  <c r="E15" i="18"/>
  <c r="G16" i="18"/>
  <c r="E20" i="18"/>
  <c r="I20" i="18"/>
  <c r="I14" i="18"/>
  <c r="E14" i="18"/>
  <c r="D14" i="18"/>
  <c r="E21" i="18"/>
  <c r="D19" i="18"/>
  <c r="F18" i="18"/>
  <c r="G11" i="18"/>
  <c r="I19" i="18"/>
  <c r="D18" i="18"/>
  <c r="F22" i="18"/>
  <c r="G17" i="18"/>
  <c r="G14" i="18"/>
  <c r="D12" i="18"/>
  <c r="D16" i="18"/>
  <c r="D11" i="18"/>
  <c r="I12" i="18"/>
  <c r="J19" i="18"/>
  <c r="J9" i="5" l="1"/>
  <c r="J13" i="5"/>
  <c r="K12" i="5"/>
  <c r="K11" i="5"/>
  <c r="J15" i="5"/>
  <c r="L15" i="5"/>
  <c r="K15" i="5"/>
  <c r="J11" i="5"/>
  <c r="L14" i="5"/>
  <c r="J12" i="5"/>
  <c r="L9" i="5"/>
  <c r="K14" i="5"/>
  <c r="J14" i="5"/>
  <c r="L12" i="5"/>
  <c r="L11" i="5"/>
  <c r="J10" i="5"/>
  <c r="L10" i="5"/>
  <c r="K10" i="5"/>
  <c r="L13" i="5"/>
  <c r="K13" i="5"/>
  <c r="K9" i="5"/>
  <c r="H9" i="18"/>
  <c r="J18" i="18"/>
  <c r="J15" i="18"/>
  <c r="J21" i="18"/>
  <c r="J17" i="18"/>
  <c r="D10" i="18"/>
  <c r="J20" i="18"/>
  <c r="J13" i="18"/>
  <c r="F10" i="18"/>
  <c r="I11" i="18"/>
  <c r="J10" i="18"/>
  <c r="J14" i="18"/>
  <c r="J11" i="18"/>
  <c r="I10" i="18"/>
  <c r="G10" i="18"/>
  <c r="E10" i="18"/>
  <c r="J12" i="18"/>
  <c r="J16" i="18"/>
  <c r="J4" i="5" l="1"/>
  <c r="M5" i="5"/>
  <c r="M4" i="5"/>
  <c r="J9" i="18"/>
  <c r="H3" i="18" l="1"/>
  <c r="F10" i="5"/>
  <c r="F11" i="5"/>
  <c r="F12" i="5"/>
  <c r="F13" i="5"/>
  <c r="F14" i="5"/>
  <c r="F15" i="5"/>
  <c r="F9" i="5"/>
  <c r="F18" i="5"/>
  <c r="O20" i="23"/>
  <c r="N20" i="23"/>
  <c r="E20" i="23" s="1"/>
  <c r="F20" i="23"/>
  <c r="B20" i="23"/>
  <c r="O19" i="23"/>
  <c r="N19" i="23"/>
  <c r="E19" i="23" s="1"/>
  <c r="F19" i="23"/>
  <c r="B19" i="23"/>
  <c r="O18" i="23"/>
  <c r="N18" i="23"/>
  <c r="E18" i="23" s="1"/>
  <c r="F18" i="23"/>
  <c r="B18" i="23"/>
  <c r="O17" i="23"/>
  <c r="N17" i="23"/>
  <c r="E17" i="23" s="1"/>
  <c r="F17" i="23"/>
  <c r="B17" i="23"/>
  <c r="O16" i="23"/>
  <c r="N16" i="23"/>
  <c r="E16" i="23" s="1"/>
  <c r="F16" i="23"/>
  <c r="B16" i="23"/>
  <c r="O15" i="23"/>
  <c r="N15" i="23"/>
  <c r="E15" i="23" s="1"/>
  <c r="F15" i="23"/>
  <c r="B15" i="23"/>
  <c r="O14" i="23"/>
  <c r="N14" i="23"/>
  <c r="E14" i="23" s="1"/>
  <c r="F14" i="23"/>
  <c r="B14" i="23"/>
  <c r="O13" i="23"/>
  <c r="N13" i="23"/>
  <c r="E13" i="23" s="1"/>
  <c r="F13" i="23"/>
  <c r="B13" i="23"/>
  <c r="O12" i="23"/>
  <c r="N12" i="23"/>
  <c r="E12" i="23" s="1"/>
  <c r="F12" i="23"/>
  <c r="B12" i="23"/>
  <c r="O11" i="23"/>
  <c r="N11" i="23"/>
  <c r="E11" i="23" s="1"/>
  <c r="F11" i="23"/>
  <c r="B11" i="23"/>
  <c r="O10" i="23"/>
  <c r="N10" i="23"/>
  <c r="E10" i="23" s="1"/>
  <c r="F10" i="23"/>
  <c r="B10" i="23"/>
  <c r="O9" i="23"/>
  <c r="N9" i="23"/>
  <c r="E9" i="23" s="1"/>
  <c r="F9" i="23"/>
  <c r="B9" i="23"/>
  <c r="O8" i="23"/>
  <c r="N8" i="23"/>
  <c r="E8" i="23" s="1"/>
  <c r="F8" i="23"/>
  <c r="B8" i="23"/>
  <c r="O7" i="23"/>
  <c r="N7" i="23"/>
  <c r="E7" i="23" s="1"/>
  <c r="F7" i="23"/>
  <c r="B7" i="23"/>
  <c r="O6" i="23"/>
  <c r="F6" i="23" s="1"/>
  <c r="N6" i="23"/>
  <c r="E6" i="23" s="1"/>
  <c r="B6" i="23"/>
  <c r="O5" i="23"/>
  <c r="F5" i="23" s="1"/>
  <c r="N5" i="23"/>
  <c r="E5" i="23" s="1"/>
  <c r="B5" i="23"/>
  <c r="O4" i="23"/>
  <c r="F4" i="23" s="1"/>
  <c r="N4" i="23"/>
  <c r="E4" i="23" s="1"/>
  <c r="B4" i="23"/>
  <c r="M6" i="5" l="1"/>
  <c r="H6" i="5"/>
  <c r="J6" i="5"/>
  <c r="G9" i="18"/>
  <c r="E9" i="18"/>
  <c r="F9" i="18"/>
  <c r="J5" i="18" l="1"/>
  <c r="H5" i="18"/>
  <c r="F5" i="18"/>
  <c r="F6" i="5" l="1"/>
  <c r="I9" i="18"/>
  <c r="D9" i="18"/>
  <c r="D5" i="18" l="1"/>
</calcChain>
</file>

<file path=xl/sharedStrings.xml><?xml version="1.0" encoding="utf-8"?>
<sst xmlns="http://schemas.openxmlformats.org/spreadsheetml/2006/main" count="1802" uniqueCount="965">
  <si>
    <t>STT</t>
  </si>
  <si>
    <t>Họ và tên</t>
  </si>
  <si>
    <t>Mã NV</t>
  </si>
  <si>
    <t>Ngày hiệu lực</t>
  </si>
  <si>
    <t>LỊCH SỬ ĐIỀU CHUYỂN</t>
  </si>
  <si>
    <t>Phạm Ngọc Thúy</t>
  </si>
  <si>
    <t>12888</t>
  </si>
  <si>
    <t>12513</t>
  </si>
  <si>
    <t>12511</t>
  </si>
  <si>
    <t>12500</t>
  </si>
  <si>
    <t>12527</t>
  </si>
  <si>
    <t>12517</t>
  </si>
  <si>
    <t>Trạng thái</t>
  </si>
  <si>
    <t xml:space="preserve">Vị trí mới </t>
  </si>
  <si>
    <t>Please add new content before this line!</t>
  </si>
  <si>
    <t>Vị trí</t>
  </si>
  <si>
    <t>Hiện tại</t>
  </si>
  <si>
    <t>Phụ</t>
  </si>
  <si>
    <t>Số lần chuyển</t>
  </si>
  <si>
    <t>Phụ 2</t>
  </si>
  <si>
    <t>Nguyễn Văn A</t>
  </si>
  <si>
    <t>10000</t>
  </si>
  <si>
    <r>
      <t xml:space="preserve">
</t>
    </r>
    <r>
      <rPr>
        <b/>
        <sz val="24"/>
        <color theme="1"/>
        <rFont val="Calibri"/>
        <family val="2"/>
        <scheme val="minor"/>
      </rPr>
      <t>HƯỚNG DẪN CẬP NHẬT</t>
    </r>
  </si>
  <si>
    <t>1.</t>
  </si>
  <si>
    <t>Kiểm tra trong sheet 4. Thống kê nếu cần</t>
  </si>
  <si>
    <t>Ghi chú</t>
  </si>
  <si>
    <t>Nỗ lực (%)</t>
  </si>
  <si>
    <t xml:space="preserve">Thống kê nỗ lực dự án từ ngày: </t>
  </si>
  <si>
    <t xml:space="preserve">đến ngày: </t>
  </si>
  <si>
    <t xml:space="preserve">là: </t>
  </si>
  <si>
    <t>Tên ngày</t>
  </si>
  <si>
    <t>Tết dương lịch</t>
  </si>
  <si>
    <t>NGÀY NGHỈ LỄ 2018</t>
  </si>
  <si>
    <t>Tết âm lịch</t>
  </si>
  <si>
    <t>Giỗ tổ Hùng Vương</t>
  </si>
  <si>
    <t>Đầu năm</t>
  </si>
  <si>
    <t>Cuối năm</t>
  </si>
  <si>
    <t>2</t>
  </si>
  <si>
    <t>DANH MỤC VỊ TRÍ</t>
  </si>
  <si>
    <t>Nhóm</t>
  </si>
  <si>
    <t>DEV Winform</t>
  </si>
  <si>
    <t>DEV Web</t>
  </si>
  <si>
    <t>DEV IOS</t>
  </si>
  <si>
    <t>DEV Android</t>
  </si>
  <si>
    <t>QC</t>
  </si>
  <si>
    <t>BA</t>
  </si>
  <si>
    <t>DEV</t>
  </si>
  <si>
    <t>PM</t>
  </si>
  <si>
    <t xml:space="preserve">Nếu cần thêm, thay đổi Danh mục vị trí </t>
  </si>
  <si>
    <t>Dự án cũ</t>
  </si>
  <si>
    <t>Vị trí cũ</t>
  </si>
  <si>
    <t>Dự án mới</t>
  </si>
  <si>
    <r>
      <t xml:space="preserve">Số Quyết định </t>
    </r>
    <r>
      <rPr>
        <i/>
        <sz val="12"/>
        <rFont val="Calibri"/>
        <family val="2"/>
        <scheme val="minor"/>
      </rPr>
      <t>(nếu có)</t>
    </r>
  </si>
  <si>
    <t>Khi có nhân viên mới hoặc điều chuyển thì Điền thông tin Ngày vào, ngày ra khỏi dự án đối với từng nhân viên. Nếu một nhân viên có nhiều giai đoạn tham gia với tỷ lệ nỗ lực khác nhau hoặc không liên tục thì sẽ thêm dòng mới. Nghĩa là một nhân viên có thể có nhiều dòng</t>
  </si>
  <si>
    <t>Khi có nhân viên điều chuyển thì cần điền thông tin vào Lịch sử điều chuyển để theo dõi</t>
  </si>
  <si>
    <t>6</t>
  </si>
  <si>
    <t>Tên dự án</t>
  </si>
  <si>
    <t>Số nhân viên hiện tại</t>
  </si>
  <si>
    <t>Số lần điều chỉnh nhân sự</t>
  </si>
  <si>
    <t xml:space="preserve">Số DEV: </t>
  </si>
  <si>
    <t xml:space="preserve">Số QC: </t>
  </si>
  <si>
    <t xml:space="preserve">Số BA: </t>
  </si>
  <si>
    <t>Nhóm vị trí</t>
  </si>
  <si>
    <t>DANH SÁCH NHÂN VIÊN DỰ ÁN</t>
  </si>
  <si>
    <t>DỊCH VỤ CÔNG</t>
  </si>
  <si>
    <t>Mã nhân viên</t>
  </si>
  <si>
    <t>Tên nhân viên</t>
  </si>
  <si>
    <t>Giới tính</t>
  </si>
  <si>
    <t>Năm sinh</t>
  </si>
  <si>
    <t>Ngày thử việc</t>
  </si>
  <si>
    <t>Trạng thái lao động</t>
  </si>
  <si>
    <t>Trình độ học vấn</t>
  </si>
  <si>
    <t>Thâm niên</t>
  </si>
  <si>
    <t>Nam</t>
  </si>
  <si>
    <t>02/08/1987</t>
  </si>
  <si>
    <t>01/07/2012</t>
  </si>
  <si>
    <t>Chính thức</t>
  </si>
  <si>
    <t>Đại học</t>
  </si>
  <si>
    <t>10894</t>
  </si>
  <si>
    <t>Đặng Thị Luyến</t>
  </si>
  <si>
    <t>Nữ</t>
  </si>
  <si>
    <t>22/11/1989</t>
  </si>
  <si>
    <t>01/08/2012</t>
  </si>
  <si>
    <t>11044</t>
  </si>
  <si>
    <t>Nguyễn Minh Triều</t>
  </si>
  <si>
    <t>05/03/1988</t>
  </si>
  <si>
    <t>24/09/2012</t>
  </si>
  <si>
    <t>11046</t>
  </si>
  <si>
    <t>Nguyễn Trí Hiền</t>
  </si>
  <si>
    <t>31/12/1987</t>
  </si>
  <si>
    <t>02/10/2012</t>
  </si>
  <si>
    <t>11342</t>
  </si>
  <si>
    <t>Nguyễn Thị Thuận</t>
  </si>
  <si>
    <t>18/12/1985</t>
  </si>
  <si>
    <t>22/04/2014</t>
  </si>
  <si>
    <t>11343</t>
  </si>
  <si>
    <t>Phạm Hoàng Huy</t>
  </si>
  <si>
    <t>11/10/1987</t>
  </si>
  <si>
    <t>28/04/2014</t>
  </si>
  <si>
    <t>11639</t>
  </si>
  <si>
    <t>Nguyễn Hữu Tịnh</t>
  </si>
  <si>
    <t>14/04/1983</t>
  </si>
  <si>
    <t>24/11/2014</t>
  </si>
  <si>
    <t>11653</t>
  </si>
  <si>
    <t>Đinh Đăng Thiên</t>
  </si>
  <si>
    <t>10/01/1992</t>
  </si>
  <si>
    <t>12/12/2014</t>
  </si>
  <si>
    <t>11868</t>
  </si>
  <si>
    <t>Phạm Tất Thành</t>
  </si>
  <si>
    <t>30/11/1991</t>
  </si>
  <si>
    <t>01/04/2015</t>
  </si>
  <si>
    <t>11943</t>
  </si>
  <si>
    <t>Phan Duy Bình</t>
  </si>
  <si>
    <t>11/09/1979</t>
  </si>
  <si>
    <t>15/06/2015</t>
  </si>
  <si>
    <t>Thạc sỹ</t>
  </si>
  <si>
    <t>11946</t>
  </si>
  <si>
    <t>Trần Vũ Huy</t>
  </si>
  <si>
    <t>20/09/1983</t>
  </si>
  <si>
    <t>01/07/2015</t>
  </si>
  <si>
    <t>12002</t>
  </si>
  <si>
    <t>Dương Thị Hằng</t>
  </si>
  <si>
    <t>02/05/1991</t>
  </si>
  <si>
    <t>21/09/2015</t>
  </si>
  <si>
    <t>12102</t>
  </si>
  <si>
    <t>Nguyễn Thu Hường</t>
  </si>
  <si>
    <t>22/07/1989</t>
  </si>
  <si>
    <t>16/11/2015</t>
  </si>
  <si>
    <t>12114</t>
  </si>
  <si>
    <t>Phạm Văn Tuấn</t>
  </si>
  <si>
    <t>20/10/1984</t>
  </si>
  <si>
    <t>25/11/2015</t>
  </si>
  <si>
    <t>Cao đẳng</t>
  </si>
  <si>
    <t>12115</t>
  </si>
  <si>
    <t>Trần Duy Văn</t>
  </si>
  <si>
    <t>06/09/1989</t>
  </si>
  <si>
    <t>12122</t>
  </si>
  <si>
    <t>Nguyễn Thị Trang</t>
  </si>
  <si>
    <t>05/02/1988</t>
  </si>
  <si>
    <t>27/11/2015</t>
  </si>
  <si>
    <t>12156</t>
  </si>
  <si>
    <t>Nguyễn Hà Vũ Châu</t>
  </si>
  <si>
    <t>30/11/1994</t>
  </si>
  <si>
    <t>25/01/2016</t>
  </si>
  <si>
    <t>12161</t>
  </si>
  <si>
    <t>Nguyễn Thành Tài</t>
  </si>
  <si>
    <t>10/01/1993</t>
  </si>
  <si>
    <t>22/02/2016</t>
  </si>
  <si>
    <t>Cao đẳng nghề</t>
  </si>
  <si>
    <t>12162</t>
  </si>
  <si>
    <t>Nguyễn Phú Lộc</t>
  </si>
  <si>
    <t>14/11/1985</t>
  </si>
  <si>
    <t>12169</t>
  </si>
  <si>
    <t>Phạm Quang Duy</t>
  </si>
  <si>
    <t>24/11/1987</t>
  </si>
  <si>
    <t>01/03/2016</t>
  </si>
  <si>
    <t>Trung cấp</t>
  </si>
  <si>
    <t>12230</t>
  </si>
  <si>
    <t>Nguyễn Lan Ngọc</t>
  </si>
  <si>
    <t>02/07/1993</t>
  </si>
  <si>
    <t>18/04/2016</t>
  </si>
  <si>
    <t>12232</t>
  </si>
  <si>
    <t>Nguyễn Văn Minh</t>
  </si>
  <si>
    <t>15/07/1987</t>
  </si>
  <si>
    <t>20/04/2016</t>
  </si>
  <si>
    <t>12246</t>
  </si>
  <si>
    <t>Lương Tuấn Anh</t>
  </si>
  <si>
    <t>03/04/1991</t>
  </si>
  <si>
    <t>04/05/2016</t>
  </si>
  <si>
    <t>12253</t>
  </si>
  <si>
    <t>Huỳnh Thị Phương Trâm</t>
  </si>
  <si>
    <t>23/02/1989</t>
  </si>
  <si>
    <t>10/05/2016</t>
  </si>
  <si>
    <t>12254</t>
  </si>
  <si>
    <t>Bùi Đức Vinh</t>
  </si>
  <si>
    <t>12/04/1988</t>
  </si>
  <si>
    <t>12/05/2016</t>
  </si>
  <si>
    <t>12261</t>
  </si>
  <si>
    <t>Nguyễn Thị Phượng</t>
  </si>
  <si>
    <t>01/05/1986</t>
  </si>
  <si>
    <t>16/05/2016</t>
  </si>
  <si>
    <t>12266</t>
  </si>
  <si>
    <t>Lê Thị Thảo</t>
  </si>
  <si>
    <t>27/06/1993</t>
  </si>
  <si>
    <t>01/06/2016</t>
  </si>
  <si>
    <t>12272</t>
  </si>
  <si>
    <t>Nguyễn Ngọc Tuấn</t>
  </si>
  <si>
    <t>14/01/1985</t>
  </si>
  <si>
    <t>04/06/2016</t>
  </si>
  <si>
    <t>12340</t>
  </si>
  <si>
    <t>Phan Anh Tú</t>
  </si>
  <si>
    <t>22/04/1990</t>
  </si>
  <si>
    <t>04/08/2016</t>
  </si>
  <si>
    <t>12371</t>
  </si>
  <si>
    <t>Bùi Tất Thông</t>
  </si>
  <si>
    <t>18/08/1988</t>
  </si>
  <si>
    <t>22/08/2016</t>
  </si>
  <si>
    <t>12381</t>
  </si>
  <si>
    <t>Nguyễn Thị Bích Vân</t>
  </si>
  <si>
    <t>02/05/1977</t>
  </si>
  <si>
    <t>29/08/2016</t>
  </si>
  <si>
    <t>12385</t>
  </si>
  <si>
    <t>Lê Hải</t>
  </si>
  <si>
    <t>09/10/1994</t>
  </si>
  <si>
    <t>30/08/2016</t>
  </si>
  <si>
    <t>12389</t>
  </si>
  <si>
    <t>Phan Tiến Lộc</t>
  </si>
  <si>
    <t>03/09/1992</t>
  </si>
  <si>
    <t>05/09/2016</t>
  </si>
  <si>
    <t>12390</t>
  </si>
  <si>
    <t>Ngô Minh Tâm</t>
  </si>
  <si>
    <t>04/12/1994</t>
  </si>
  <si>
    <t>12395</t>
  </si>
  <si>
    <t>Ngô Quốc Khánh</t>
  </si>
  <si>
    <t>06/08/1992</t>
  </si>
  <si>
    <t>06/09/2016</t>
  </si>
  <si>
    <t>12402</t>
  </si>
  <si>
    <t>Trần Mạnh Linh</t>
  </si>
  <si>
    <t>22/09/1986</t>
  </si>
  <si>
    <t>09/09/2016</t>
  </si>
  <si>
    <t>12405</t>
  </si>
  <si>
    <t>Nguyễn Đức Tâm</t>
  </si>
  <si>
    <t>01/08/1991</t>
  </si>
  <si>
    <t>13/09/2016</t>
  </si>
  <si>
    <t>12409</t>
  </si>
  <si>
    <t>Lê Hoài</t>
  </si>
  <si>
    <t>30/05/1994</t>
  </si>
  <si>
    <t>19/09/2016</t>
  </si>
  <si>
    <t>12414</t>
  </si>
  <si>
    <t>Trần Ngọc Anh Vũ</t>
  </si>
  <si>
    <t>03/08/1989</t>
  </si>
  <si>
    <t>20/09/2016</t>
  </si>
  <si>
    <t>12423</t>
  </si>
  <si>
    <t>Nguyễn Văn Khá</t>
  </si>
  <si>
    <t>16/12/1992</t>
  </si>
  <si>
    <t>01/10/2016</t>
  </si>
  <si>
    <t>12424</t>
  </si>
  <si>
    <t>Nguyễn Hoài Nam</t>
  </si>
  <si>
    <t>21/02/1981</t>
  </si>
  <si>
    <t>12431</t>
  </si>
  <si>
    <t>Trần Thị Hòa</t>
  </si>
  <si>
    <t>02/12/1990</t>
  </si>
  <si>
    <t>03/10/2016</t>
  </si>
  <si>
    <t>12432</t>
  </si>
  <si>
    <t>Bùi Thị Thanh Hương</t>
  </si>
  <si>
    <t>30/03/1980</t>
  </si>
  <si>
    <t>12433</t>
  </si>
  <si>
    <t>Lê Thị Ni</t>
  </si>
  <si>
    <t>10/12/1988</t>
  </si>
  <si>
    <t>Nghỉ thai sản</t>
  </si>
  <si>
    <t>12439</t>
  </si>
  <si>
    <t>Hồ Xuân Quang</t>
  </si>
  <si>
    <t>08/10/1993</t>
  </si>
  <si>
    <t>05/10/2016</t>
  </si>
  <si>
    <t>12441</t>
  </si>
  <si>
    <t>Trần Thị Tuyết</t>
  </si>
  <si>
    <t>26/09/1991</t>
  </si>
  <si>
    <t>06/10/2016</t>
  </si>
  <si>
    <t>12443</t>
  </si>
  <si>
    <t>Lê Thị Hằng</t>
  </si>
  <si>
    <t>20/03/1988</t>
  </si>
  <si>
    <t>07/10/2016</t>
  </si>
  <si>
    <t>12469</t>
  </si>
  <si>
    <t>Trương Văn Luyện</t>
  </si>
  <si>
    <t>24/10/1988</t>
  </si>
  <si>
    <t>15/10/2016</t>
  </si>
  <si>
    <t>12472</t>
  </si>
  <si>
    <t>Trà Thúy Hồng</t>
  </si>
  <si>
    <t>16/11/1984</t>
  </si>
  <si>
    <t>20/10/2016</t>
  </si>
  <si>
    <t>12483</t>
  </si>
  <si>
    <t>Phạm Thị Nụ</t>
  </si>
  <si>
    <t>18/09/1986</t>
  </si>
  <si>
    <t>25/10/2016</t>
  </si>
  <si>
    <t>Nguyễn Đăng Trọng</t>
  </si>
  <si>
    <t>27/09/1984</t>
  </si>
  <si>
    <t>01/11/2016</t>
  </si>
  <si>
    <t>12510</t>
  </si>
  <si>
    <t>Lê Đức Tin</t>
  </si>
  <si>
    <t>25/04/1992</t>
  </si>
  <si>
    <t>10/11/2016</t>
  </si>
  <si>
    <t>Trần Thanh Tùng</t>
  </si>
  <si>
    <t>07/04/1985</t>
  </si>
  <si>
    <t>Nguyễn Thị Là</t>
  </si>
  <si>
    <t>22/01/1992</t>
  </si>
  <si>
    <t>14/11/2016</t>
  </si>
  <si>
    <t>Trần Thị Hiền</t>
  </si>
  <si>
    <t>19/09/1992</t>
  </si>
  <si>
    <t>15/11/2016</t>
  </si>
  <si>
    <t>12525</t>
  </si>
  <si>
    <t>Lê Thị Thanh Nga</t>
  </si>
  <si>
    <t>12/06/1978</t>
  </si>
  <si>
    <t>28/11/2016</t>
  </si>
  <si>
    <t>Nguyễn Trường Giang</t>
  </si>
  <si>
    <t>28/06/1986</t>
  </si>
  <si>
    <t>22/11/2016</t>
  </si>
  <si>
    <t>12534</t>
  </si>
  <si>
    <t>Nguyễn Quốc Việt</t>
  </si>
  <si>
    <t>11/04/1984</t>
  </si>
  <si>
    <t>08/12/2016</t>
  </si>
  <si>
    <t>12539</t>
  </si>
  <si>
    <t>Lê Văn Trìu</t>
  </si>
  <si>
    <t>08/10/1984</t>
  </si>
  <si>
    <t>01/12/2016</t>
  </si>
  <si>
    <t>12541</t>
  </si>
  <si>
    <t>Phạm Hải Đăng</t>
  </si>
  <si>
    <t>29/09/1994</t>
  </si>
  <si>
    <t>12/12/2016</t>
  </si>
  <si>
    <t>12543</t>
  </si>
  <si>
    <t>Nguyễn Tuấn Anh</t>
  </si>
  <si>
    <t>09/09/1992</t>
  </si>
  <si>
    <t>20/12/2016</t>
  </si>
  <si>
    <t>12545</t>
  </si>
  <si>
    <t>Lại Thị Thu Giang</t>
  </si>
  <si>
    <t>16/04/1982</t>
  </si>
  <si>
    <t>12555</t>
  </si>
  <si>
    <t>Đỗ Trường Hân</t>
  </si>
  <si>
    <t>11/01/1986</t>
  </si>
  <si>
    <t>03/01/2017</t>
  </si>
  <si>
    <t>12556</t>
  </si>
  <si>
    <t>Nguyễn Hữu Phúc</t>
  </si>
  <si>
    <t>18/07/1990</t>
  </si>
  <si>
    <t>09/01/2017</t>
  </si>
  <si>
    <t>12559</t>
  </si>
  <si>
    <t>Trần Ngọc Tuyên Hoàng</t>
  </si>
  <si>
    <t>04/01/1993</t>
  </si>
  <si>
    <t>10/01/2017</t>
  </si>
  <si>
    <t>12577</t>
  </si>
  <si>
    <t>Vũ Nguyệt Anh</t>
  </si>
  <si>
    <t>08/02/1987</t>
  </si>
  <si>
    <t>02/02/2017</t>
  </si>
  <si>
    <t>12579</t>
  </si>
  <si>
    <t>Đinh Thị Thúy Nga</t>
  </si>
  <si>
    <t>10/04/1995</t>
  </si>
  <si>
    <t>12580</t>
  </si>
  <si>
    <t>Bùi Gia Khánh</t>
  </si>
  <si>
    <t>25/06/1989</t>
  </si>
  <si>
    <t>03/02/2017</t>
  </si>
  <si>
    <t>12/12</t>
  </si>
  <si>
    <t>12588</t>
  </si>
  <si>
    <t>Nguyễn Trụ</t>
  </si>
  <si>
    <t>03/01/1992</t>
  </si>
  <si>
    <t>13/02/2017</t>
  </si>
  <si>
    <t>12592</t>
  </si>
  <si>
    <t>Nguyễn Đức Chung</t>
  </si>
  <si>
    <t>19/06/1990</t>
  </si>
  <si>
    <t>15/02/2017</t>
  </si>
  <si>
    <t>12593</t>
  </si>
  <si>
    <t>Mai Thành Đạt</t>
  </si>
  <si>
    <t>13/10/1996</t>
  </si>
  <si>
    <t>12594</t>
  </si>
  <si>
    <t>Nguyễn Ngọc Hải Bằng</t>
  </si>
  <si>
    <t>11/01/1976</t>
  </si>
  <si>
    <t>06/02/2017</t>
  </si>
  <si>
    <t>12595</t>
  </si>
  <si>
    <t>Trần Nguyễn Hoàng Phương</t>
  </si>
  <si>
    <t>01/06/1980</t>
  </si>
  <si>
    <t>12598</t>
  </si>
  <si>
    <t>Nguyễn Vũ Đức Thiện</t>
  </si>
  <si>
    <t>16/11/1991</t>
  </si>
  <si>
    <t>14/02/2017</t>
  </si>
  <si>
    <t>12599</t>
  </si>
  <si>
    <t>Lê Thị Thu Hảo</t>
  </si>
  <si>
    <t>26/12/1993</t>
  </si>
  <si>
    <t>20/03/2017</t>
  </si>
  <si>
    <t>12602</t>
  </si>
  <si>
    <t>28/04/1994</t>
  </si>
  <si>
    <t>20/02/2017</t>
  </si>
  <si>
    <t>12622</t>
  </si>
  <si>
    <t>Lê Phú Quốc</t>
  </si>
  <si>
    <t>24/05/1994</t>
  </si>
  <si>
    <t>27/02/2017</t>
  </si>
  <si>
    <t>12635</t>
  </si>
  <si>
    <t>Đào Thị Thúy Vân</t>
  </si>
  <si>
    <t>24/06/1992</t>
  </si>
  <si>
    <t>12638</t>
  </si>
  <si>
    <t>Hoàng Thanh Tâm</t>
  </si>
  <si>
    <t>14/05/1992</t>
  </si>
  <si>
    <t>12639</t>
  </si>
  <si>
    <t>Trần Thị Thùy Dương</t>
  </si>
  <si>
    <t>12/10/1985</t>
  </si>
  <si>
    <t>12641</t>
  </si>
  <si>
    <t>Lê Văn Đông</t>
  </si>
  <si>
    <t>28/11/1992</t>
  </si>
  <si>
    <t>01/03/2017</t>
  </si>
  <si>
    <t>12642</t>
  </si>
  <si>
    <t>Lê Thị Hương Giang</t>
  </si>
  <si>
    <t>20/01/1984</t>
  </si>
  <si>
    <t>12645</t>
  </si>
  <si>
    <t>Dương Thị Thanh Thơm</t>
  </si>
  <si>
    <t>23/03/1993</t>
  </si>
  <si>
    <t>12646</t>
  </si>
  <si>
    <t>Nguyễn Mạnh Hùng</t>
  </si>
  <si>
    <t>24/04/1987</t>
  </si>
  <si>
    <t>12647</t>
  </si>
  <si>
    <t>15/02/1994</t>
  </si>
  <si>
    <t>12650</t>
  </si>
  <si>
    <t>Vũ Hữu Minh</t>
  </si>
  <si>
    <t>10/07/1992</t>
  </si>
  <si>
    <t>12656</t>
  </si>
  <si>
    <t>Nguyễn Ngọc Minh</t>
  </si>
  <si>
    <t>21/03/1991</t>
  </si>
  <si>
    <t>06/03/2017</t>
  </si>
  <si>
    <t>12661</t>
  </si>
  <si>
    <t>Nguyễn Hoàng Phương</t>
  </si>
  <si>
    <t>01/09/1988</t>
  </si>
  <si>
    <t>02/03/2017</t>
  </si>
  <si>
    <t>12662</t>
  </si>
  <si>
    <t>Vũ Thị Quỳnh Nga</t>
  </si>
  <si>
    <t>06/10/1995</t>
  </si>
  <si>
    <t>12664</t>
  </si>
  <si>
    <t>Vũ Đức Nam</t>
  </si>
  <si>
    <t>12/12/1991</t>
  </si>
  <si>
    <t>23/07/2018</t>
  </si>
  <si>
    <t>12665</t>
  </si>
  <si>
    <t>Lê Hoàng Long</t>
  </si>
  <si>
    <t>27/03/1988</t>
  </si>
  <si>
    <t>12668</t>
  </si>
  <si>
    <t>Đỗ Ngọc Nam</t>
  </si>
  <si>
    <t>28/06/1994</t>
  </si>
  <si>
    <t>08/03/2017</t>
  </si>
  <si>
    <t>12671</t>
  </si>
  <si>
    <t>Ngô Thành Trung</t>
  </si>
  <si>
    <t>04/08/1990</t>
  </si>
  <si>
    <t>09/03/2017</t>
  </si>
  <si>
    <t>12672</t>
  </si>
  <si>
    <t>Cao Thị Thủy Tiên</t>
  </si>
  <si>
    <t>12/08/1992</t>
  </si>
  <si>
    <t>10/03/2017</t>
  </si>
  <si>
    <t>12674</t>
  </si>
  <si>
    <t>Lâm Tấn Phong</t>
  </si>
  <si>
    <t>02/06/1992</t>
  </si>
  <si>
    <t>13/03/2017</t>
  </si>
  <si>
    <t>12678</t>
  </si>
  <si>
    <t>Lâm Phát Thịnh</t>
  </si>
  <si>
    <t>28/05/1988</t>
  </si>
  <si>
    <t>12680</t>
  </si>
  <si>
    <t>Phạm Phú Lâm</t>
  </si>
  <si>
    <t>25/05/1991</t>
  </si>
  <si>
    <t>14/03/2017</t>
  </si>
  <si>
    <t>12685</t>
  </si>
  <si>
    <t>Hoàng Thị Cẩm Châu</t>
  </si>
  <si>
    <t>20/10/1991</t>
  </si>
  <si>
    <t>15/03/2017</t>
  </si>
  <si>
    <t>12698</t>
  </si>
  <si>
    <t>Mai Quý Đạt</t>
  </si>
  <si>
    <t>25/01/1993</t>
  </si>
  <si>
    <t>12699</t>
  </si>
  <si>
    <t>Trần Văn Thuận</t>
  </si>
  <si>
    <t>04/01/1990</t>
  </si>
  <si>
    <t>12701</t>
  </si>
  <si>
    <t>Võ Thế Anh Tuấn</t>
  </si>
  <si>
    <t>11/01/1987</t>
  </si>
  <si>
    <t>12703</t>
  </si>
  <si>
    <t>Đỗ Quang Sang</t>
  </si>
  <si>
    <t>12705</t>
  </si>
  <si>
    <t>Nguyễn Phương Nam</t>
  </si>
  <si>
    <t>06/06/1984</t>
  </si>
  <si>
    <t>12706</t>
  </si>
  <si>
    <t>Nguyễn Quốc Toản</t>
  </si>
  <si>
    <t>19/10/1991</t>
  </si>
  <si>
    <t>12709</t>
  </si>
  <si>
    <t>Lê Văn Hùng</t>
  </si>
  <si>
    <t>25/10/1993</t>
  </si>
  <si>
    <t>27/03/2017</t>
  </si>
  <si>
    <t>12715</t>
  </si>
  <si>
    <t>Lê Thị Thúy Ngân</t>
  </si>
  <si>
    <t>20/08/1991</t>
  </si>
  <si>
    <t>29/03/2017</t>
  </si>
  <si>
    <t>12716</t>
  </si>
  <si>
    <t>Nguyễn Thị Hường</t>
  </si>
  <si>
    <t>04/11/1992</t>
  </si>
  <si>
    <t>30/03/2017</t>
  </si>
  <si>
    <t>12719</t>
  </si>
  <si>
    <t>Vương Ngọc Hải</t>
  </si>
  <si>
    <t>10/05/1983</t>
  </si>
  <si>
    <t>03/04/2017</t>
  </si>
  <si>
    <t>12720</t>
  </si>
  <si>
    <t>Lìu Nữ Thành</t>
  </si>
  <si>
    <t>13/08/1991</t>
  </si>
  <si>
    <t>12721</t>
  </si>
  <si>
    <t>Nguyễn Đức Dũng</t>
  </si>
  <si>
    <t>26/01/1991</t>
  </si>
  <si>
    <t>12723</t>
  </si>
  <si>
    <t>Lê Thị Thanh Huyền</t>
  </si>
  <si>
    <t>21/02/1994</t>
  </si>
  <si>
    <t>12725</t>
  </si>
  <si>
    <t>Vũ Văn Khánh</t>
  </si>
  <si>
    <t>09/11/1994</t>
  </si>
  <si>
    <t>12729</t>
  </si>
  <si>
    <t>Hồ Thị Bình</t>
  </si>
  <si>
    <t>10/10/1993</t>
  </si>
  <si>
    <t>12738</t>
  </si>
  <si>
    <t>Nguyễn Võ Minh Thông</t>
  </si>
  <si>
    <t>19/10/1983</t>
  </si>
  <si>
    <t>12739</t>
  </si>
  <si>
    <t>Nguyễn Thị Hòa</t>
  </si>
  <si>
    <t>15/01/1984</t>
  </si>
  <si>
    <t>05/04/2017</t>
  </si>
  <si>
    <t>12741</t>
  </si>
  <si>
    <t>Phạm Sơn Tùng</t>
  </si>
  <si>
    <t>08/09/1987</t>
  </si>
  <si>
    <t>10/04/2017</t>
  </si>
  <si>
    <t>12745</t>
  </si>
  <si>
    <t>Lê Hồng Giang</t>
  </si>
  <si>
    <t>28/10/1991</t>
  </si>
  <si>
    <t>12749</t>
  </si>
  <si>
    <t>Nguyễn Việt Anh</t>
  </si>
  <si>
    <t>24/09/1991</t>
  </si>
  <si>
    <t>13/04/2017</t>
  </si>
  <si>
    <t>12752</t>
  </si>
  <si>
    <t>Trần Mạnh Đạt</t>
  </si>
  <si>
    <t>26/10/1986</t>
  </si>
  <si>
    <t>17/04/2017</t>
  </si>
  <si>
    <t>12754</t>
  </si>
  <si>
    <t>Huỳnh Thị Thu Nở</t>
  </si>
  <si>
    <t>12758</t>
  </si>
  <si>
    <t>Vũ Đình Dũng</t>
  </si>
  <si>
    <t>10/10/1990</t>
  </si>
  <si>
    <t>18/04/2017</t>
  </si>
  <si>
    <t>12760</t>
  </si>
  <si>
    <t>Phạm Thị Thanh Thủy</t>
  </si>
  <si>
    <t>11/05/1987</t>
  </si>
  <si>
    <t>20/04/2017</t>
  </si>
  <si>
    <t>12762</t>
  </si>
  <si>
    <t>Nguyễn Minh Thành</t>
  </si>
  <si>
    <t>20/09/1991</t>
  </si>
  <si>
    <t>12763</t>
  </si>
  <si>
    <t>Lê Xuân Huy</t>
  </si>
  <si>
    <t>29/06/1993</t>
  </si>
  <si>
    <t>21/04/2017</t>
  </si>
  <si>
    <t>Nghề</t>
  </si>
  <si>
    <t>12766</t>
  </si>
  <si>
    <t>Dương Thị Niên</t>
  </si>
  <si>
    <t>08/09/1995</t>
  </si>
  <si>
    <t>03/05/2017</t>
  </si>
  <si>
    <t>12769</t>
  </si>
  <si>
    <t>Trần Hoàng Nam</t>
  </si>
  <si>
    <t>01/05/1995</t>
  </si>
  <si>
    <t>12770</t>
  </si>
  <si>
    <t>Nguyễn Thị Hảo</t>
  </si>
  <si>
    <t>15/09/1995</t>
  </si>
  <si>
    <t>12774</t>
  </si>
  <si>
    <t>Vũ Thị Thúy Ngân</t>
  </si>
  <si>
    <t>11/11/1993</t>
  </si>
  <si>
    <t>12775</t>
  </si>
  <si>
    <t>Nguyễn Trà My</t>
  </si>
  <si>
    <t>04/02/1987</t>
  </si>
  <si>
    <t>12779</t>
  </si>
  <si>
    <t>Trần Quốc Đăng Khoa</t>
  </si>
  <si>
    <t>27/04/1989</t>
  </si>
  <si>
    <t>05/05/2017</t>
  </si>
  <si>
    <t>12781</t>
  </si>
  <si>
    <t>Đặng Văn Tuấn</t>
  </si>
  <si>
    <t>02/10/1992</t>
  </si>
  <si>
    <t>08/05/2017</t>
  </si>
  <si>
    <t>12782</t>
  </si>
  <si>
    <t>Trần Quỳnh Nga</t>
  </si>
  <si>
    <t>25/10/1986</t>
  </si>
  <si>
    <t>12784</t>
  </si>
  <si>
    <t>Lê Anh</t>
  </si>
  <si>
    <t>15/07/1991</t>
  </si>
  <si>
    <t>08/05/2015</t>
  </si>
  <si>
    <t>12787</t>
  </si>
  <si>
    <t>Đào Thị Minh Hồng</t>
  </si>
  <si>
    <t>10/12/1992</t>
  </si>
  <si>
    <t>10/05/2017</t>
  </si>
  <si>
    <t>12789</t>
  </si>
  <si>
    <t>Lê Quang Thái</t>
  </si>
  <si>
    <t>04/07/1994</t>
  </si>
  <si>
    <t>15/05/2017</t>
  </si>
  <si>
    <t>12806</t>
  </si>
  <si>
    <t>Lê Thị Thùy Dương</t>
  </si>
  <si>
    <t>16/01/1996</t>
  </si>
  <si>
    <t>30/05/2017</t>
  </si>
  <si>
    <t>12807</t>
  </si>
  <si>
    <t>Văn Thị Thanh Nhàn</t>
  </si>
  <si>
    <t>04/04/1979</t>
  </si>
  <si>
    <t>29/05/2017</t>
  </si>
  <si>
    <t>12812</t>
  </si>
  <si>
    <t>Lê Nhật Duy</t>
  </si>
  <si>
    <t>15/03/1982</t>
  </si>
  <si>
    <t>01/05/2017</t>
  </si>
  <si>
    <t>12821</t>
  </si>
  <si>
    <t>Nguyễn Phạm Minh Hiếu</t>
  </si>
  <si>
    <t>15/06/1994</t>
  </si>
  <si>
    <t>12/06/2017</t>
  </si>
  <si>
    <t>12823</t>
  </si>
  <si>
    <t>Mạc Minh Tuấn</t>
  </si>
  <si>
    <t>26/12/1997</t>
  </si>
  <si>
    <t>13/06/2017</t>
  </si>
  <si>
    <t>Cộng tác viên</t>
  </si>
  <si>
    <t>12839</t>
  </si>
  <si>
    <t>Nguyễn Ngọc Quang</t>
  </si>
  <si>
    <t>20/07/1989</t>
  </si>
  <si>
    <t>03/07/2017</t>
  </si>
  <si>
    <t>12854</t>
  </si>
  <si>
    <t>Vũ Thị Thanh Xuân</t>
  </si>
  <si>
    <t>16/01/1995</t>
  </si>
  <si>
    <t>12858</t>
  </si>
  <si>
    <t>Hàn Minh Phương</t>
  </si>
  <si>
    <t>15/12/1979</t>
  </si>
  <si>
    <t>27/06/2017</t>
  </si>
  <si>
    <t>12860</t>
  </si>
  <si>
    <t>Nguyễn Thanh Loan</t>
  </si>
  <si>
    <t>04/12/1986</t>
  </si>
  <si>
    <t>10/07/2017</t>
  </si>
  <si>
    <t>12861</t>
  </si>
  <si>
    <t>Bùi Thị Hồng Xuân</t>
  </si>
  <si>
    <t>06/09/1991</t>
  </si>
  <si>
    <t>12869</t>
  </si>
  <si>
    <t>Nguyễn Nhật Lệ</t>
  </si>
  <si>
    <t>05/10/1995</t>
  </si>
  <si>
    <t>05/06/2017</t>
  </si>
  <si>
    <t>12871</t>
  </si>
  <si>
    <t>Hoàng Sông Thương</t>
  </si>
  <si>
    <t>19/07/1995</t>
  </si>
  <si>
    <t>12872</t>
  </si>
  <si>
    <t>Đinh Thanh Sơn</t>
  </si>
  <si>
    <t>12/01/1997</t>
  </si>
  <si>
    <t>26/06/2017</t>
  </si>
  <si>
    <t>12874</t>
  </si>
  <si>
    <t>Đinh Thị Huế</t>
  </si>
  <si>
    <t>25/07/1999</t>
  </si>
  <si>
    <t>07/07/2017</t>
  </si>
  <si>
    <t>12876</t>
  </si>
  <si>
    <t>Nguyễn Trọng Ánh</t>
  </si>
  <si>
    <t>18/02/1984</t>
  </si>
  <si>
    <t>17/07/2017</t>
  </si>
  <si>
    <t>12879</t>
  </si>
  <si>
    <t>Nguyễn Văn Thắng</t>
  </si>
  <si>
    <t>20/07/2017</t>
  </si>
  <si>
    <t>12882</t>
  </si>
  <si>
    <t>Lê Thị Ly</t>
  </si>
  <si>
    <t>08/12/1986</t>
  </si>
  <si>
    <t>06/07/2017</t>
  </si>
  <si>
    <t>12883</t>
  </si>
  <si>
    <t>Nguyễn Vĩnh Nguyên</t>
  </si>
  <si>
    <t>12/11/1981</t>
  </si>
  <si>
    <t>24/07/2017</t>
  </si>
  <si>
    <t>12884</t>
  </si>
  <si>
    <t>Phạm Đức Thuận</t>
  </si>
  <si>
    <t>04/10/1985</t>
  </si>
  <si>
    <t>12886</t>
  </si>
  <si>
    <t>Nguyễn Thị Nhung</t>
  </si>
  <si>
    <t>21/09/1992</t>
  </si>
  <si>
    <t>12887</t>
  </si>
  <si>
    <t>Phạm Trung Thành</t>
  </si>
  <si>
    <t>22/02/1979</t>
  </si>
  <si>
    <t>23/09/1982</t>
  </si>
  <si>
    <t>04/09/2018</t>
  </si>
  <si>
    <t>Thử việc</t>
  </si>
  <si>
    <t>Hoàng Văn Dũng</t>
  </si>
  <si>
    <t>20/03/1982</t>
  </si>
  <si>
    <t>12889</t>
  </si>
  <si>
    <t>Phạm Thiên Ân</t>
  </si>
  <si>
    <t>15/12/1994</t>
  </si>
  <si>
    <t>26/07/2017</t>
  </si>
  <si>
    <t>12890</t>
  </si>
  <si>
    <t>Đinh Quốc Cường</t>
  </si>
  <si>
    <t>16/10/1991</t>
  </si>
  <si>
    <t>27/07/2017</t>
  </si>
  <si>
    <t>12892</t>
  </si>
  <si>
    <t>Lê Thúy Quỳnh</t>
  </si>
  <si>
    <t>11/01/1994</t>
  </si>
  <si>
    <t>01/08/2017</t>
  </si>
  <si>
    <t>12893</t>
  </si>
  <si>
    <t>Trịnh Đình Dũng</t>
  </si>
  <si>
    <t>10/04/1992</t>
  </si>
  <si>
    <t>12894</t>
  </si>
  <si>
    <t>Nguyễn Thị Loan</t>
  </si>
  <si>
    <t>11/05/1992</t>
  </si>
  <si>
    <t>12895</t>
  </si>
  <si>
    <t>Trần Duy Phương</t>
  </si>
  <si>
    <t>23/07/1993</t>
  </si>
  <si>
    <t>12899</t>
  </si>
  <si>
    <t>Huỳnh Thanh Bình</t>
  </si>
  <si>
    <t>04/04/1995</t>
  </si>
  <si>
    <t>12909</t>
  </si>
  <si>
    <t>Nguyễn Văn Toản</t>
  </si>
  <si>
    <t>23/10/1987</t>
  </si>
  <si>
    <t>09/08/2017</t>
  </si>
  <si>
    <t>12912</t>
  </si>
  <si>
    <t>Đàm Quang Tiền</t>
  </si>
  <si>
    <t>29/09/1988</t>
  </si>
  <si>
    <t>14/08/2017</t>
  </si>
  <si>
    <t>12915</t>
  </si>
  <si>
    <t>Dương Đình Tú</t>
  </si>
  <si>
    <t>09/03/1993</t>
  </si>
  <si>
    <t>12917</t>
  </si>
  <si>
    <t>Lê Bá Hiếu</t>
  </si>
  <si>
    <t>20/07/1996</t>
  </si>
  <si>
    <t>12918</t>
  </si>
  <si>
    <t>Nguyễn Đồng Cẩm Trúc</t>
  </si>
  <si>
    <t>10/12/1994</t>
  </si>
  <si>
    <t>12922</t>
  </si>
  <si>
    <t>Trần Thùy Dương</t>
  </si>
  <si>
    <t>27/09/1989</t>
  </si>
  <si>
    <t>16/08/2017</t>
  </si>
  <si>
    <t>12924</t>
  </si>
  <si>
    <t>Võ Thị Ánh Nguyệt</t>
  </si>
  <si>
    <t>12/05/1995</t>
  </si>
  <si>
    <t>18/08/2017</t>
  </si>
  <si>
    <t>12926</t>
  </si>
  <si>
    <t>Trần Quang Huy</t>
  </si>
  <si>
    <t>02/08/1989</t>
  </si>
  <si>
    <t>21/08/2017</t>
  </si>
  <si>
    <t>12934</t>
  </si>
  <si>
    <t>Lưu Ánh Hà</t>
  </si>
  <si>
    <t>18/01/1992</t>
  </si>
  <si>
    <t>23/08/2017</t>
  </si>
  <si>
    <t>12935</t>
  </si>
  <si>
    <t>Đỗ Thanh Tú</t>
  </si>
  <si>
    <t>15/08/1994</t>
  </si>
  <si>
    <t>12942</t>
  </si>
  <si>
    <t>Vũ Văn Tài</t>
  </si>
  <si>
    <t>26/11/1990</t>
  </si>
  <si>
    <t>28/08/2017</t>
  </si>
  <si>
    <t>12956</t>
  </si>
  <si>
    <t>Nông Mạnh Cừ</t>
  </si>
  <si>
    <t>08/07/1984</t>
  </si>
  <si>
    <t>05/09/2017</t>
  </si>
  <si>
    <t>12970</t>
  </si>
  <si>
    <t>Nguyễn Lê Quân</t>
  </si>
  <si>
    <t>17/12/1989</t>
  </si>
  <si>
    <t>11/09/2017</t>
  </si>
  <si>
    <t>12974</t>
  </si>
  <si>
    <t>Nguyễn Thu Hiền</t>
  </si>
  <si>
    <t>19/07/1979</t>
  </si>
  <si>
    <t>13/09/2017</t>
  </si>
  <si>
    <t>12978</t>
  </si>
  <si>
    <t>Phạm Thúy Quỳnh</t>
  </si>
  <si>
    <t>28/10/1997</t>
  </si>
  <si>
    <t>18/09/2017</t>
  </si>
  <si>
    <t>12979</t>
  </si>
  <si>
    <t>Nguyễn Như Ngọc</t>
  </si>
  <si>
    <t>04/01/1995</t>
  </si>
  <si>
    <t>19/09/2017</t>
  </si>
  <si>
    <t>13003</t>
  </si>
  <si>
    <t>Phan Đức Quyết</t>
  </si>
  <si>
    <t>15/08/1986</t>
  </si>
  <si>
    <t>04/10/2017</t>
  </si>
  <si>
    <t>13013</t>
  </si>
  <si>
    <t>Nguyễn Văn Đức</t>
  </si>
  <si>
    <t>20/11/1991</t>
  </si>
  <si>
    <t>16/10/2017</t>
  </si>
  <si>
    <t>13014</t>
  </si>
  <si>
    <t>Đào Gia Tĩnh</t>
  </si>
  <si>
    <t>02/06/1989</t>
  </si>
  <si>
    <t>13016</t>
  </si>
  <si>
    <t>Phạm Thị Thanh Nhàn</t>
  </si>
  <si>
    <t>21/01/1996</t>
  </si>
  <si>
    <t>13018</t>
  </si>
  <si>
    <t>Đào Thị Dung</t>
  </si>
  <si>
    <t>27/01/1991</t>
  </si>
  <si>
    <t>18/10/2017</t>
  </si>
  <si>
    <t>13029</t>
  </si>
  <si>
    <t>Phạm Thị Tươi</t>
  </si>
  <si>
    <t>20/07/1978</t>
  </si>
  <si>
    <t>20/10/2017</t>
  </si>
  <si>
    <t>13030</t>
  </si>
  <si>
    <t>Nguyễn Thị Cẩm Ba</t>
  </si>
  <si>
    <t>04/08/1978</t>
  </si>
  <si>
    <t>13031</t>
  </si>
  <si>
    <t>Phạm Thị Mỹ Lộc</t>
  </si>
  <si>
    <t>13/02/1992</t>
  </si>
  <si>
    <t>25/10/2017</t>
  </si>
  <si>
    <t>13034</t>
  </si>
  <si>
    <t>Dương Thanh Hải</t>
  </si>
  <si>
    <t>04/05/1991</t>
  </si>
  <si>
    <t>26/10/2017</t>
  </si>
  <si>
    <t>13038</t>
  </si>
  <si>
    <t>Nguyễn Thanh Tùng</t>
  </si>
  <si>
    <t>14/01/1995</t>
  </si>
  <si>
    <t>01/11/2017</t>
  </si>
  <si>
    <t>13045</t>
  </si>
  <si>
    <t>Trần Duy Hải</t>
  </si>
  <si>
    <t>15/11/2017</t>
  </si>
  <si>
    <t>13051</t>
  </si>
  <si>
    <t>Ngô Hoàng Việt</t>
  </si>
  <si>
    <t>19/04/1993</t>
  </si>
  <si>
    <t>20/11/2017</t>
  </si>
  <si>
    <t>13064</t>
  </si>
  <si>
    <t>Lê Thị Dung</t>
  </si>
  <si>
    <t>10/05/1996</t>
  </si>
  <si>
    <t>01/12/2017</t>
  </si>
  <si>
    <t>13065</t>
  </si>
  <si>
    <t>Hồ Việt Hoàng</t>
  </si>
  <si>
    <t>14/02/1991</t>
  </si>
  <si>
    <t>13074</t>
  </si>
  <si>
    <t>Lê Thị Nhung</t>
  </si>
  <si>
    <t>28/02/1994</t>
  </si>
  <si>
    <t>04/12/2017</t>
  </si>
  <si>
    <t>13083</t>
  </si>
  <si>
    <t>Nguyễn Công Minh</t>
  </si>
  <si>
    <t>25/02/1997</t>
  </si>
  <si>
    <t>11/12/2017</t>
  </si>
  <si>
    <t>13096</t>
  </si>
  <si>
    <t>Nguyễn Thị Huỳnh Như</t>
  </si>
  <si>
    <t>10/02/1996</t>
  </si>
  <si>
    <t>16/07/2018</t>
  </si>
  <si>
    <t>13107</t>
  </si>
  <si>
    <t>Trần Thị Mai Hồng</t>
  </si>
  <si>
    <t>14/12/1987</t>
  </si>
  <si>
    <t>17/01/2018</t>
  </si>
  <si>
    <t>13124</t>
  </si>
  <si>
    <t>Nguyễn Tất Thắng</t>
  </si>
  <si>
    <t>30/03/1992</t>
  </si>
  <si>
    <t>22/01/2018</t>
  </si>
  <si>
    <t>13128</t>
  </si>
  <si>
    <t>Nguyễn Đức Trung</t>
  </si>
  <si>
    <t>10/10/1995</t>
  </si>
  <si>
    <t>06/02/2018</t>
  </si>
  <si>
    <t>13134</t>
  </si>
  <si>
    <t>Lại Phú Kiên</t>
  </si>
  <si>
    <t>16/12/1990</t>
  </si>
  <si>
    <t>28/03/2018</t>
  </si>
  <si>
    <t>13138</t>
  </si>
  <si>
    <t>Nguyễn Thị Hằng</t>
  </si>
  <si>
    <t>01/04/1992</t>
  </si>
  <si>
    <t>10/04/2018</t>
  </si>
  <si>
    <t>13139</t>
  </si>
  <si>
    <t>Nguyễn Văn Thịnh</t>
  </si>
  <si>
    <t>06/12/1991</t>
  </si>
  <si>
    <t>01/04/2018</t>
  </si>
  <si>
    <t>13147</t>
  </si>
  <si>
    <t>Phạm Hoàng Mai</t>
  </si>
  <si>
    <t>12/10/1990</t>
  </si>
  <si>
    <t>24/04/2018</t>
  </si>
  <si>
    <t>13154</t>
  </si>
  <si>
    <t>Phan Hồng Nhung</t>
  </si>
  <si>
    <t>03/09/1995</t>
  </si>
  <si>
    <t>07/05/2018</t>
  </si>
  <si>
    <t>13157</t>
  </si>
  <si>
    <t>Ngô Văn Nghị</t>
  </si>
  <si>
    <t>12/06/1984</t>
  </si>
  <si>
    <t>16/05/2018</t>
  </si>
  <si>
    <t>13173</t>
  </si>
  <si>
    <t>Phạm Thị Thùy Linh</t>
  </si>
  <si>
    <t>05/11/1995</t>
  </si>
  <si>
    <t>01/06/2018</t>
  </si>
  <si>
    <t>13176</t>
  </si>
  <si>
    <t>Nguyễn Ngọc Ẩn</t>
  </si>
  <si>
    <t>10/11/1961</t>
  </si>
  <si>
    <t>07/06/2018</t>
  </si>
  <si>
    <t>13177</t>
  </si>
  <si>
    <t>13178</t>
  </si>
  <si>
    <t>Trần Thị Dung</t>
  </si>
  <si>
    <t>25/10/1995</t>
  </si>
  <si>
    <t>13/06/2018</t>
  </si>
  <si>
    <t>13186</t>
  </si>
  <si>
    <t>Lê Thị Lệ</t>
  </si>
  <si>
    <t>03/11/1995</t>
  </si>
  <si>
    <t>18/06/2018</t>
  </si>
  <si>
    <t>13187</t>
  </si>
  <si>
    <t>Nguyễn Thị Đào</t>
  </si>
  <si>
    <t>16/02/1995</t>
  </si>
  <si>
    <t>19/06/2018</t>
  </si>
  <si>
    <t>Thực tập sinh</t>
  </si>
  <si>
    <t>13188</t>
  </si>
  <si>
    <t>Lục Thanh Tùng</t>
  </si>
  <si>
    <t>22/09/1984</t>
  </si>
  <si>
    <t>13192</t>
  </si>
  <si>
    <t>Vũ Thị Thanh</t>
  </si>
  <si>
    <t>09/04/1995</t>
  </si>
  <si>
    <t>25/06/2018</t>
  </si>
  <si>
    <t>13203</t>
  </si>
  <si>
    <t>Nguyễn Anh Tú</t>
  </si>
  <si>
    <t>20/05/1995</t>
  </si>
  <si>
    <t>02/07/2018</t>
  </si>
  <si>
    <t>13208</t>
  </si>
  <si>
    <t>Dương Thị Xuyên</t>
  </si>
  <si>
    <t>17/07/2018</t>
  </si>
  <si>
    <t>13209</t>
  </si>
  <si>
    <t>Nguyễn Văn Thành</t>
  </si>
  <si>
    <t>13/03/1989</t>
  </si>
  <si>
    <t>13215</t>
  </si>
  <si>
    <t>Vũ Đình Long</t>
  </si>
  <si>
    <t>06/06/2000</t>
  </si>
  <si>
    <t>25/07/2018</t>
  </si>
  <si>
    <t>13216</t>
  </si>
  <si>
    <t>Ngô Thế Bang</t>
  </si>
  <si>
    <t>23/05/1994</t>
  </si>
  <si>
    <t>30/07/2018</t>
  </si>
  <si>
    <t>13217</t>
  </si>
  <si>
    <t>16/09/1992</t>
  </si>
  <si>
    <t>06/08/2018</t>
  </si>
  <si>
    <t>13227</t>
  </si>
  <si>
    <t>Phạm Văn Quý</t>
  </si>
  <si>
    <t>19/08/1990</t>
  </si>
  <si>
    <t>13/08/2018</t>
  </si>
  <si>
    <t>13230</t>
  </si>
  <si>
    <t>Hoàng Anh Dũng</t>
  </si>
  <si>
    <t>17/12/1996</t>
  </si>
  <si>
    <t>20/08/2018</t>
  </si>
  <si>
    <t>13238</t>
  </si>
  <si>
    <t>Đinh Duy Quang</t>
  </si>
  <si>
    <t>08/11/1996</t>
  </si>
  <si>
    <t>13239</t>
  </si>
  <si>
    <t>Nguyễn Thị Thanh Hương</t>
  </si>
  <si>
    <t>16/07/1996</t>
  </si>
  <si>
    <t>22/08/2018</t>
  </si>
  <si>
    <t>13241</t>
  </si>
  <si>
    <t>Hà Việt Hải</t>
  </si>
  <si>
    <t>16/12/1996</t>
  </si>
  <si>
    <t>13242</t>
  </si>
  <si>
    <t>Nguyễn Thu Hồng</t>
  </si>
  <si>
    <t>17/11/1992</t>
  </si>
  <si>
    <t>13244</t>
  </si>
  <si>
    <t>Phạm Thị Dung</t>
  </si>
  <si>
    <t>07/08/1992</t>
  </si>
  <si>
    <t>06/09/2018</t>
  </si>
  <si>
    <t>13245</t>
  </si>
  <si>
    <t>Trương Thị Phượng</t>
  </si>
  <si>
    <t>14/04/1995</t>
  </si>
  <si>
    <t>13246</t>
  </si>
  <si>
    <t>Nguyễn Trung Hiếu</t>
  </si>
  <si>
    <t>28/07/1998</t>
  </si>
  <si>
    <t>11/09/2018</t>
  </si>
  <si>
    <t>13247</t>
  </si>
  <si>
    <t>Hoàng Văn Chiến</t>
  </si>
  <si>
    <t>09/11/1998</t>
  </si>
  <si>
    <t>10/09/2018</t>
  </si>
  <si>
    <t>13248</t>
  </si>
  <si>
    <t>Lê Thành Đạt</t>
  </si>
  <si>
    <t>01/07/1998</t>
  </si>
  <si>
    <t>13249</t>
  </si>
  <si>
    <t>Nguyễn Văn Hưng</t>
  </si>
  <si>
    <t>02/02/1998</t>
  </si>
  <si>
    <t>13250</t>
  </si>
  <si>
    <t>Trần Văn Hiển</t>
  </si>
  <si>
    <t>01/11/1998</t>
  </si>
  <si>
    <t>13251</t>
  </si>
  <si>
    <t>Ngô Quang Dương</t>
  </si>
  <si>
    <t>01/12/1998</t>
  </si>
  <si>
    <t>13252</t>
  </si>
  <si>
    <t>Trịnh Văn Ngọc</t>
  </si>
  <si>
    <t>05/02/1995</t>
  </si>
  <si>
    <t>12/09/2018</t>
  </si>
  <si>
    <t>Dự án ban đầu</t>
  </si>
  <si>
    <t>Vị trí ban đầu</t>
  </si>
  <si>
    <r>
      <t xml:space="preserve">Nỗ lực đến hiện tại </t>
    </r>
    <r>
      <rPr>
        <i/>
        <sz val="11"/>
        <color theme="1"/>
        <rFont val=" Calibri light"/>
      </rPr>
      <t>(mandays)</t>
    </r>
  </si>
  <si>
    <t>DANH SÁCH NHÂN VIÊN THAM GIA CÁC DỰ ÁN</t>
  </si>
  <si>
    <t>Thiết lập ngày</t>
  </si>
  <si>
    <t>NGÀY NGHỈ LỄ</t>
  </si>
  <si>
    <t>THỐNG KÊ NHÂN SỰ</t>
  </si>
  <si>
    <r>
      <t xml:space="preserve">Nỗ lực theo thống kê tại Sheet này </t>
    </r>
    <r>
      <rPr>
        <i/>
        <sz val="11"/>
        <color theme="1"/>
        <rFont val=" Calibri light"/>
      </rPr>
      <t>(mandays)</t>
    </r>
  </si>
  <si>
    <r>
      <t xml:space="preserve">Nỗ lực theo thống kê tại Sheet TK </t>
    </r>
    <r>
      <rPr>
        <i/>
        <sz val="11"/>
        <color theme="1"/>
        <rFont val=" Calibri light"/>
      </rPr>
      <t>(mandays)</t>
    </r>
  </si>
  <si>
    <t>Thống kê nỗ lực dự án (manmonths)</t>
  </si>
  <si>
    <t xml:space="preserve">Từ ngày: </t>
  </si>
  <si>
    <r>
      <t xml:space="preserve">Nỗ lực đến hiện tại </t>
    </r>
    <r>
      <rPr>
        <i/>
        <sz val="11"/>
        <color theme="1"/>
        <rFont val=" Calibri light"/>
      </rPr>
      <t>(manmonth)</t>
    </r>
  </si>
  <si>
    <r>
      <t xml:space="preserve">Nỗ lực theo thống kê tại Sheet này </t>
    </r>
    <r>
      <rPr>
        <i/>
        <sz val="11"/>
        <color theme="1"/>
        <rFont val=" Calibri light"/>
      </rPr>
      <t>(manmonth)</t>
    </r>
  </si>
  <si>
    <t xml:space="preserve">Nỗ lực tính đến hiện tại: </t>
  </si>
  <si>
    <t>3</t>
  </si>
  <si>
    <t>(manmonths)</t>
  </si>
  <si>
    <r>
      <t xml:space="preserve">Kiểm tra và bổ sung </t>
    </r>
    <r>
      <rPr>
        <b/>
        <sz val="14"/>
        <color theme="1"/>
        <rFont val="Calibri"/>
        <family val="2"/>
        <scheme val="minor"/>
      </rPr>
      <t>Danh sách nhân viên</t>
    </r>
    <r>
      <rPr>
        <sz val="14"/>
        <color theme="1"/>
        <rFont val="Calibri"/>
        <family val="2"/>
        <scheme val="minor"/>
      </rPr>
      <t xml:space="preserve"> để các sheet Dự án tham chiếu lookup không sẽ phải gõ tên</t>
    </r>
  </si>
  <si>
    <r>
      <t xml:space="preserve">Kiểm tra và điền lịch nghỉ lễ vào sheet </t>
    </r>
    <r>
      <rPr>
        <b/>
        <sz val="14"/>
        <color theme="1"/>
        <rFont val="Calibri"/>
        <family val="2"/>
        <scheme val="minor"/>
      </rPr>
      <t xml:space="preserve">Lịch nghỉ lễ </t>
    </r>
    <r>
      <rPr>
        <sz val="14"/>
        <color theme="1"/>
        <rFont val="Calibri"/>
        <family val="2"/>
        <scheme val="minor"/>
      </rPr>
      <t>để Công thức tính Nỗ lực được chính xác vì Thống kê nỗ lực tính bằng các ngày làm việc đã trừ ngày nghỉ</t>
    </r>
  </si>
  <si>
    <t>Số ngày làm việc trung bình trong tháng (đã trừ nghỉ lễ)</t>
  </si>
  <si>
    <r>
      <t>Khi có 1 dự án mới thì Copy sheet Mẫu, đổi tên Sheet thành Tên dự án. VD "</t>
    </r>
    <r>
      <rPr>
        <b/>
        <sz val="14"/>
        <color theme="1"/>
        <rFont val="Calibri"/>
        <family val="2"/>
        <scheme val="minor"/>
      </rPr>
      <t>HIS</t>
    </r>
    <r>
      <rPr>
        <sz val="14"/>
        <color theme="1"/>
        <rFont val="Calibri"/>
        <family val="2"/>
        <scheme val="minor"/>
      </rPr>
      <t>" để bắt đầu điền thông tin</t>
    </r>
  </si>
  <si>
    <t>Từ ngày</t>
  </si>
  <si>
    <t>Đến ngày</t>
  </si>
  <si>
    <t>DANH MỤC TRẠNG THÁI</t>
  </si>
  <si>
    <t>Tuyển mới</t>
  </si>
  <si>
    <t>Thuyên chuyển</t>
  </si>
  <si>
    <t>Nghỉ việc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</si>
</sst>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4">
    <font>
      <sz val="11"/>
      <color theme="1"/>
      <name val="Calibri"/>
      <family val="2"/>
      <scheme val="minor"/>
    </font>
    <font>
      <b/>
      <sz val="22"/>
      <color rgb="FF0F6FC3"/>
      <name val="Calibri"/>
      <family val="2"/>
      <scheme val="minor"/>
    </font>
    <font>
      <sz val="10"/>
      <name val="Arial"/>
      <family val="2"/>
    </font>
    <font>
      <sz val="10"/>
      <name val="Arial"/>
      <family val="2"/>
    </font>
    <font>
      <sz val="12"/>
      <color theme="1"/>
      <name val="Calibri"/>
      <family val="2"/>
      <scheme val="minor"/>
    </font>
    <font>
      <b/>
      <sz val="12"/>
      <color theme="0"/>
      <name val="Calibri"/>
      <family val="2"/>
      <scheme val="minor"/>
    </font>
    <font>
      <sz val="12"/>
      <name val="Calibri"/>
      <family val="2"/>
      <scheme val="minor"/>
    </font>
    <font>
      <b/>
      <i/>
      <sz val="12"/>
      <color rgb="FFFF0000"/>
      <name val="Calibri"/>
      <family val="2"/>
      <scheme val="minor"/>
    </font>
    <font>
      <sz val="12"/>
      <color theme="1"/>
      <name val=" Calibri light"/>
    </font>
    <font>
      <sz val="12"/>
      <color rgb="FF0F6FC3"/>
      <name val=" Calibri light"/>
    </font>
    <font>
      <b/>
      <sz val="12"/>
      <color theme="0"/>
      <name val=" Calibri light"/>
    </font>
    <font>
      <sz val="11"/>
      <color theme="1"/>
      <name val="Calibri"/>
      <family val="2"/>
      <scheme val="minor"/>
    </font>
    <font>
      <b/>
      <sz val="11"/>
      <color theme="1"/>
      <name val="Calibri"/>
      <family val="2"/>
      <scheme val="minor"/>
    </font>
    <font>
      <b/>
      <sz val="12"/>
      <name val="Calibri"/>
      <family val="2"/>
      <scheme val="minor"/>
    </font>
    <font>
      <b/>
      <sz val="12"/>
      <color theme="1"/>
      <name val=" Calibri light"/>
    </font>
    <font>
      <b/>
      <sz val="24"/>
      <color theme="1"/>
      <name val="Calibri"/>
      <family val="2"/>
      <scheme val="minor"/>
    </font>
    <font>
      <sz val="14"/>
      <color theme="1"/>
      <name val="Calibri"/>
      <family val="2"/>
      <scheme val="minor"/>
    </font>
    <font>
      <u/>
      <sz val="11"/>
      <color theme="10"/>
      <name val="Calibri"/>
      <family val="2"/>
      <scheme val="minor"/>
    </font>
    <font>
      <i/>
      <sz val="12"/>
      <color rgb="FFFF0000"/>
      <name val=" Calibri light"/>
    </font>
    <font>
      <b/>
      <sz val="22"/>
      <color theme="1"/>
      <name val=" Calibri light"/>
    </font>
    <font>
      <sz val="16"/>
      <color theme="1"/>
      <name val=" Calibri light"/>
    </font>
    <font>
      <b/>
      <sz val="16"/>
      <color theme="1"/>
      <name val=" Calibri light"/>
    </font>
    <font>
      <b/>
      <sz val="14"/>
      <color theme="1"/>
      <name val="Calibri"/>
      <family val="2"/>
      <scheme val="minor"/>
    </font>
    <font>
      <b/>
      <sz val="22"/>
      <color theme="1"/>
      <name val="Calibri"/>
      <family val="2"/>
      <scheme val="minor"/>
    </font>
    <font>
      <i/>
      <sz val="12"/>
      <name val="Calibri"/>
      <family val="2"/>
      <scheme val="minor"/>
    </font>
    <font>
      <b/>
      <sz val="12"/>
      <color theme="1"/>
      <name val="Calibri"/>
      <family val="2"/>
      <scheme val="minor"/>
    </font>
    <font>
      <sz val="11"/>
      <color theme="0"/>
      <name val="Calibri"/>
      <family val="2"/>
      <scheme val="minor"/>
    </font>
    <font>
      <sz val="22"/>
      <color theme="1"/>
      <name val=" Calibri light"/>
    </font>
    <font>
      <b/>
      <sz val="22"/>
      <color rgb="FFC00000"/>
      <name val=" Calibri light"/>
    </font>
    <font>
      <sz val="10"/>
      <name val="Calibri"/>
      <family val="2"/>
      <scheme val="minor"/>
    </font>
    <font>
      <b/>
      <sz val="10"/>
      <color rgb="FFFF0000"/>
      <name val="Calibri"/>
      <family val="2"/>
      <scheme val="minor"/>
    </font>
    <font>
      <sz val="11"/>
      <name val="Calibri"/>
      <family val="2"/>
      <scheme val="minor"/>
    </font>
    <font>
      <b/>
      <sz val="12"/>
      <color rgb="FF0F6FC3"/>
      <name val=" Calibri light"/>
    </font>
    <font>
      <b/>
      <sz val="11"/>
      <color theme="1"/>
      <name val=" Calibri light"/>
    </font>
    <font>
      <i/>
      <sz val="11"/>
      <color theme="1"/>
      <name val=" Calibri light"/>
    </font>
    <font>
      <sz val="11"/>
      <color theme="1"/>
      <name val=" Calibri light"/>
    </font>
    <font>
      <i/>
      <sz val="11"/>
      <color rgb="FFFF0000"/>
      <name val=" Calibri light"/>
    </font>
    <font>
      <b/>
      <sz val="16"/>
      <color rgb="FFFF0000"/>
      <name val="Calibri"/>
      <family val="2"/>
      <scheme val="minor"/>
    </font>
    <font>
      <b/>
      <sz val="10"/>
      <color theme="1"/>
      <name val="Calibri"/>
      <family val="2"/>
      <scheme val="minor"/>
    </font>
    <font>
      <b/>
      <sz val="16"/>
      <color theme="1"/>
      <name val="Calibri"/>
      <family val="2"/>
      <scheme val="minor"/>
    </font>
    <font>
      <sz val="12"/>
      <color theme="6" tint="0.39997558519241921"/>
      <name val=" Calibri light"/>
    </font>
    <font>
      <sz val="12"/>
      <color rgb="FFFF0000"/>
      <name val="Calibri"/>
      <family val="2"/>
      <scheme val="minor"/>
    </font>
    <font>
      <i/>
      <sz val="12"/>
      <color theme="0" tint="-0.499984740745262"/>
      <name val="Calibri"/>
      <family val="2"/>
      <scheme val="minor"/>
    </font>
    <font>
      <sz val="11"/>
      <color rgb="FFFF0000"/>
      <name val=" Calibri light"/>
    </font>
  </fonts>
  <fills count="1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FF9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5"/>
      </patternFill>
    </fill>
    <fill>
      <patternFill patternType="solid">
        <fgColor theme="0" tint="-0.249977111117893"/>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44">
    <border>
      <left/>
      <right/>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1"/>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medium">
        <color theme="1"/>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1"/>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theme="0" tint="-0.34998626667073579"/>
      </left>
      <right style="medium">
        <color theme="1"/>
      </right>
      <top style="thin">
        <color theme="0" tint="-0.34998626667073579"/>
      </top>
      <bottom style="medium">
        <color theme="1"/>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top style="medium">
        <color indexed="64"/>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medium">
        <color indexed="64"/>
      </bottom>
      <diagonal/>
    </border>
    <border>
      <left style="thin">
        <color theme="0" tint="-0.34998626667073579"/>
      </left>
      <right/>
      <top style="thin">
        <color theme="0" tint="-0.34998626667073579"/>
      </top>
      <bottom style="thin">
        <color theme="0" tint="-0.34998626667073579"/>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34998626667073579"/>
      </right>
      <top/>
      <bottom style="thin">
        <color theme="0" tint="-0.34998626667073579"/>
      </bottom>
      <diagonal/>
    </border>
    <border>
      <left/>
      <right style="medium">
        <color indexed="64"/>
      </right>
      <top/>
      <bottom/>
      <diagonal/>
    </border>
    <border>
      <left style="medium">
        <color indexed="64"/>
      </left>
      <right style="thin">
        <color theme="0" tint="-0.34998626667073579"/>
      </right>
      <top style="thin">
        <color theme="0" tint="-0.34998626667073579"/>
      </top>
      <bottom style="medium">
        <color indexed="64"/>
      </bottom>
      <diagonal/>
    </border>
    <border>
      <left/>
      <right/>
      <top/>
      <bottom style="medium">
        <color theme="1"/>
      </bottom>
      <diagonal/>
    </border>
  </borders>
  <cellStyleXfs count="7">
    <xf numFmtId="0" fontId="0" fillId="0" borderId="0"/>
    <xf numFmtId="0" fontId="2" fillId="0" borderId="0">
      <alignment vertical="center"/>
    </xf>
    <xf numFmtId="0" fontId="3" fillId="0" borderId="0"/>
    <xf numFmtId="9" fontId="11" fillId="0" borderId="0" applyFont="0" applyFill="0" applyBorder="0" applyAlignment="0" applyProtection="0"/>
    <xf numFmtId="0" fontId="17" fillId="0" borderId="0" applyNumberFormat="0" applyFill="0" applyBorder="0" applyAlignment="0" applyProtection="0"/>
    <xf numFmtId="0" fontId="11" fillId="11" borderId="0" applyNumberFormat="0" applyBorder="0" applyAlignment="0" applyProtection="0"/>
    <xf numFmtId="0" fontId="2" fillId="0" borderId="0"/>
  </cellStyleXfs>
  <cellXfs count="183">
    <xf numFmtId="0" fontId="0" fillId="0" borderId="0" xfId="0"/>
    <xf numFmtId="0" fontId="4" fillId="0" borderId="0" xfId="0" applyFont="1"/>
    <xf numFmtId="0" fontId="4" fillId="0" borderId="0" xfId="0" applyFont="1" applyAlignment="1">
      <alignment horizontal="center" vertical="center"/>
    </xf>
    <xf numFmtId="0" fontId="4" fillId="0" borderId="0" xfId="0" applyFont="1" applyAlignment="1">
      <alignment horizontal="left" indent="1"/>
    </xf>
    <xf numFmtId="0" fontId="4" fillId="0" borderId="0" xfId="0" applyFont="1" applyAlignment="1">
      <alignment horizontal="left" vertical="center" wrapText="1" indent="1"/>
    </xf>
    <xf numFmtId="0" fontId="4" fillId="0" borderId="0" xfId="0" applyFont="1" applyAlignment="1">
      <alignment horizontal="left" vertical="center" wrapText="1" indent="2"/>
    </xf>
    <xf numFmtId="0" fontId="7" fillId="0" borderId="1" xfId="0" applyFont="1" applyBorder="1" applyAlignment="1">
      <alignment vertical="center"/>
    </xf>
    <xf numFmtId="0" fontId="5" fillId="0" borderId="0" xfId="0" applyFont="1" applyAlignment="1">
      <alignment horizontal="center" vertical="center" wrapText="1"/>
    </xf>
    <xf numFmtId="0" fontId="7" fillId="0" borderId="0" xfId="0" applyFont="1" applyBorder="1" applyAlignment="1">
      <alignment vertical="center"/>
    </xf>
    <xf numFmtId="0" fontId="13" fillId="8" borderId="4"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left" vertical="center" indent="1"/>
    </xf>
    <xf numFmtId="0" fontId="4" fillId="0" borderId="3" xfId="0" applyFont="1" applyBorder="1" applyAlignment="1">
      <alignment horizontal="left" vertical="center" wrapText="1" indent="2"/>
    </xf>
    <xf numFmtId="0" fontId="4" fillId="5" borderId="3" xfId="0" applyFont="1" applyFill="1" applyBorder="1" applyAlignment="1">
      <alignment horizontal="center" vertical="center"/>
    </xf>
    <xf numFmtId="0" fontId="4" fillId="4" borderId="8" xfId="0" applyFont="1" applyFill="1" applyBorder="1" applyAlignment="1">
      <alignment horizontal="center" vertical="center"/>
    </xf>
    <xf numFmtId="49" fontId="6" fillId="0" borderId="3" xfId="0" applyNumberFormat="1" applyFont="1" applyFill="1" applyBorder="1" applyAlignment="1" applyProtection="1">
      <alignment horizontal="center" vertical="center" wrapText="1"/>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9" borderId="0" xfId="0" applyFill="1"/>
    <xf numFmtId="49" fontId="0" fillId="9" borderId="0" xfId="0" applyNumberFormat="1" applyFill="1"/>
    <xf numFmtId="49" fontId="0" fillId="0" borderId="0" xfId="0" applyNumberFormat="1"/>
    <xf numFmtId="49" fontId="12" fillId="2" borderId="0" xfId="0" applyNumberFormat="1" applyFont="1" applyFill="1" applyBorder="1" applyAlignment="1">
      <alignment horizontal="center" vertical="top" wrapText="1"/>
    </xf>
    <xf numFmtId="49" fontId="0" fillId="9" borderId="0" xfId="0" applyNumberFormat="1" applyFill="1" applyAlignment="1">
      <alignment vertical="center"/>
    </xf>
    <xf numFmtId="49" fontId="16" fillId="2" borderId="0" xfId="0" applyNumberFormat="1" applyFont="1" applyFill="1" applyBorder="1" applyAlignment="1">
      <alignment horizontal="left" vertical="center" wrapText="1"/>
    </xf>
    <xf numFmtId="49" fontId="0" fillId="0" borderId="0" xfId="0" applyNumberFormat="1" applyAlignment="1">
      <alignment vertical="center"/>
    </xf>
    <xf numFmtId="49" fontId="0" fillId="2" borderId="0" xfId="0" applyNumberFormat="1" applyFill="1"/>
    <xf numFmtId="49" fontId="0" fillId="2" borderId="0" xfId="0" applyNumberFormat="1" applyFill="1" applyAlignment="1">
      <alignment vertical="center"/>
    </xf>
    <xf numFmtId="49" fontId="0" fillId="2" borderId="0" xfId="0" applyNumberFormat="1" applyFill="1" applyAlignment="1">
      <alignment horizontal="center" vertical="center"/>
    </xf>
    <xf numFmtId="0" fontId="8" fillId="9" borderId="0" xfId="0" applyFont="1" applyFill="1"/>
    <xf numFmtId="0" fontId="9" fillId="9" borderId="0" xfId="0" applyFont="1" applyFill="1" applyBorder="1" applyAlignment="1">
      <alignment horizontal="center" vertical="center"/>
    </xf>
    <xf numFmtId="0" fontId="10" fillId="9" borderId="0" xfId="0" applyFont="1" applyFill="1" applyAlignment="1">
      <alignment horizontal="center" vertical="center"/>
    </xf>
    <xf numFmtId="0" fontId="8" fillId="9" borderId="0" xfId="0" applyFont="1" applyFill="1" applyAlignment="1">
      <alignment horizontal="center" vertical="center"/>
    </xf>
    <xf numFmtId="0" fontId="8" fillId="9" borderId="0" xfId="0" applyFont="1" applyFill="1" applyAlignment="1">
      <alignment horizontal="left" indent="2"/>
    </xf>
    <xf numFmtId="0" fontId="8" fillId="9" borderId="0" xfId="0" applyFont="1" applyFill="1" applyAlignment="1">
      <alignment horizontal="left" vertical="center" indent="1"/>
    </xf>
    <xf numFmtId="0" fontId="18" fillId="2" borderId="22" xfId="0" applyFont="1" applyFill="1" applyBorder="1" applyAlignment="1">
      <alignment vertical="center"/>
    </xf>
    <xf numFmtId="0" fontId="8" fillId="9" borderId="0" xfId="0" applyFont="1" applyFill="1" applyBorder="1" applyAlignment="1">
      <alignment horizontal="center" vertical="center"/>
    </xf>
    <xf numFmtId="14" fontId="4" fillId="0" borderId="3" xfId="0" applyNumberFormat="1" applyFont="1" applyBorder="1" applyAlignment="1">
      <alignment horizontal="center" vertical="center"/>
    </xf>
    <xf numFmtId="0" fontId="13" fillId="8" borderId="5" xfId="0" applyFont="1" applyFill="1" applyBorder="1" applyAlignment="1">
      <alignment horizontal="left" vertical="center" wrapText="1" indent="1"/>
    </xf>
    <xf numFmtId="0" fontId="1" fillId="0" borderId="0" xfId="0" applyFont="1" applyBorder="1" applyAlignment="1">
      <alignment vertical="top"/>
    </xf>
    <xf numFmtId="14" fontId="4" fillId="0" borderId="0" xfId="0" applyNumberFormat="1" applyFont="1" applyBorder="1" applyAlignment="1">
      <alignment horizontal="center" vertical="center"/>
    </xf>
    <xf numFmtId="0" fontId="4" fillId="0" borderId="0" xfId="0" applyFont="1" applyBorder="1" applyAlignment="1">
      <alignment horizontal="left" vertical="center"/>
    </xf>
    <xf numFmtId="0" fontId="20" fillId="9" borderId="0" xfId="0" applyFont="1" applyFill="1"/>
    <xf numFmtId="0" fontId="21" fillId="9" borderId="0" xfId="0" applyFont="1" applyFill="1" applyBorder="1" applyAlignment="1">
      <alignment horizontal="left" vertical="center"/>
    </xf>
    <xf numFmtId="0" fontId="20" fillId="9" borderId="0" xfId="0" applyFont="1" applyFill="1" applyBorder="1" applyAlignment="1">
      <alignment horizontal="center" vertical="center"/>
    </xf>
    <xf numFmtId="0" fontId="20" fillId="9" borderId="0" xfId="0" applyFont="1" applyFill="1" applyBorder="1" applyAlignment="1">
      <alignment horizontal="left" vertical="center" indent="1"/>
    </xf>
    <xf numFmtId="0" fontId="23" fillId="0" borderId="0" xfId="0" applyFont="1" applyBorder="1" applyAlignment="1">
      <alignment vertical="top"/>
    </xf>
    <xf numFmtId="0" fontId="13" fillId="8" borderId="12"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4" xfId="0" applyFont="1" applyFill="1" applyBorder="1" applyAlignment="1">
      <alignment horizontal="left" vertical="center" wrapText="1" indent="1"/>
    </xf>
    <xf numFmtId="0" fontId="4" fillId="6" borderId="15" xfId="0" applyFont="1" applyFill="1" applyBorder="1" applyAlignment="1">
      <alignment horizontal="center" vertical="center"/>
    </xf>
    <xf numFmtId="0" fontId="7" fillId="0" borderId="29" xfId="0" applyFont="1" applyBorder="1" applyAlignment="1">
      <alignment vertical="center"/>
    </xf>
    <xf numFmtId="0" fontId="7" fillId="0" borderId="30" xfId="0" applyFont="1" applyBorder="1" applyAlignment="1">
      <alignment vertical="center"/>
    </xf>
    <xf numFmtId="0" fontId="7" fillId="0" borderId="31" xfId="0" applyFont="1" applyBorder="1" applyAlignment="1">
      <alignment vertical="center"/>
    </xf>
    <xf numFmtId="14" fontId="4" fillId="0" borderId="3" xfId="0" applyNumberFormat="1" applyFont="1" applyBorder="1" applyAlignment="1">
      <alignment horizontal="left" vertical="center" indent="1"/>
    </xf>
    <xf numFmtId="14" fontId="4" fillId="0" borderId="28" xfId="0" applyNumberFormat="1" applyFont="1" applyBorder="1" applyAlignment="1">
      <alignment horizontal="left" vertical="center" indent="1"/>
    </xf>
    <xf numFmtId="0" fontId="4" fillId="2" borderId="16" xfId="0" applyFont="1" applyFill="1" applyBorder="1" applyAlignment="1">
      <alignment horizontal="left" vertical="center" indent="2"/>
    </xf>
    <xf numFmtId="0" fontId="4" fillId="0" borderId="28" xfId="0" applyFont="1" applyBorder="1" applyAlignment="1">
      <alignment horizontal="left" vertical="center" indent="1"/>
    </xf>
    <xf numFmtId="49" fontId="17" fillId="2" borderId="0" xfId="4" applyNumberFormat="1" applyFill="1" applyAlignment="1">
      <alignment horizontal="center" vertical="center"/>
    </xf>
    <xf numFmtId="0" fontId="0" fillId="2" borderId="0" xfId="0" applyFill="1" applyAlignment="1">
      <alignment horizontal="center" vertical="center"/>
    </xf>
    <xf numFmtId="49" fontId="17" fillId="13" borderId="0" xfId="4" applyNumberFormat="1" applyFill="1" applyAlignment="1">
      <alignment horizontal="center" vertical="center"/>
    </xf>
    <xf numFmtId="0" fontId="0" fillId="10" borderId="0" xfId="0" applyFill="1" applyAlignment="1">
      <alignment horizontal="center" vertical="center"/>
    </xf>
    <xf numFmtId="49" fontId="17" fillId="14" borderId="0" xfId="4" applyNumberFormat="1" applyFill="1" applyAlignment="1">
      <alignment horizontal="center" vertical="center"/>
    </xf>
    <xf numFmtId="49" fontId="6" fillId="2" borderId="3" xfId="6" applyNumberFormat="1" applyFont="1" applyFill="1" applyBorder="1" applyAlignment="1" applyProtection="1">
      <alignment horizontal="center" vertical="center" wrapText="1"/>
    </xf>
    <xf numFmtId="0" fontId="6" fillId="7" borderId="3" xfId="6" applyNumberFormat="1" applyFont="1" applyFill="1" applyBorder="1" applyAlignment="1" applyProtection="1">
      <alignment horizontal="center" vertical="center" wrapText="1"/>
    </xf>
    <xf numFmtId="0" fontId="6" fillId="3" borderId="3" xfId="6" applyNumberFormat="1" applyFont="1" applyFill="1" applyBorder="1" applyAlignment="1" applyProtection="1">
      <alignment horizontal="center" vertical="center" wrapText="1"/>
    </xf>
    <xf numFmtId="0" fontId="17" fillId="15" borderId="0" xfId="4" applyFill="1" applyAlignment="1">
      <alignment horizontal="center" vertical="center"/>
    </xf>
    <xf numFmtId="0" fontId="0" fillId="4" borderId="0" xfId="0" applyFill="1" applyAlignment="1">
      <alignment horizontal="left" indent="1"/>
    </xf>
    <xf numFmtId="0" fontId="0" fillId="4" borderId="0" xfId="0" applyFill="1"/>
    <xf numFmtId="0" fontId="0" fillId="4" borderId="0" xfId="0" applyFill="1" applyAlignment="1">
      <alignment horizontal="left" indent="2"/>
    </xf>
    <xf numFmtId="0" fontId="0" fillId="4" borderId="0" xfId="0" applyFill="1" applyAlignment="1">
      <alignment horizontal="left" indent="4"/>
    </xf>
    <xf numFmtId="0" fontId="0" fillId="4" borderId="0" xfId="0" applyFill="1" applyAlignment="1">
      <alignment horizontal="left" indent="3"/>
    </xf>
    <xf numFmtId="0" fontId="4" fillId="2" borderId="2" xfId="0" applyFont="1" applyFill="1" applyBorder="1" applyAlignment="1">
      <alignment horizontal="left" vertical="center" wrapText="1" indent="1"/>
    </xf>
    <xf numFmtId="0" fontId="4" fillId="2" borderId="21" xfId="0" applyFont="1" applyFill="1" applyBorder="1" applyAlignment="1">
      <alignment horizontal="left" vertical="center" wrapText="1" indent="1"/>
    </xf>
    <xf numFmtId="0" fontId="4" fillId="2" borderId="23" xfId="0" applyFont="1" applyFill="1" applyBorder="1" applyAlignment="1">
      <alignment horizontal="left" vertical="center" wrapText="1" indent="1"/>
    </xf>
    <xf numFmtId="0" fontId="4" fillId="2" borderId="24" xfId="0" applyFont="1" applyFill="1" applyBorder="1" applyAlignment="1">
      <alignment horizontal="left" vertical="center" wrapText="1" indent="1"/>
    </xf>
    <xf numFmtId="0" fontId="4" fillId="2" borderId="20" xfId="0" applyFont="1" applyFill="1" applyBorder="1" applyAlignment="1">
      <alignment horizontal="center" vertical="center" wrapText="1"/>
    </xf>
    <xf numFmtId="0" fontId="25" fillId="8" borderId="17" xfId="0" applyFont="1" applyFill="1" applyBorder="1" applyAlignment="1">
      <alignment horizontal="center" vertical="center" wrapText="1"/>
    </xf>
    <xf numFmtId="0" fontId="25" fillId="8" borderId="18" xfId="0" applyFont="1" applyFill="1" applyBorder="1" applyAlignment="1">
      <alignment horizontal="left" vertical="center" wrapText="1" indent="1"/>
    </xf>
    <xf numFmtId="0" fontId="25" fillId="8" borderId="19" xfId="0" applyFont="1" applyFill="1" applyBorder="1" applyAlignment="1">
      <alignment horizontal="left" vertical="center" wrapText="1" indent="1"/>
    </xf>
    <xf numFmtId="0" fontId="19" fillId="9" borderId="0" xfId="0" applyFont="1" applyFill="1" applyBorder="1" applyAlignment="1">
      <alignment vertical="center"/>
    </xf>
    <xf numFmtId="0" fontId="27" fillId="9" borderId="0" xfId="0" applyFont="1" applyFill="1" applyAlignment="1">
      <alignment vertical="center"/>
    </xf>
    <xf numFmtId="0" fontId="25" fillId="8" borderId="18"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indent="1"/>
    </xf>
    <xf numFmtId="0" fontId="0" fillId="0" borderId="0" xfId="0" applyAlignment="1">
      <alignment horizontal="left" indent="2"/>
    </xf>
    <xf numFmtId="0" fontId="26" fillId="0" borderId="0" xfId="0" applyFont="1" applyFill="1" applyAlignment="1">
      <alignment horizontal="center"/>
    </xf>
    <xf numFmtId="0" fontId="29" fillId="3" borderId="15" xfId="6" applyNumberFormat="1" applyFont="1" applyFill="1" applyBorder="1" applyAlignment="1" applyProtection="1">
      <alignment horizontal="center" vertical="center" wrapText="1"/>
    </xf>
    <xf numFmtId="49" fontId="30" fillId="0" borderId="3" xfId="6" applyNumberFormat="1" applyFont="1" applyFill="1" applyBorder="1" applyAlignment="1" applyProtection="1">
      <alignment horizontal="center" vertical="center" wrapText="1"/>
    </xf>
    <xf numFmtId="49" fontId="30" fillId="0" borderId="3" xfId="6" applyNumberFormat="1" applyFont="1" applyFill="1" applyBorder="1" applyAlignment="1" applyProtection="1">
      <alignment horizontal="left" vertical="center" wrapText="1" indent="1"/>
    </xf>
    <xf numFmtId="0" fontId="29" fillId="5" borderId="16" xfId="6" applyNumberFormat="1" applyFont="1" applyFill="1" applyBorder="1" applyAlignment="1" applyProtection="1">
      <alignment horizontal="center" vertical="center" wrapText="1"/>
    </xf>
    <xf numFmtId="0" fontId="31" fillId="2" borderId="0" xfId="0" applyFont="1" applyFill="1"/>
    <xf numFmtId="49" fontId="29" fillId="2" borderId="3" xfId="6" applyNumberFormat="1" applyFont="1" applyFill="1" applyBorder="1" applyAlignment="1" applyProtection="1">
      <alignment horizontal="center" vertical="center" wrapText="1"/>
    </xf>
    <xf numFmtId="49" fontId="29" fillId="2" borderId="3" xfId="6" applyNumberFormat="1" applyFont="1" applyFill="1" applyBorder="1" applyAlignment="1" applyProtection="1">
      <alignment horizontal="left" vertical="center" wrapText="1" indent="1"/>
    </xf>
    <xf numFmtId="49" fontId="29" fillId="2" borderId="33" xfId="6" applyNumberFormat="1" applyFont="1" applyFill="1" applyBorder="1" applyAlignment="1" applyProtection="1">
      <alignment horizontal="center" vertical="center" wrapText="1"/>
    </xf>
    <xf numFmtId="49" fontId="29" fillId="2" borderId="33" xfId="6" applyNumberFormat="1" applyFont="1" applyFill="1" applyBorder="1" applyAlignment="1" applyProtection="1">
      <alignment horizontal="left" vertical="center" wrapText="1" indent="1"/>
    </xf>
    <xf numFmtId="0" fontId="29" fillId="5" borderId="34" xfId="6" applyNumberFormat="1" applyFont="1" applyFill="1" applyBorder="1" applyAlignment="1" applyProtection="1">
      <alignment horizontal="center" vertical="center" wrapText="1"/>
    </xf>
    <xf numFmtId="49" fontId="29" fillId="0" borderId="35" xfId="6" applyNumberFormat="1" applyFont="1" applyFill="1" applyBorder="1" applyAlignment="1" applyProtection="1">
      <alignment horizontal="center" vertical="center" wrapText="1"/>
    </xf>
    <xf numFmtId="49" fontId="29" fillId="0" borderId="35" xfId="6" applyNumberFormat="1" applyFont="1" applyFill="1" applyBorder="1" applyAlignment="1" applyProtection="1">
      <alignment vertical="center" wrapText="1"/>
    </xf>
    <xf numFmtId="49" fontId="29" fillId="0" borderId="36" xfId="6" applyNumberFormat="1" applyFont="1" applyFill="1" applyBorder="1" applyAlignment="1" applyProtection="1">
      <alignment vertical="center" wrapText="1"/>
    </xf>
    <xf numFmtId="0" fontId="0" fillId="0" borderId="0" xfId="0" applyFill="1"/>
    <xf numFmtId="0" fontId="8" fillId="9" borderId="0" xfId="0" applyFont="1" applyFill="1" applyBorder="1" applyAlignment="1">
      <alignment horizontal="left" vertical="center"/>
    </xf>
    <xf numFmtId="14" fontId="25" fillId="11" borderId="32" xfId="5" applyNumberFormat="1" applyFont="1" applyBorder="1" applyAlignment="1">
      <alignment horizontal="left" vertical="center" indent="1"/>
    </xf>
    <xf numFmtId="0" fontId="8" fillId="9" borderId="0" xfId="0" applyFont="1" applyFill="1" applyBorder="1" applyAlignment="1">
      <alignment horizontal="right" vertical="center"/>
    </xf>
    <xf numFmtId="0" fontId="14" fillId="9" borderId="0" xfId="0" applyFont="1" applyFill="1" applyBorder="1" applyAlignment="1">
      <alignment horizontal="left" vertical="center"/>
    </xf>
    <xf numFmtId="0" fontId="25" fillId="11" borderId="32" xfId="5" applyNumberFormat="1" applyFont="1" applyBorder="1" applyAlignment="1">
      <alignment horizontal="left" vertical="center" indent="1"/>
    </xf>
    <xf numFmtId="0" fontId="32" fillId="9" borderId="0" xfId="0" applyFont="1" applyFill="1" applyBorder="1" applyAlignment="1">
      <alignment horizontal="center" vertical="center"/>
    </xf>
    <xf numFmtId="0" fontId="32" fillId="9" borderId="0" xfId="0" applyFont="1" applyFill="1" applyBorder="1" applyAlignment="1">
      <alignment horizontal="left" vertical="center" indent="1"/>
    </xf>
    <xf numFmtId="0" fontId="33" fillId="12" borderId="17" xfId="0" applyFont="1" applyFill="1" applyBorder="1" applyAlignment="1">
      <alignment horizontal="center" vertical="center"/>
    </xf>
    <xf numFmtId="0" fontId="33" fillId="12" borderId="18" xfId="0" applyFont="1" applyFill="1" applyBorder="1" applyAlignment="1">
      <alignment horizontal="center" vertical="center"/>
    </xf>
    <xf numFmtId="0" fontId="33" fillId="12" borderId="18" xfId="0" applyFont="1" applyFill="1" applyBorder="1" applyAlignment="1">
      <alignment horizontal="center" vertical="center" wrapText="1"/>
    </xf>
    <xf numFmtId="0" fontId="33" fillId="12" borderId="25" xfId="0" applyFont="1" applyFill="1" applyBorder="1" applyAlignment="1">
      <alignment horizontal="center" vertical="center" wrapText="1"/>
    </xf>
    <xf numFmtId="0" fontId="33" fillId="12" borderId="19" xfId="0" applyFont="1" applyFill="1" applyBorder="1" applyAlignment="1">
      <alignment horizontal="center" vertical="center"/>
    </xf>
    <xf numFmtId="0" fontId="35" fillId="2" borderId="2" xfId="0" applyFont="1" applyFill="1" applyBorder="1" applyAlignment="1">
      <alignment horizontal="center" vertical="center"/>
    </xf>
    <xf numFmtId="0" fontId="35" fillId="2" borderId="2" xfId="0" applyFont="1" applyFill="1" applyBorder="1" applyAlignment="1">
      <alignment horizontal="left" vertical="center" indent="1"/>
    </xf>
    <xf numFmtId="14" fontId="35" fillId="2" borderId="2" xfId="0" applyNumberFormat="1" applyFont="1" applyFill="1" applyBorder="1" applyAlignment="1">
      <alignment horizontal="center" vertical="center"/>
    </xf>
    <xf numFmtId="9" fontId="35" fillId="2" borderId="2" xfId="3" applyFont="1" applyFill="1" applyBorder="1" applyAlignment="1">
      <alignment horizontal="center" vertical="center"/>
    </xf>
    <xf numFmtId="0" fontId="35" fillId="2" borderId="21" xfId="0" applyFont="1" applyFill="1" applyBorder="1" applyAlignment="1">
      <alignment horizontal="left" vertical="center" indent="1"/>
    </xf>
    <xf numFmtId="0" fontId="36" fillId="2" borderId="22" xfId="0" applyFont="1" applyFill="1" applyBorder="1" applyAlignment="1">
      <alignment vertical="center"/>
    </xf>
    <xf numFmtId="0" fontId="35" fillId="2" borderId="23" xfId="0" applyFont="1" applyFill="1" applyBorder="1" applyAlignment="1">
      <alignment vertical="center"/>
    </xf>
    <xf numFmtId="0" fontId="35" fillId="2" borderId="23" xfId="0" applyFont="1" applyFill="1" applyBorder="1" applyAlignment="1">
      <alignment horizontal="left" vertical="center" indent="1"/>
    </xf>
    <xf numFmtId="0" fontId="35" fillId="2" borderId="27" xfId="3" applyNumberFormat="1" applyFont="1" applyFill="1" applyBorder="1" applyAlignment="1">
      <alignment horizontal="center" vertical="center"/>
    </xf>
    <xf numFmtId="0" fontId="35" fillId="2" borderId="24" xfId="0" applyFont="1" applyFill="1" applyBorder="1" applyAlignment="1">
      <alignment vertical="center"/>
    </xf>
    <xf numFmtId="164" fontId="37" fillId="11" borderId="32" xfId="5" applyNumberFormat="1" applyFont="1" applyBorder="1" applyAlignment="1">
      <alignment horizontal="left" vertical="center" indent="1"/>
    </xf>
    <xf numFmtId="49" fontId="38" fillId="12" borderId="12" xfId="6" applyNumberFormat="1" applyFont="1" applyFill="1" applyBorder="1" applyAlignment="1" applyProtection="1">
      <alignment horizontal="center" vertical="center" wrapText="1"/>
    </xf>
    <xf numFmtId="49" fontId="38" fillId="12" borderId="13" xfId="6" applyNumberFormat="1" applyFont="1" applyFill="1" applyBorder="1" applyAlignment="1" applyProtection="1">
      <alignment horizontal="center" vertical="center" wrapText="1"/>
    </xf>
    <xf numFmtId="49" fontId="38" fillId="12" borderId="14" xfId="6" applyNumberFormat="1" applyFont="1" applyFill="1" applyBorder="1" applyAlignment="1" applyProtection="1">
      <alignment horizontal="center" vertical="center" wrapText="1"/>
    </xf>
    <xf numFmtId="14" fontId="4" fillId="12" borderId="0" xfId="0" applyNumberFormat="1" applyFont="1" applyFill="1" applyBorder="1" applyAlignment="1">
      <alignment horizontal="center" vertical="center"/>
    </xf>
    <xf numFmtId="0" fontId="15" fillId="4" borderId="0" xfId="0" applyFont="1" applyFill="1" applyAlignment="1">
      <alignment vertical="center"/>
    </xf>
    <xf numFmtId="0" fontId="4" fillId="2" borderId="27" xfId="0" applyFont="1" applyFill="1" applyBorder="1" applyAlignment="1">
      <alignment horizontal="center" vertical="center" wrapText="1"/>
    </xf>
    <xf numFmtId="164" fontId="25" fillId="11" borderId="32" xfId="5" applyNumberFormat="1" applyFont="1" applyBorder="1" applyAlignment="1">
      <alignment horizontal="left" vertical="center" indent="1"/>
    </xf>
    <xf numFmtId="164" fontId="4" fillId="2" borderId="2" xfId="0" applyNumberFormat="1" applyFont="1" applyFill="1" applyBorder="1" applyAlignment="1">
      <alignment horizontal="center" vertical="center" wrapText="1"/>
    </xf>
    <xf numFmtId="0" fontId="40" fillId="9" borderId="0" xfId="0" applyFont="1" applyFill="1" applyBorder="1" applyAlignment="1">
      <alignment horizontal="left" vertical="center" indent="1"/>
    </xf>
    <xf numFmtId="0" fontId="41" fillId="2" borderId="27" xfId="0" applyFont="1" applyFill="1" applyBorder="1" applyAlignment="1">
      <alignment horizontal="center" vertical="center" wrapText="1"/>
    </xf>
    <xf numFmtId="0" fontId="8" fillId="4" borderId="0" xfId="0" applyFont="1" applyFill="1" applyBorder="1" applyAlignment="1">
      <alignment horizontal="left" vertical="center"/>
    </xf>
    <xf numFmtId="0" fontId="8" fillId="4" borderId="0" xfId="0" applyFont="1" applyFill="1" applyBorder="1" applyAlignment="1">
      <alignment horizontal="center" vertical="center"/>
    </xf>
    <xf numFmtId="0" fontId="8" fillId="4" borderId="0" xfId="0" applyFont="1" applyFill="1" applyBorder="1" applyAlignment="1">
      <alignment horizontal="right" vertical="center"/>
    </xf>
    <xf numFmtId="164" fontId="37" fillId="4" borderId="32" xfId="5" applyNumberFormat="1" applyFont="1" applyFill="1" applyBorder="1" applyAlignment="1">
      <alignment horizontal="left" vertical="center" indent="1"/>
    </xf>
    <xf numFmtId="0" fontId="8" fillId="4" borderId="0" xfId="0" applyFont="1" applyFill="1" applyBorder="1" applyAlignment="1">
      <alignment horizontal="left" vertical="center" indent="1"/>
    </xf>
    <xf numFmtId="0" fontId="20" fillId="4" borderId="0" xfId="0" applyFont="1" applyFill="1"/>
    <xf numFmtId="0" fontId="14" fillId="4" borderId="0" xfId="0" applyFont="1" applyFill="1" applyBorder="1" applyAlignment="1">
      <alignment horizontal="left" vertical="center"/>
    </xf>
    <xf numFmtId="0" fontId="25" fillId="4" borderId="32" xfId="5" applyNumberFormat="1" applyFont="1" applyFill="1" applyBorder="1" applyAlignment="1">
      <alignment horizontal="left" vertical="center" indent="1"/>
    </xf>
    <xf numFmtId="0" fontId="32" fillId="4" borderId="0" xfId="0" applyFont="1" applyFill="1" applyBorder="1" applyAlignment="1">
      <alignment horizontal="center" vertical="center"/>
    </xf>
    <xf numFmtId="0" fontId="9" fillId="4" borderId="0" xfId="0" applyFont="1" applyFill="1" applyBorder="1" applyAlignment="1">
      <alignment horizontal="center" vertical="center"/>
    </xf>
    <xf numFmtId="0" fontId="32" fillId="4" borderId="0" xfId="0" applyFont="1" applyFill="1" applyBorder="1" applyAlignment="1">
      <alignment horizontal="left" vertical="center" indent="1"/>
    </xf>
    <xf numFmtId="0" fontId="8" fillId="4" borderId="0" xfId="0" applyFont="1" applyFill="1"/>
    <xf numFmtId="0" fontId="25" fillId="4" borderId="32" xfId="5" applyNumberFormat="1" applyFont="1" applyFill="1" applyBorder="1" applyAlignment="1">
      <alignment horizontal="left" vertical="center"/>
    </xf>
    <xf numFmtId="14" fontId="25" fillId="16" borderId="32" xfId="5" applyNumberFormat="1" applyFont="1" applyFill="1" applyBorder="1" applyAlignment="1">
      <alignment horizontal="left" vertical="center"/>
    </xf>
    <xf numFmtId="0" fontId="35" fillId="17" borderId="20" xfId="0" applyFont="1" applyFill="1" applyBorder="1" applyAlignment="1">
      <alignment horizontal="center" vertical="center"/>
    </xf>
    <xf numFmtId="0" fontId="35" fillId="17" borderId="2" xfId="0" applyFont="1" applyFill="1" applyBorder="1" applyAlignment="1">
      <alignment horizontal="left" vertical="center" indent="1"/>
    </xf>
    <xf numFmtId="0" fontId="35" fillId="17" borderId="26" xfId="3" applyNumberFormat="1" applyFont="1" applyFill="1" applyBorder="1" applyAlignment="1">
      <alignment horizontal="center" vertical="center"/>
    </xf>
    <xf numFmtId="0" fontId="28" fillId="9" borderId="0" xfId="0" applyFont="1" applyFill="1" applyBorder="1" applyAlignment="1">
      <alignment vertical="center"/>
    </xf>
    <xf numFmtId="0" fontId="25" fillId="8" borderId="37" xfId="0" applyFont="1" applyFill="1" applyBorder="1" applyAlignment="1">
      <alignment horizontal="center" vertical="center" wrapText="1"/>
    </xf>
    <xf numFmtId="0" fontId="25" fillId="8" borderId="38" xfId="0" applyFont="1" applyFill="1" applyBorder="1" applyAlignment="1">
      <alignment horizontal="left" vertical="center" wrapText="1" indent="1"/>
    </xf>
    <xf numFmtId="0" fontId="25" fillId="8" borderId="39" xfId="0" applyFont="1" applyFill="1" applyBorder="1" applyAlignment="1">
      <alignment horizontal="left" vertical="center" wrapText="1" indent="1"/>
    </xf>
    <xf numFmtId="0" fontId="41" fillId="2" borderId="2" xfId="0" applyFont="1" applyFill="1" applyBorder="1" applyAlignment="1">
      <alignment horizontal="center" vertical="center" wrapText="1"/>
    </xf>
    <xf numFmtId="0" fontId="42" fillId="8" borderId="38" xfId="0" quotePrefix="1" applyNumberFormat="1" applyFont="1" applyFill="1" applyBorder="1" applyAlignment="1">
      <alignment horizontal="center" vertical="center" wrapText="1"/>
    </xf>
    <xf numFmtId="0" fontId="42" fillId="8" borderId="38" xfId="0" applyNumberFormat="1" applyFont="1" applyFill="1" applyBorder="1" applyAlignment="1">
      <alignment horizontal="center" vertical="center" wrapText="1"/>
    </xf>
    <xf numFmtId="49" fontId="17" fillId="17" borderId="0" xfId="4" applyNumberFormat="1" applyFill="1" applyAlignment="1">
      <alignment horizontal="center" vertical="center"/>
    </xf>
    <xf numFmtId="49" fontId="12" fillId="2" borderId="32" xfId="0" applyNumberFormat="1" applyFont="1" applyFill="1" applyBorder="1" applyAlignment="1">
      <alignment horizontal="center" vertical="top" wrapText="1"/>
    </xf>
    <xf numFmtId="0" fontId="35" fillId="17" borderId="2" xfId="0" applyFont="1" applyFill="1" applyBorder="1" applyAlignment="1">
      <alignment horizontal="center" vertical="center"/>
    </xf>
    <xf numFmtId="0" fontId="33" fillId="8" borderId="25" xfId="0" applyFont="1" applyFill="1" applyBorder="1" applyAlignment="1">
      <alignment horizontal="center" vertical="center" wrapText="1"/>
    </xf>
    <xf numFmtId="0" fontId="43" fillId="17" borderId="26" xfId="3" applyNumberFormat="1" applyFont="1" applyFill="1" applyBorder="1" applyAlignment="1">
      <alignment horizontal="center" vertical="center"/>
    </xf>
    <xf numFmtId="0" fontId="43" fillId="2" borderId="27" xfId="3" applyNumberFormat="1" applyFont="1" applyFill="1" applyBorder="1" applyAlignment="1">
      <alignment horizontal="center" vertical="center"/>
    </xf>
    <xf numFmtId="0" fontId="4" fillId="2" borderId="16" xfId="0" applyFont="1" applyFill="1" applyBorder="1" applyAlignment="1">
      <alignment horizontal="left" vertical="center" indent="1"/>
    </xf>
    <xf numFmtId="0" fontId="4" fillId="6" borderId="40" xfId="0" applyFont="1" applyFill="1" applyBorder="1" applyAlignment="1">
      <alignment horizontal="center" vertical="center"/>
    </xf>
    <xf numFmtId="0" fontId="13" fillId="12" borderId="40" xfId="0" applyFont="1" applyFill="1" applyBorder="1" applyAlignment="1">
      <alignment horizontal="left" vertical="center"/>
    </xf>
    <xf numFmtId="0" fontId="4" fillId="12" borderId="41" xfId="0" applyFont="1" applyFill="1" applyBorder="1" applyAlignment="1">
      <alignment horizontal="left" vertical="center"/>
    </xf>
    <xf numFmtId="0" fontId="7" fillId="0" borderId="42" xfId="0" applyFont="1" applyBorder="1" applyAlignment="1">
      <alignment vertical="center"/>
    </xf>
    <xf numFmtId="0" fontId="7" fillId="0" borderId="35" xfId="0" applyFont="1" applyBorder="1" applyAlignment="1">
      <alignment vertical="center"/>
    </xf>
    <xf numFmtId="0" fontId="7" fillId="0" borderId="36" xfId="0" applyFont="1" applyBorder="1" applyAlignment="1">
      <alignment vertical="center"/>
    </xf>
    <xf numFmtId="0" fontId="4" fillId="0" borderId="3" xfId="0" applyNumberFormat="1" applyFont="1" applyBorder="1" applyAlignment="1">
      <alignment horizontal="center" vertical="center"/>
    </xf>
    <xf numFmtId="0" fontId="4" fillId="0" borderId="3" xfId="0" applyFont="1" applyBorder="1" applyAlignment="1">
      <alignment horizontal="left" vertical="center" wrapText="1" indent="1"/>
    </xf>
    <xf numFmtId="0" fontId="7" fillId="0" borderId="10" xfId="0" applyFont="1" applyBorder="1" applyAlignment="1">
      <alignment horizontal="left" vertical="center" wrapText="1" indent="1"/>
    </xf>
    <xf numFmtId="0" fontId="15" fillId="4" borderId="0" xfId="0" applyFont="1" applyFill="1" applyAlignment="1">
      <alignment horizontal="center" vertical="center"/>
    </xf>
    <xf numFmtId="0" fontId="19" fillId="9" borderId="0" xfId="0" applyFont="1" applyFill="1" applyBorder="1" applyAlignment="1">
      <alignment horizontal="right" vertical="center"/>
    </xf>
    <xf numFmtId="0" fontId="39" fillId="0" borderId="30" xfId="0" applyFont="1" applyBorder="1" applyAlignment="1">
      <alignment horizontal="center" vertical="center"/>
    </xf>
    <xf numFmtId="0" fontId="1" fillId="0" borderId="43" xfId="0" applyFont="1" applyBorder="1" applyAlignment="1">
      <alignment horizontal="center" vertical="center"/>
    </xf>
  </cellXfs>
  <cellStyles count="7">
    <cellStyle name="20% - Accent3" xfId="5" builtinId="38"/>
    <cellStyle name="Hyperlink" xfId="4" builtinId="8"/>
    <cellStyle name="Normal" xfId="0" builtinId="0"/>
    <cellStyle name="Normal 2" xfId="2"/>
    <cellStyle name="Normal 2 2" xfId="1"/>
    <cellStyle name="Normal 2 3" xfId="6"/>
    <cellStyle name="Percent" xfId="3" builtinId="5"/>
  </cellStyles>
  <dxfs count="5">
    <dxf>
      <font>
        <b val="0"/>
        <i/>
        <strike/>
        <color theme="9" tint="-0.24994659260841701"/>
      </font>
    </dxf>
    <dxf>
      <font>
        <b val="0"/>
        <i/>
        <strike/>
        <color theme="9" tint="-0.24994659260841701"/>
      </font>
    </dxf>
    <dxf>
      <font>
        <b val="0"/>
        <i/>
        <strike/>
        <color theme="9" tint="-0.24994659260841701"/>
      </font>
    </dxf>
    <dxf>
      <font>
        <b val="0"/>
        <i/>
        <strike/>
        <color theme="9" tint="-0.24994659260841701"/>
      </font>
    </dxf>
    <dxf>
      <font>
        <b val="0"/>
        <i/>
        <strike/>
        <color theme="9" tint="-0.24994659260841701"/>
      </font>
    </dxf>
  </dxfs>
  <tableStyles count="0" defaultTableStyle="TableStyleMedium2" defaultPivotStyle="PivotStyleLight16"/>
  <colors>
    <mruColors>
      <color rgb="FFFFFF99"/>
      <color rgb="FF0F6F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1</xdr:col>
      <xdr:colOff>38520</xdr:colOff>
      <xdr:row>1</xdr:row>
      <xdr:rowOff>70457</xdr:rowOff>
    </xdr:from>
    <xdr:ext cx="1820487" cy="507176"/>
    <xdr:pic>
      <xdr:nvPicPr>
        <xdr:cNvPr id="14" name="Picture 13">
          <a:extLst>
            <a:ext uri="{FF2B5EF4-FFF2-40B4-BE49-F238E27FC236}">
              <a16:creationId xmlns:a16="http://schemas.microsoft.com/office/drawing/2014/main" id="{93529560-18A7-4A9A-B56C-127CF6671CC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729" b="20605"/>
        <a:stretch/>
      </xdr:blipFill>
      <xdr:spPr bwMode="auto">
        <a:xfrm>
          <a:off x="531579" y="260957"/>
          <a:ext cx="1820487" cy="507176"/>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29195</xdr:colOff>
      <xdr:row>1</xdr:row>
      <xdr:rowOff>25179</xdr:rowOff>
    </xdr:from>
    <xdr:ext cx="1820487" cy="507176"/>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729" b="20605"/>
        <a:stretch/>
      </xdr:blipFill>
      <xdr:spPr bwMode="auto">
        <a:xfrm>
          <a:off x="253313" y="215679"/>
          <a:ext cx="1820487" cy="507176"/>
        </a:xfrm>
        <a:prstGeom prst="rect">
          <a:avLst/>
        </a:prstGeom>
        <a:ln>
          <a:noFill/>
        </a:ln>
        <a:extLst>
          <a:ext uri="{53640926-AAD7-44D8-BBD7-CCE9431645EC}">
            <a14:shadowObscured xmlns:a14="http://schemas.microsoft.com/office/drawing/2010/main"/>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17989</xdr:colOff>
      <xdr:row>1</xdr:row>
      <xdr:rowOff>36385</xdr:rowOff>
    </xdr:from>
    <xdr:ext cx="1820487" cy="507176"/>
    <xdr:pic>
      <xdr:nvPicPr>
        <xdr:cNvPr id="2" name="Picture 1">
          <a:extLst>
            <a:ext uri="{FF2B5EF4-FFF2-40B4-BE49-F238E27FC236}">
              <a16:creationId xmlns:a16="http://schemas.microsoft.com/office/drawing/2014/main" id="{4404EE0E-8E06-423B-8EDE-DD1C9AD00A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729" b="20605"/>
        <a:stretch/>
      </xdr:blipFill>
      <xdr:spPr bwMode="auto">
        <a:xfrm>
          <a:off x="242107" y="226885"/>
          <a:ext cx="1820487" cy="507176"/>
        </a:xfrm>
        <a:prstGeom prst="rect">
          <a:avLst/>
        </a:prstGeom>
        <a:ln>
          <a:noFill/>
        </a:ln>
        <a:extLst>
          <a:ext uri="{53640926-AAD7-44D8-BBD7-CCE9431645EC}">
            <a14:shadowObscured xmlns:a14="http://schemas.microsoft.com/office/drawing/2010/main"/>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371475</xdr:colOff>
      <xdr:row>1</xdr:row>
      <xdr:rowOff>38100</xdr:rowOff>
    </xdr:from>
    <xdr:to>
      <xdr:col>3</xdr:col>
      <xdr:colOff>123825</xdr:colOff>
      <xdr:row>1</xdr:row>
      <xdr:rowOff>581330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5" y="238125"/>
          <a:ext cx="914400" cy="543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AppData/Roaming/Microsoft/Excel/NCSW_Danh%20s&#225;ch%20nh&#226;n%20vi&#234;n_V1%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esktop/NCSW_Danh%20s&#225;ch%20nh&#226;n%20vi&#234;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Thống kê"/>
      <sheetName val="3.Theo dõi nỗ lực dự án"/>
      <sheetName val="2.Lịch sử điều chuyển"/>
      <sheetName val="1. Danh sách nhân viên"/>
      <sheetName val="4.Dữ liệu chung"/>
      <sheetName val="Hướng dẫn"/>
    </sheetNames>
    <sheetDataSet>
      <sheetData sheetId="0"/>
      <sheetData sheetId="1"/>
      <sheetData sheetId="2">
        <row r="3">
          <cell r="D3" t="str">
            <v>Mã NV</v>
          </cell>
          <cell r="E3" t="str">
            <v>Phụ</v>
          </cell>
          <cell r="F3" t="str">
            <v>Phụ 2</v>
          </cell>
          <cell r="G3" t="str">
            <v>Họ và tên</v>
          </cell>
          <cell r="H3" t="str">
            <v>Bộ phận cũ</v>
          </cell>
          <cell r="I3" t="str">
            <v xml:space="preserve">Chức vụ cũ </v>
          </cell>
          <cell r="J3" t="str">
            <v>Trạng thái</v>
          </cell>
          <cell r="K3" t="str">
            <v>Bộ phận mới</v>
          </cell>
          <cell r="L3" t="str">
            <v xml:space="preserve">Vị trí mới </v>
          </cell>
        </row>
        <row r="4">
          <cell r="D4" t="str">
            <v>10000</v>
          </cell>
          <cell r="E4" t="str">
            <v>10000x</v>
          </cell>
          <cell r="F4" t="str">
            <v>10000-1</v>
          </cell>
          <cell r="G4" t="str">
            <v>Nguyễn Văn A</v>
          </cell>
          <cell r="H4" t="str">
            <v>Khối dự án ERP</v>
          </cell>
          <cell r="I4" t="str">
            <v>Khối dự án ERP</v>
          </cell>
          <cell r="J4" t="str">
            <v>Miễn nhiệm</v>
          </cell>
          <cell r="K4" t="str">
            <v>Phòng HCNS</v>
          </cell>
          <cell r="L4" t="str">
            <v>Trợ lý BGĐ</v>
          </cell>
        </row>
        <row r="5">
          <cell r="D5" t="str">
            <v>12888</v>
          </cell>
          <cell r="E5" t="str">
            <v>12888</v>
          </cell>
          <cell r="F5" t="str">
            <v>12888-1</v>
          </cell>
          <cell r="G5" t="str">
            <v>Phạm Ngọc Thúy</v>
          </cell>
          <cell r="H5" t="str">
            <v>Trưởng nhóm hỗ trợ IT</v>
          </cell>
          <cell r="I5" t="str">
            <v>Trưởng nhóm hỗ trợ IT</v>
          </cell>
          <cell r="J5" t="str">
            <v>Điều chuyển</v>
          </cell>
          <cell r="K5" t="str">
            <v>Phòng PR &amp; Marketing</v>
          </cell>
          <cell r="L5" t="str">
            <v>Nhân viên đời sống</v>
          </cell>
        </row>
        <row r="6">
          <cell r="D6" t="str">
            <v>12888</v>
          </cell>
          <cell r="E6" t="str">
            <v>12888x</v>
          </cell>
          <cell r="F6" t="str">
            <v>12888-2</v>
          </cell>
          <cell r="G6" t="str">
            <v>Phạm Ngọc Thúy</v>
          </cell>
          <cell r="H6" t="str">
            <v>Phòng PR &amp; Marketing</v>
          </cell>
          <cell r="I6" t="str">
            <v>Nhân viên đời sống</v>
          </cell>
          <cell r="J6" t="str">
            <v>Miễn nhiệm</v>
          </cell>
          <cell r="K6" t="str">
            <v>Phòng Tài chính kế toán</v>
          </cell>
          <cell r="L6" t="str">
            <v>Nhân viên Hồ sơ thầu</v>
          </cell>
        </row>
        <row r="7">
          <cell r="E7" t="str">
            <v/>
          </cell>
          <cell r="F7" t="str">
            <v/>
          </cell>
          <cell r="G7" t="str">
            <v/>
          </cell>
          <cell r="H7" t="str">
            <v/>
          </cell>
          <cell r="I7" t="str">
            <v/>
          </cell>
        </row>
        <row r="8">
          <cell r="E8" t="str">
            <v/>
          </cell>
          <cell r="F8" t="str">
            <v/>
          </cell>
          <cell r="G8" t="str">
            <v/>
          </cell>
          <cell r="H8" t="str">
            <v/>
          </cell>
          <cell r="I8" t="str">
            <v/>
          </cell>
        </row>
        <row r="9">
          <cell r="E9" t="str">
            <v/>
          </cell>
          <cell r="F9" t="str">
            <v/>
          </cell>
          <cell r="G9" t="str">
            <v/>
          </cell>
          <cell r="H9" t="str">
            <v/>
          </cell>
          <cell r="I9" t="str">
            <v/>
          </cell>
        </row>
        <row r="10">
          <cell r="E10" t="str">
            <v/>
          </cell>
          <cell r="F10" t="str">
            <v/>
          </cell>
          <cell r="G10" t="str">
            <v/>
          </cell>
          <cell r="H10" t="str">
            <v/>
          </cell>
          <cell r="I10" t="str">
            <v/>
          </cell>
        </row>
        <row r="11">
          <cell r="E11" t="str">
            <v/>
          </cell>
          <cell r="F11" t="str">
            <v/>
          </cell>
          <cell r="G11" t="str">
            <v/>
          </cell>
          <cell r="H11" t="str">
            <v/>
          </cell>
          <cell r="I11" t="str">
            <v/>
          </cell>
        </row>
        <row r="12">
          <cell r="E12" t="str">
            <v/>
          </cell>
          <cell r="F12" t="str">
            <v/>
          </cell>
          <cell r="G12" t="str">
            <v/>
          </cell>
          <cell r="H12" t="str">
            <v/>
          </cell>
          <cell r="I12" t="str">
            <v/>
          </cell>
        </row>
        <row r="13">
          <cell r="E13" t="str">
            <v/>
          </cell>
          <cell r="F13" t="str">
            <v/>
          </cell>
          <cell r="G13" t="str">
            <v/>
          </cell>
          <cell r="H13" t="str">
            <v/>
          </cell>
          <cell r="I13" t="str">
            <v/>
          </cell>
        </row>
        <row r="14">
          <cell r="E14" t="str">
            <v/>
          </cell>
          <cell r="F14" t="str">
            <v/>
          </cell>
          <cell r="G14" t="str">
            <v/>
          </cell>
          <cell r="H14" t="str">
            <v/>
          </cell>
          <cell r="I14" t="str">
            <v/>
          </cell>
        </row>
        <row r="15">
          <cell r="E15" t="str">
            <v/>
          </cell>
          <cell r="F15" t="str">
            <v/>
          </cell>
          <cell r="G15" t="str">
            <v/>
          </cell>
          <cell r="H15" t="str">
            <v/>
          </cell>
          <cell r="I15" t="str">
            <v/>
          </cell>
        </row>
        <row r="16">
          <cell r="E16" t="str">
            <v/>
          </cell>
          <cell r="F16" t="str">
            <v/>
          </cell>
          <cell r="G16" t="str">
            <v/>
          </cell>
          <cell r="H16" t="str">
            <v/>
          </cell>
          <cell r="I16" t="str">
            <v/>
          </cell>
        </row>
        <row r="17">
          <cell r="E17" t="str">
            <v/>
          </cell>
          <cell r="F17" t="str">
            <v/>
          </cell>
          <cell r="G17" t="str">
            <v/>
          </cell>
          <cell r="H17" t="str">
            <v/>
          </cell>
          <cell r="I17" t="str">
            <v/>
          </cell>
        </row>
        <row r="18">
          <cell r="E18" t="str">
            <v/>
          </cell>
          <cell r="F18" t="str">
            <v/>
          </cell>
          <cell r="G18" t="str">
            <v/>
          </cell>
          <cell r="H18" t="str">
            <v/>
          </cell>
          <cell r="I18" t="str">
            <v/>
          </cell>
        </row>
        <row r="19">
          <cell r="E19" t="str">
            <v/>
          </cell>
          <cell r="F19" t="str">
            <v/>
          </cell>
          <cell r="G19" t="str">
            <v/>
          </cell>
          <cell r="H19" t="str">
            <v/>
          </cell>
          <cell r="I19" t="str">
            <v/>
          </cell>
        </row>
        <row r="20">
          <cell r="E20" t="str">
            <v/>
          </cell>
          <cell r="F20" t="str">
            <v/>
          </cell>
          <cell r="G20" t="str">
            <v/>
          </cell>
          <cell r="H20" t="str">
            <v/>
          </cell>
          <cell r="I20" t="str">
            <v/>
          </cell>
        </row>
      </sheetData>
      <sheetData sheetId="3"/>
      <sheetData sheetId="4">
        <row r="3">
          <cell r="H3" t="str">
            <v>Phó Giám đốc</v>
          </cell>
        </row>
        <row r="4">
          <cell r="H4" t="str">
            <v>Nhân viên kinh doanh</v>
          </cell>
        </row>
        <row r="5">
          <cell r="H5" t="str">
            <v>Nhân viên Tư vấn dự án</v>
          </cell>
        </row>
        <row r="6">
          <cell r="H6" t="str">
            <v>Nhân viên Hồ sơ thầu</v>
          </cell>
        </row>
        <row r="7">
          <cell r="H7" t="str">
            <v>Trợ lý BGĐ</v>
          </cell>
        </row>
        <row r="8">
          <cell r="H8" t="str">
            <v>Nhân viên lái xe</v>
          </cell>
        </row>
        <row r="9">
          <cell r="H9" t="str">
            <v>Cộng tác viên (NCS)</v>
          </cell>
        </row>
        <row r="10">
          <cell r="H10" t="str">
            <v>Nhân viên PR</v>
          </cell>
        </row>
        <row r="11">
          <cell r="H11" t="str">
            <v>Nhân viên đời sống</v>
          </cell>
        </row>
        <row r="12">
          <cell r="H12" t="str">
            <v>Nhân viên đào tạo</v>
          </cell>
        </row>
        <row r="13">
          <cell r="H13" t="str">
            <v>Trưởng nhóm HCNS HN</v>
          </cell>
        </row>
        <row r="14">
          <cell r="H14" t="str">
            <v>Nhân viên Hành chính</v>
          </cell>
        </row>
        <row r="15">
          <cell r="H15" t="str">
            <v>Nhân viên nhân sự</v>
          </cell>
        </row>
        <row r="16">
          <cell r="H16" t="str">
            <v>Nhân viên tạp vụ vệ sinh</v>
          </cell>
        </row>
        <row r="17">
          <cell r="H17" t="str">
            <v>Trưởng nhóm HCNS HCM</v>
          </cell>
        </row>
        <row r="18">
          <cell r="H18" t="str">
            <v>Nhân viên kế toán</v>
          </cell>
        </row>
        <row r="19">
          <cell r="H19" t="str">
            <v>Nhân viên QLCL</v>
          </cell>
        </row>
        <row r="20">
          <cell r="H20" t="str">
            <v>Nhân viên Quay dựng phim</v>
          </cell>
        </row>
        <row r="21">
          <cell r="H21" t="str">
            <v>Nhân viên Thiết kế</v>
          </cell>
        </row>
        <row r="22">
          <cell r="H22" t="str">
            <v>Trưởng nhóm Truyền thông nội bộ</v>
          </cell>
        </row>
        <row r="23">
          <cell r="H23" t="str">
            <v>Nhân viên Nghiên cứu thị trường</v>
          </cell>
        </row>
        <row r="24">
          <cell r="H24" t="str">
            <v>Nhân viên SEO</v>
          </cell>
        </row>
        <row r="25">
          <cell r="H25" t="str">
            <v>Trưởng phòng PR &amp; Marketing</v>
          </cell>
        </row>
        <row r="26">
          <cell r="H26" t="str">
            <v>Trưởng nhóm Thị trường</v>
          </cell>
        </row>
        <row r="27">
          <cell r="H27" t="str">
            <v>Nhân viên Phân tích dữ liệu</v>
          </cell>
        </row>
        <row r="28">
          <cell r="H28" t="str">
            <v>Nhân viên Nghiên cứu Thị trường và Mạng xã hội</v>
          </cell>
        </row>
        <row r="29">
          <cell r="H29" t="str">
            <v>Nhân viên PTNV</v>
          </cell>
        </row>
        <row r="30">
          <cell r="H30" t="str">
            <v>Trưởng phòng PTNV</v>
          </cell>
        </row>
        <row r="31">
          <cell r="H31" t="str">
            <v>Phó phòng PTNV</v>
          </cell>
        </row>
        <row r="32">
          <cell r="H32" t="str">
            <v>Trưởng phòng Phát triển Mobile</v>
          </cell>
        </row>
        <row r="33">
          <cell r="H33" t="str">
            <v>Nhân viên Lập trình IOS</v>
          </cell>
        </row>
        <row r="34">
          <cell r="H34" t="str">
            <v>Trưởng nhóm lập trình IOS</v>
          </cell>
        </row>
        <row r="35">
          <cell r="H35" t="str">
            <v>Nhân viên Lập trình Android</v>
          </cell>
        </row>
        <row r="36">
          <cell r="H36" t="str">
            <v>Trưởng nhóm lập trình Android</v>
          </cell>
        </row>
        <row r="37">
          <cell r="H37" t="str">
            <v>Trưởng nhóm thiết kế ứng dụng Mobile</v>
          </cell>
        </row>
        <row r="38">
          <cell r="H38" t="str">
            <v>Nhân viên Kiểm thử phần mềm</v>
          </cell>
        </row>
        <row r="39">
          <cell r="H39" t="str">
            <v>Phó phòng Triển khai</v>
          </cell>
        </row>
        <row r="40">
          <cell r="H40" t="str">
            <v>Trưởng phòng triển khai</v>
          </cell>
        </row>
        <row r="41">
          <cell r="H41" t="str">
            <v>Nhân viên triển khai</v>
          </cell>
        </row>
        <row r="42">
          <cell r="H42" t="str">
            <v>Trưởng nhóm triển khai giáo dục</v>
          </cell>
        </row>
        <row r="43">
          <cell r="H43" t="str">
            <v>Trưởng nhóm Triển khai Y tế</v>
          </cell>
        </row>
        <row r="44">
          <cell r="H44" t="str">
            <v>Nhân viên quản trị hệ thống</v>
          </cell>
        </row>
        <row r="45">
          <cell r="H45" t="str">
            <v>Trưởng nhóm Quản trị hệ thống</v>
          </cell>
        </row>
        <row r="46">
          <cell r="H46" t="str">
            <v>Nhân viên đào tạo và hỗ trợ</v>
          </cell>
        </row>
        <row r="47">
          <cell r="H47" t="str">
            <v>Trưởng nhóm đào tạo và hỗ trợ</v>
          </cell>
        </row>
        <row r="48">
          <cell r="H48" t="str">
            <v>Nhân viên lập trình web</v>
          </cell>
        </row>
        <row r="49">
          <cell r="H49" t="str">
            <v>Nhân viên Lập trình Winform</v>
          </cell>
        </row>
        <row r="50">
          <cell r="H50" t="str">
            <v>Trưởng nhóm Lập trình Winform DVC HN</v>
          </cell>
        </row>
        <row r="51">
          <cell r="H51" t="str">
            <v>Trưởng dự án DVC Hà Nội</v>
          </cell>
        </row>
        <row r="52">
          <cell r="H52" t="str">
            <v>Trưởng nhóm Lập trình DVC HCM</v>
          </cell>
        </row>
        <row r="53">
          <cell r="H53" t="str">
            <v>Trưởng dự án Dịch vụ công HCM</v>
          </cell>
        </row>
        <row r="54">
          <cell r="H54" t="str">
            <v>Trưởng dự án Giáo dục</v>
          </cell>
        </row>
        <row r="55">
          <cell r="H55" t="str">
            <v>Trưởng dự án Y tế</v>
          </cell>
        </row>
        <row r="56">
          <cell r="H56" t="str">
            <v>Trưởng nhóm Lập trình web Y tế</v>
          </cell>
        </row>
        <row r="57">
          <cell r="H57" t="str">
            <v>Trưởng nhóm Lập trình Winform Y tế</v>
          </cell>
        </row>
        <row r="58">
          <cell r="H58" t="str">
            <v>Trưởng dự án Y tế</v>
          </cell>
        </row>
        <row r="59">
          <cell r="H59" t="str">
            <v>Trưởng dự án Qũy nhà tái định cư</v>
          </cell>
        </row>
        <row r="60">
          <cell r="H60" t="str">
            <v>Trưởng dự án Website Nhật Cường</v>
          </cell>
        </row>
        <row r="61">
          <cell r="H61" t="str">
            <v>Nhân viên Lập trình IOS</v>
          </cell>
        </row>
        <row r="62">
          <cell r="H62" t="str">
            <v>Trưởng BP Phân Tích Thiết Kế ERP</v>
          </cell>
        </row>
        <row r="63">
          <cell r="H63" t="str">
            <v>Chuyên viên Phân tích Nghiệp vụ</v>
          </cell>
        </row>
        <row r="64">
          <cell r="H64" t="str">
            <v>Trưởng bộ phận Thiết kế</v>
          </cell>
        </row>
        <row r="65">
          <cell r="H65" t="str">
            <v>Trưởng phòng Quản lý dự án</v>
          </cell>
        </row>
        <row r="66">
          <cell r="H66" t="str">
            <v>Trưởng dự án ERP Viettel</v>
          </cell>
        </row>
        <row r="67">
          <cell r="H67" t="str">
            <v>Trưởng bộ phận Lập trình</v>
          </cell>
        </row>
        <row r="68">
          <cell r="H68" t="str">
            <v>Trưởng dự án ERP</v>
          </cell>
        </row>
        <row r="69">
          <cell r="H69" t="str">
            <v>Trưởng bộ phận Triển khai ERP HN</v>
          </cell>
        </row>
        <row r="70">
          <cell r="H70" t="str">
            <v>Giám đốc Trung tâm Hệ thống và An ninh mạng</v>
          </cell>
        </row>
        <row r="71">
          <cell r="H71" t="str">
            <v>Chuyên viên Hạ tầng mạng &amp; Trung tâm dữ liệu</v>
          </cell>
        </row>
        <row r="72">
          <cell r="H72" t="str">
            <v>Chuyên viên Voip</v>
          </cell>
        </row>
        <row r="73">
          <cell r="H73" t="str">
            <v>Chuyên viên Hạ tầng mạng &amp; Trung tâm dữ liệu</v>
          </cell>
        </row>
        <row r="74">
          <cell r="H74" t="str">
            <v>Trưởng phòng Hạ tầng và Trung tâm dữ liệu</v>
          </cell>
        </row>
        <row r="75">
          <cell r="H75" t="str">
            <v>Chuyên viên Quản trị cơ sở dữ liệu</v>
          </cell>
        </row>
        <row r="76">
          <cell r="H76" t="str">
            <v>Trưởng bộ phận PL/SQL</v>
          </cell>
        </row>
        <row r="77">
          <cell r="H77" t="str">
            <v>Trưởng phòng Quản trị cơ sở dữ liệu</v>
          </cell>
        </row>
        <row r="78">
          <cell r="H78" t="str">
            <v>Chuyên viên An ninh Ứng dụng &amp; Xử lý sự cố</v>
          </cell>
        </row>
        <row r="79">
          <cell r="H79" t="str">
            <v>Chuyên viên Kiểm tra An ninh</v>
          </cell>
        </row>
        <row r="80">
          <cell r="H80" t="str">
            <v>Trưởng phòng An ninh ứng dụng và xử lý sự cố</v>
          </cell>
        </row>
        <row r="81">
          <cell r="H81" t="str">
            <v>Nhân viên hỗ trợ Kỹ thuật hạ tầng</v>
          </cell>
        </row>
        <row r="82">
          <cell r="H82" t="str">
            <v>Trưởng nhóm hỗ trợ IT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Thống kê"/>
      <sheetName val="3.Theo dõi nỗ lực dự án"/>
      <sheetName val="2.Lịch sử điều chuyển"/>
      <sheetName val="1. Danh sách nhân viên"/>
      <sheetName val="4.Dữ liệu chung"/>
      <sheetName val="Hướng dẫn"/>
    </sheetNames>
    <sheetDataSet>
      <sheetData sheetId="0" refreshError="1"/>
      <sheetData sheetId="1" refreshError="1"/>
      <sheetData sheetId="2" refreshError="1"/>
      <sheetData sheetId="3">
        <row r="2">
          <cell r="C2" t="str">
            <v>Mã nhân viên</v>
          </cell>
          <cell r="D2" t="str">
            <v>Tên nhân viên</v>
          </cell>
          <cell r="E2" t="str">
            <v>Giới tính</v>
          </cell>
          <cell r="F2" t="str">
            <v>Năm sinh</v>
          </cell>
          <cell r="G2" t="str">
            <v>Ngày thử việc</v>
          </cell>
          <cell r="H2" t="str">
            <v>Bộ phận ban đầu</v>
          </cell>
          <cell r="I2" t="str">
            <v>Chức vụ ban đầu</v>
          </cell>
          <cell r="J2" t="str">
            <v>Bộ phận hiện tại</v>
          </cell>
          <cell r="K2" t="str">
            <v>Chức vụ hiện tại</v>
          </cell>
        </row>
        <row r="3">
          <cell r="C3" t="str">
            <v>10000</v>
          </cell>
          <cell r="D3" t="str">
            <v>Nguyễn Văn A</v>
          </cell>
          <cell r="E3" t="str">
            <v>Nam</v>
          </cell>
          <cell r="F3" t="str">
            <v>02/08/1987</v>
          </cell>
          <cell r="G3" t="str">
            <v>01/07/2012</v>
          </cell>
          <cell r="H3" t="str">
            <v>Khối dự án ERP</v>
          </cell>
          <cell r="I3" t="str">
            <v>Trưởng phòng Quản lý dự án</v>
          </cell>
          <cell r="J3" t="str">
            <v>Phòng HCNS</v>
          </cell>
          <cell r="K3" t="str">
            <v>Trợ lý BGĐ</v>
          </cell>
        </row>
        <row r="4">
          <cell r="C4" t="str">
            <v>10894</v>
          </cell>
          <cell r="D4" t="str">
            <v>Đặng Thị Luyến</v>
          </cell>
          <cell r="E4" t="str">
            <v>Nữ</v>
          </cell>
          <cell r="F4" t="str">
            <v>22/11/1989</v>
          </cell>
          <cell r="G4" t="str">
            <v>01/08/2012</v>
          </cell>
          <cell r="H4" t="str">
            <v>Nhóm Triển khai Giáo dục</v>
          </cell>
          <cell r="I4" t="str">
            <v>Trưởng nhóm triển khai giáo dục</v>
          </cell>
          <cell r="J4" t="str">
            <v>Nhóm Triển khai Giáo dục</v>
          </cell>
          <cell r="K4" t="str">
            <v>Trưởng nhóm triển khai giáo dục</v>
          </cell>
        </row>
        <row r="5">
          <cell r="C5" t="str">
            <v>10931</v>
          </cell>
          <cell r="D5" t="str">
            <v>Nguyễn Thị Hà</v>
          </cell>
          <cell r="E5" t="str">
            <v>Nữ</v>
          </cell>
          <cell r="F5" t="str">
            <v>15/09/1990</v>
          </cell>
          <cell r="G5" t="str">
            <v>02/08/2012</v>
          </cell>
          <cell r="H5" t="str">
            <v>Phòng HCNS</v>
          </cell>
          <cell r="I5" t="str">
            <v>Trưởng nhóm Hành chính Nhân sự HCM</v>
          </cell>
          <cell r="J5" t="str">
            <v>Phòng HCNS</v>
          </cell>
          <cell r="K5" t="str">
            <v>Trưởng nhóm Hành chính Nhân sự HCM</v>
          </cell>
        </row>
        <row r="6">
          <cell r="C6" t="str">
            <v>11044</v>
          </cell>
          <cell r="D6" t="str">
            <v>Nguyễn Minh Triều</v>
          </cell>
          <cell r="E6" t="str">
            <v>Nam</v>
          </cell>
          <cell r="F6" t="str">
            <v>05/03/1988</v>
          </cell>
          <cell r="G6" t="str">
            <v>24/09/2012</v>
          </cell>
          <cell r="H6" t="str">
            <v>Dự án Dịch vụ công HCM</v>
          </cell>
          <cell r="I6" t="str">
            <v>Trưởng dự án Dịch vụ công HCM</v>
          </cell>
          <cell r="J6" t="str">
            <v>Dự án Dịch vụ công HCM</v>
          </cell>
          <cell r="K6" t="str">
            <v>Trưởng dự án Dịch vụ công HCM</v>
          </cell>
        </row>
        <row r="7">
          <cell r="C7" t="str">
            <v>11046</v>
          </cell>
          <cell r="D7" t="str">
            <v>Nguyễn Trí Hiền</v>
          </cell>
          <cell r="E7" t="str">
            <v>Nam</v>
          </cell>
          <cell r="F7" t="str">
            <v>31/12/1987</v>
          </cell>
          <cell r="G7" t="str">
            <v>02/10/2012</v>
          </cell>
          <cell r="H7" t="str">
            <v xml:space="preserve">Phòng Phát triển Mobile </v>
          </cell>
          <cell r="I7" t="str">
            <v>Trưởng phòng Phát triển Mobile</v>
          </cell>
          <cell r="J7" t="str">
            <v xml:space="preserve">Phòng Phát triển Mobile </v>
          </cell>
          <cell r="K7" t="str">
            <v>Trưởng phòng Phát triển Mobile</v>
          </cell>
        </row>
        <row r="8">
          <cell r="C8" t="str">
            <v>11157</v>
          </cell>
          <cell r="D8" t="str">
            <v>Trần Thị Mi</v>
          </cell>
          <cell r="E8" t="str">
            <v>Nữ</v>
          </cell>
          <cell r="F8" t="str">
            <v>26/02/1987</v>
          </cell>
          <cell r="G8" t="str">
            <v>13/05/2013</v>
          </cell>
          <cell r="H8" t="str">
            <v>Dự án Giáo dục</v>
          </cell>
          <cell r="I8" t="str">
            <v>Trưởng dự án Giáo dục</v>
          </cell>
          <cell r="J8" t="str">
            <v>Dự án Giáo dục</v>
          </cell>
          <cell r="K8" t="str">
            <v>Trưởng dự án Giáo dục</v>
          </cell>
        </row>
        <row r="9">
          <cell r="C9" t="str">
            <v>11342</v>
          </cell>
          <cell r="D9" t="str">
            <v>Nguyễn Thị Thuận</v>
          </cell>
          <cell r="E9" t="str">
            <v>Nữ</v>
          </cell>
          <cell r="F9" t="str">
            <v>18/12/1985</v>
          </cell>
          <cell r="G9" t="str">
            <v>22/04/2014</v>
          </cell>
          <cell r="H9" t="str">
            <v>Nhóm CSDL Dân cư</v>
          </cell>
          <cell r="I9" t="str">
            <v>Nhân viên triển khai phần mềm</v>
          </cell>
          <cell r="J9" t="str">
            <v>Nhóm CSDL Dân cư</v>
          </cell>
          <cell r="K9" t="str">
            <v>Nhân viên triển khai phần mềm</v>
          </cell>
        </row>
        <row r="10">
          <cell r="C10" t="str">
            <v>11343</v>
          </cell>
          <cell r="D10" t="str">
            <v>Phạm Hoàng Huy</v>
          </cell>
          <cell r="E10" t="str">
            <v>Nam</v>
          </cell>
          <cell r="F10" t="str">
            <v>11/10/1987</v>
          </cell>
          <cell r="G10" t="str">
            <v>28/04/2014</v>
          </cell>
          <cell r="H10" t="str">
            <v>Nhóm Lập trình IOS</v>
          </cell>
          <cell r="I10" t="str">
            <v>Trưởng nhóm lập trình IOS</v>
          </cell>
          <cell r="J10" t="str">
            <v>Nhóm Lập trình IOS</v>
          </cell>
          <cell r="K10" t="str">
            <v>Trưởng nhóm lập trình IOS</v>
          </cell>
        </row>
        <row r="11">
          <cell r="C11" t="str">
            <v>11639</v>
          </cell>
          <cell r="D11" t="str">
            <v>Nguyễn Hữu Tịnh</v>
          </cell>
          <cell r="E11" t="str">
            <v>Nam</v>
          </cell>
          <cell r="F11" t="str">
            <v>14/04/1983</v>
          </cell>
          <cell r="G11" t="str">
            <v>24/11/2014</v>
          </cell>
          <cell r="H11" t="str">
            <v>TT Hạ tầng và ANM</v>
          </cell>
          <cell r="I11" t="str">
            <v>Giám đốc Trung tâm Hệ thống và An ninh mạng</v>
          </cell>
          <cell r="J11" t="str">
            <v>TT Hạ tầng và ANM</v>
          </cell>
          <cell r="K11" t="str">
            <v>Giám đốc Trung tâm Hệ thống và An ninh mạng</v>
          </cell>
        </row>
        <row r="12">
          <cell r="C12" t="str">
            <v>11653</v>
          </cell>
          <cell r="D12" t="str">
            <v>Đinh Đăng Thiên</v>
          </cell>
          <cell r="E12" t="str">
            <v>Nam</v>
          </cell>
          <cell r="F12" t="str">
            <v>10/01/1992</v>
          </cell>
          <cell r="G12" t="str">
            <v>12/12/2014</v>
          </cell>
          <cell r="H12" t="str">
            <v>Bộ phận bảo trì ERP NCG</v>
          </cell>
          <cell r="I12" t="str">
            <v>Trưởng dự án ERP</v>
          </cell>
          <cell r="J12" t="str">
            <v>Bộ phận bảo trì ERP NCG</v>
          </cell>
          <cell r="K12" t="str">
            <v>Trưởng dự án ERP</v>
          </cell>
        </row>
        <row r="13">
          <cell r="C13" t="str">
            <v>11868</v>
          </cell>
          <cell r="D13" t="str">
            <v>Phạm Tất Thành</v>
          </cell>
          <cell r="E13" t="str">
            <v>Nam</v>
          </cell>
          <cell r="F13" t="str">
            <v>30/11/1991</v>
          </cell>
          <cell r="G13" t="str">
            <v>01/04/2015</v>
          </cell>
          <cell r="H13" t="str">
            <v>Bộ phận bảo trì ERP Retail</v>
          </cell>
          <cell r="I13" t="str">
            <v>Trưởng bộ phận Triển khai ERP HN</v>
          </cell>
          <cell r="J13" t="str">
            <v>Bộ phận bảo trì ERP Retail</v>
          </cell>
          <cell r="K13" t="str">
            <v>Trưởng bộ phận Triển khai ERP HN</v>
          </cell>
        </row>
        <row r="14">
          <cell r="C14" t="str">
            <v>11943</v>
          </cell>
          <cell r="D14" t="str">
            <v>Phan Duy Bình</v>
          </cell>
          <cell r="E14" t="str">
            <v>Nam</v>
          </cell>
          <cell r="F14" t="str">
            <v>11/09/1979</v>
          </cell>
          <cell r="G14" t="str">
            <v>15/06/2015</v>
          </cell>
          <cell r="H14" t="str">
            <v>Phòng An ninh ứng dụng</v>
          </cell>
          <cell r="I14" t="str">
            <v>Trưởng phòng An ninh ứng dụng và xử lý sự cố</v>
          </cell>
          <cell r="J14" t="str">
            <v>Phòng An ninh ứng dụng</v>
          </cell>
          <cell r="K14" t="str">
            <v>Trưởng phòng An ninh ứng dụng và xử lý sự cố</v>
          </cell>
        </row>
        <row r="15">
          <cell r="C15" t="str">
            <v>11946</v>
          </cell>
          <cell r="D15" t="str">
            <v>Trần Vũ Huy</v>
          </cell>
          <cell r="E15" t="str">
            <v>Nam</v>
          </cell>
          <cell r="F15" t="str">
            <v>20/09/1983</v>
          </cell>
          <cell r="G15" t="str">
            <v>01/07/2015</v>
          </cell>
          <cell r="H15" t="str">
            <v>Phòng Mạng và Hệ thống</v>
          </cell>
          <cell r="I15" t="str">
            <v>Trưởng phòng Hạ tầng và Trung tâm dữ liệu</v>
          </cell>
          <cell r="J15" t="str">
            <v>Phòng Mạng và Hệ thống</v>
          </cell>
          <cell r="K15" t="str">
            <v>Trưởng phòng Hạ tầng và Trung tâm dữ liệu</v>
          </cell>
        </row>
        <row r="16">
          <cell r="C16" t="str">
            <v>12002</v>
          </cell>
          <cell r="D16" t="str">
            <v>Dương Thị Hằng</v>
          </cell>
          <cell r="E16" t="str">
            <v>Nữ</v>
          </cell>
          <cell r="F16" t="str">
            <v>02/05/1991</v>
          </cell>
          <cell r="G16" t="str">
            <v>21/09/2015</v>
          </cell>
          <cell r="H16" t="str">
            <v>Phòng An ninh ứng dụng</v>
          </cell>
          <cell r="I16" t="str">
            <v>Chuyên viên Kiểm tra An ninh</v>
          </cell>
          <cell r="J16" t="str">
            <v>Phòng An ninh ứng dụng</v>
          </cell>
          <cell r="K16" t="str">
            <v>Chuyên viên Kiểm tra An ninh</v>
          </cell>
        </row>
        <row r="17">
          <cell r="C17" t="str">
            <v>12102</v>
          </cell>
          <cell r="D17" t="str">
            <v>Nguyễn Thu Hường</v>
          </cell>
          <cell r="E17" t="str">
            <v>Nữ</v>
          </cell>
          <cell r="F17" t="str">
            <v>22/07/1989</v>
          </cell>
          <cell r="G17" t="str">
            <v>16/11/2015</v>
          </cell>
          <cell r="H17" t="str">
            <v>Dự án ERP Viettel</v>
          </cell>
          <cell r="I17" t="str">
            <v>Nhân viên Kiểm thử phần mềm</v>
          </cell>
          <cell r="J17" t="str">
            <v>Dự án ERP Viettel</v>
          </cell>
          <cell r="K17" t="str">
            <v>Nhân viên Kiểm thử phần mềm</v>
          </cell>
        </row>
        <row r="18">
          <cell r="C18" t="str">
            <v>12114</v>
          </cell>
          <cell r="D18" t="str">
            <v>Phạm Văn Tuấn</v>
          </cell>
          <cell r="E18" t="str">
            <v>Nam</v>
          </cell>
          <cell r="F18" t="str">
            <v>20/10/1984</v>
          </cell>
          <cell r="G18" t="str">
            <v>25/11/2015</v>
          </cell>
          <cell r="H18" t="str">
            <v>Phòng Triển khai</v>
          </cell>
          <cell r="I18" t="str">
            <v>Trưởng phòng triển khai</v>
          </cell>
          <cell r="J18" t="str">
            <v>Phòng Triển khai</v>
          </cell>
          <cell r="K18" t="str">
            <v>Trưởng phòng triển khai</v>
          </cell>
        </row>
        <row r="19">
          <cell r="C19" t="str">
            <v>12115</v>
          </cell>
          <cell r="D19" t="str">
            <v>Trần Duy Văn</v>
          </cell>
          <cell r="E19" t="str">
            <v>Nam</v>
          </cell>
          <cell r="F19" t="str">
            <v>06/09/1989</v>
          </cell>
          <cell r="G19" t="str">
            <v>25/11/2015</v>
          </cell>
          <cell r="H19" t="str">
            <v>Dự án ERP Viettel</v>
          </cell>
          <cell r="I19" t="str">
            <v>Nhân viên triển khai phần mềm</v>
          </cell>
          <cell r="J19" t="str">
            <v>Dự án ERP Viettel</v>
          </cell>
          <cell r="K19" t="str">
            <v>Nhân viên triển khai phần mềm</v>
          </cell>
        </row>
        <row r="20">
          <cell r="C20" t="str">
            <v>12122</v>
          </cell>
          <cell r="D20" t="str">
            <v>Nguyễn Thị Trang</v>
          </cell>
          <cell r="E20" t="str">
            <v>Nữ</v>
          </cell>
          <cell r="F20" t="str">
            <v>05/02/1988</v>
          </cell>
          <cell r="G20" t="str">
            <v>27/11/2015</v>
          </cell>
          <cell r="H20" t="str">
            <v>Phòng Tài chính kế toán</v>
          </cell>
          <cell r="I20" t="str">
            <v>Nhân viên kế toán</v>
          </cell>
          <cell r="J20" t="str">
            <v>Phòng Tài chính kế toán</v>
          </cell>
          <cell r="K20" t="str">
            <v>Nhân viên kế toán</v>
          </cell>
        </row>
        <row r="21">
          <cell r="C21" t="str">
            <v>12156</v>
          </cell>
          <cell r="D21" t="str">
            <v>Nguyễn Hà Vũ Châu</v>
          </cell>
          <cell r="E21" t="str">
            <v>Nam</v>
          </cell>
          <cell r="F21" t="str">
            <v>30/11/1994</v>
          </cell>
          <cell r="G21" t="str">
            <v>25/01/2016</v>
          </cell>
          <cell r="H21" t="str">
            <v>Phòng An ninh ứng dụng</v>
          </cell>
          <cell r="I21" t="str">
            <v>Chuyên viên Kiểm tra An ninh</v>
          </cell>
          <cell r="J21" t="str">
            <v>Phòng An ninh ứng dụng</v>
          </cell>
          <cell r="K21" t="str">
            <v>Chuyên viên Kiểm tra An ninh</v>
          </cell>
        </row>
        <row r="22">
          <cell r="C22" t="str">
            <v>12161</v>
          </cell>
          <cell r="D22" t="str">
            <v>Nguyễn Thành Tài</v>
          </cell>
          <cell r="E22" t="str">
            <v>Nam</v>
          </cell>
          <cell r="F22" t="str">
            <v>10/01/1993</v>
          </cell>
          <cell r="G22" t="str">
            <v>22/02/2016</v>
          </cell>
          <cell r="H22" t="str">
            <v>Dự án Giáo dục</v>
          </cell>
          <cell r="I22" t="str">
            <v>Nhân viên Lập trình Winform</v>
          </cell>
          <cell r="J22" t="str">
            <v>Dự án Giáo dục</v>
          </cell>
          <cell r="K22" t="str">
            <v>Nhân viên Lập trình Winform</v>
          </cell>
        </row>
        <row r="23">
          <cell r="C23" t="str">
            <v>12162</v>
          </cell>
          <cell r="D23" t="str">
            <v>Nguyễn Phú Lộc</v>
          </cell>
          <cell r="E23" t="str">
            <v>Nam</v>
          </cell>
          <cell r="F23" t="str">
            <v>14/11/1985</v>
          </cell>
          <cell r="G23" t="str">
            <v>22/02/2016</v>
          </cell>
          <cell r="H23" t="str">
            <v>Phòng An ninh ứng dụng</v>
          </cell>
          <cell r="I23" t="str">
            <v>Chuyên viên An ninh Ứng dụng &amp; Xử lý sự cố</v>
          </cell>
          <cell r="J23" t="str">
            <v>Phòng An ninh ứng dụng</v>
          </cell>
          <cell r="K23" t="str">
            <v>Chuyên viên An ninh Ứng dụng &amp; Xử lý sự cố</v>
          </cell>
        </row>
        <row r="24">
          <cell r="C24" t="str">
            <v>12169</v>
          </cell>
          <cell r="D24" t="str">
            <v>Phạm Quang Duy</v>
          </cell>
          <cell r="E24" t="str">
            <v>Nam</v>
          </cell>
          <cell r="F24" t="str">
            <v>24/11/1987</v>
          </cell>
          <cell r="G24" t="str">
            <v>01/03/2016</v>
          </cell>
          <cell r="H24" t="str">
            <v>Phòng Mạng và Hệ thống</v>
          </cell>
          <cell r="I24" t="str">
            <v>Chuyên viên Hạ tầng mạng &amp; Trung tâm dữ liệu</v>
          </cell>
          <cell r="J24" t="str">
            <v>Phòng Mạng và Hệ thống</v>
          </cell>
          <cell r="K24" t="str">
            <v>Chuyên viên Hạ tầng mạng &amp; Trung tâm dữ liệu</v>
          </cell>
        </row>
        <row r="25">
          <cell r="C25" t="str">
            <v>12230</v>
          </cell>
          <cell r="D25" t="str">
            <v>Nguyễn Lan Ngọc</v>
          </cell>
          <cell r="E25" t="str">
            <v>Nữ</v>
          </cell>
          <cell r="F25" t="str">
            <v>02/07/1993</v>
          </cell>
          <cell r="G25" t="str">
            <v>18/04/2016</v>
          </cell>
          <cell r="H25" t="str">
            <v>Phòng PR &amp; Marketing</v>
          </cell>
          <cell r="I25" t="str">
            <v>Nhân viên Nghiên cứu Thị trường và Mạng xã hội</v>
          </cell>
          <cell r="J25" t="str">
            <v>Phòng PR &amp; Marketing</v>
          </cell>
          <cell r="K25" t="str">
            <v>Nhân viên Nghiên cứu Thị trường và Mạng xã hội</v>
          </cell>
        </row>
        <row r="26">
          <cell r="C26" t="str">
            <v>12232</v>
          </cell>
          <cell r="D26" t="str">
            <v>Nguyễn Văn Minh</v>
          </cell>
          <cell r="E26" t="str">
            <v>Nam</v>
          </cell>
          <cell r="F26" t="str">
            <v>15/07/1987</v>
          </cell>
          <cell r="G26" t="str">
            <v>20/04/2016</v>
          </cell>
          <cell r="H26" t="str">
            <v>Nhóm Triển khai Y tế</v>
          </cell>
          <cell r="I26" t="str">
            <v>Trưởng nhóm Triển khai Y tế</v>
          </cell>
          <cell r="J26" t="str">
            <v>Nhóm Triển khai Y tế</v>
          </cell>
          <cell r="K26" t="str">
            <v>Trưởng nhóm Triển khai Y tế</v>
          </cell>
        </row>
        <row r="27">
          <cell r="C27" t="str">
            <v>12246</v>
          </cell>
          <cell r="D27" t="str">
            <v>Lương Tuấn Anh</v>
          </cell>
          <cell r="E27" t="str">
            <v>Nam</v>
          </cell>
          <cell r="F27" t="str">
            <v>03/04/1991</v>
          </cell>
          <cell r="G27" t="str">
            <v>04/05/2016</v>
          </cell>
          <cell r="H27" t="str">
            <v>Bộ phận bảo trì ERP Retail</v>
          </cell>
          <cell r="I27" t="str">
            <v>Nhân viên Lập trình Winform</v>
          </cell>
          <cell r="J27" t="str">
            <v>Bộ phận bảo trì ERP Retail</v>
          </cell>
          <cell r="K27" t="str">
            <v>Nhân viên Lập trình Winform</v>
          </cell>
        </row>
        <row r="28">
          <cell r="C28" t="str">
            <v>12253</v>
          </cell>
          <cell r="D28" t="str">
            <v>Huỳnh Thị Phương Trâm</v>
          </cell>
          <cell r="E28" t="str">
            <v>Nữ</v>
          </cell>
          <cell r="F28" t="str">
            <v>23/02/1989</v>
          </cell>
          <cell r="G28" t="str">
            <v>10/05/2016</v>
          </cell>
          <cell r="H28" t="str">
            <v>Phòng PR &amp; Marketing</v>
          </cell>
          <cell r="I28" t="str">
            <v>Nhân viên Phân tích dữ liệu</v>
          </cell>
          <cell r="J28" t="str">
            <v>Phòng PR &amp; Marketing</v>
          </cell>
          <cell r="K28" t="str">
            <v>Nhân viên Phân tích dữ liệu</v>
          </cell>
        </row>
        <row r="29">
          <cell r="C29" t="str">
            <v>12254</v>
          </cell>
          <cell r="D29" t="str">
            <v>Bùi Đức Vinh</v>
          </cell>
          <cell r="E29" t="str">
            <v>Nam</v>
          </cell>
          <cell r="F29" t="str">
            <v>12/04/1988</v>
          </cell>
          <cell r="G29" t="str">
            <v>12/05/2016</v>
          </cell>
          <cell r="H29" t="str">
            <v>Nhóm Lập trình Android</v>
          </cell>
          <cell r="I29" t="str">
            <v>Trưởng nhóm lập trình Android</v>
          </cell>
          <cell r="J29" t="str">
            <v>Nhóm Lập trình Android</v>
          </cell>
          <cell r="K29" t="str">
            <v>Trưởng nhóm lập trình Android</v>
          </cell>
        </row>
        <row r="30">
          <cell r="C30" t="str">
            <v>12261</v>
          </cell>
          <cell r="D30" t="str">
            <v>Nguyễn Thị Phượng</v>
          </cell>
          <cell r="E30" t="str">
            <v>Nữ</v>
          </cell>
          <cell r="F30" t="str">
            <v>01/05/1986</v>
          </cell>
          <cell r="G30" t="str">
            <v>16/05/2016</v>
          </cell>
          <cell r="H30" t="str">
            <v>Phòng Phân tích nghiệp vụ ERP</v>
          </cell>
          <cell r="I30" t="str">
            <v>Chuyên viên Phân tích Nghiệp vụ</v>
          </cell>
          <cell r="J30" t="str">
            <v>Phòng Phân tích nghiệp vụ ERP</v>
          </cell>
          <cell r="K30" t="str">
            <v>Chuyên viên Phân tích Nghiệp vụ</v>
          </cell>
        </row>
        <row r="31">
          <cell r="C31" t="str">
            <v>12266</v>
          </cell>
          <cell r="D31" t="str">
            <v>Lê Thị Thảo</v>
          </cell>
          <cell r="E31" t="str">
            <v>Nữ</v>
          </cell>
          <cell r="F31" t="str">
            <v>27/06/1993</v>
          </cell>
          <cell r="G31" t="str">
            <v>01/06/2016</v>
          </cell>
          <cell r="H31" t="str">
            <v>Phòng Phân tích nghiệp vụ ERP</v>
          </cell>
          <cell r="I31" t="str">
            <v>Nhân viên phân tích nghiệp vụ</v>
          </cell>
          <cell r="J31" t="str">
            <v>Phòng Phân tích nghiệp vụ ERP</v>
          </cell>
          <cell r="K31" t="str">
            <v>Nhân viên phân tích nghiệp vụ</v>
          </cell>
        </row>
        <row r="32">
          <cell r="C32" t="str">
            <v>12272</v>
          </cell>
          <cell r="D32" t="str">
            <v>Nguyễn Ngọc Tuấn</v>
          </cell>
          <cell r="E32" t="str">
            <v>Nam</v>
          </cell>
          <cell r="F32" t="str">
            <v>14/01/1985</v>
          </cell>
          <cell r="G32" t="str">
            <v>04/06/2016</v>
          </cell>
          <cell r="H32" t="str">
            <v>Nhóm Thiết kế ứng dụng Mobile</v>
          </cell>
          <cell r="I32" t="str">
            <v>Trưởng nhóm thiết kế ứng dụng Mobile</v>
          </cell>
          <cell r="J32" t="str">
            <v>Nhóm Thiết kế ứng dụng Mobile</v>
          </cell>
          <cell r="K32" t="str">
            <v>Trưởng nhóm thiết kế ứng dụng Mobile</v>
          </cell>
        </row>
        <row r="33">
          <cell r="C33" t="str">
            <v>12340</v>
          </cell>
          <cell r="D33" t="str">
            <v>Phan Anh Tú</v>
          </cell>
          <cell r="E33" t="str">
            <v>Nam</v>
          </cell>
          <cell r="F33" t="str">
            <v>22/04/1990</v>
          </cell>
          <cell r="G33" t="str">
            <v>04/08/2016</v>
          </cell>
          <cell r="H33" t="str">
            <v>Nhóm Triển khai Dịch vụ công</v>
          </cell>
          <cell r="I33" t="str">
            <v>Nhân viên triển khai phần mềm</v>
          </cell>
          <cell r="J33" t="str">
            <v>Nhóm Triển khai Dịch vụ công</v>
          </cell>
          <cell r="K33" t="str">
            <v>Nhân viên triển khai phần mềm</v>
          </cell>
        </row>
        <row r="34">
          <cell r="C34" t="str">
            <v>12371</v>
          </cell>
          <cell r="D34" t="str">
            <v>Bùi Tất Thông</v>
          </cell>
          <cell r="E34" t="str">
            <v>Nam</v>
          </cell>
          <cell r="F34" t="str">
            <v>18/08/1988</v>
          </cell>
          <cell r="G34" t="str">
            <v>22/08/2016</v>
          </cell>
          <cell r="H34" t="str">
            <v>Phòng Triển khai</v>
          </cell>
          <cell r="I34" t="str">
            <v>Phó phòng Triển khai</v>
          </cell>
          <cell r="J34" t="str">
            <v>Phòng Triển khai</v>
          </cell>
          <cell r="K34" t="str">
            <v>Phó phòng Triển khai</v>
          </cell>
        </row>
        <row r="35">
          <cell r="C35" t="str">
            <v>12381</v>
          </cell>
          <cell r="D35" t="str">
            <v>Nguyễn Thị Bích Vân</v>
          </cell>
          <cell r="E35" t="str">
            <v>Nữ</v>
          </cell>
          <cell r="F35" t="str">
            <v>02/05/1977</v>
          </cell>
          <cell r="G35" t="str">
            <v>29/08/2016</v>
          </cell>
          <cell r="H35" t="str">
            <v>Phòng HCNS</v>
          </cell>
          <cell r="I35" t="str">
            <v>Nhân viên tạp vụ vệ sinh</v>
          </cell>
          <cell r="J35" t="str">
            <v>Phòng HCNS</v>
          </cell>
          <cell r="K35" t="str">
            <v>Nhân viên tạp vụ vệ sinh</v>
          </cell>
        </row>
        <row r="36">
          <cell r="C36" t="str">
            <v>12385</v>
          </cell>
          <cell r="D36" t="str">
            <v>Lê Hải</v>
          </cell>
          <cell r="E36" t="str">
            <v>Nam</v>
          </cell>
          <cell r="F36" t="str">
            <v>09/10/1994</v>
          </cell>
          <cell r="G36" t="str">
            <v>30/08/2016</v>
          </cell>
          <cell r="H36" t="str">
            <v>Nhóm Lập trình Android</v>
          </cell>
          <cell r="I36" t="str">
            <v>Nhân viên Lập trình Android</v>
          </cell>
          <cell r="J36" t="str">
            <v>Nhóm Lập trình Android</v>
          </cell>
          <cell r="K36" t="str">
            <v>Nhân viên Lập trình Android</v>
          </cell>
        </row>
        <row r="37">
          <cell r="C37" t="str">
            <v>12389</v>
          </cell>
          <cell r="D37" t="str">
            <v>Phan Tiến Lộc</v>
          </cell>
          <cell r="E37" t="str">
            <v>Nam</v>
          </cell>
          <cell r="F37" t="str">
            <v>03/09/1992</v>
          </cell>
          <cell r="G37" t="str">
            <v>05/09/2016</v>
          </cell>
          <cell r="H37" t="str">
            <v>Dự án ERP Viettel</v>
          </cell>
          <cell r="I37" t="str">
            <v>Trưởng bộ phận Lập trình</v>
          </cell>
          <cell r="J37" t="str">
            <v>Dự án ERP Viettel</v>
          </cell>
          <cell r="K37" t="str">
            <v>Trưởng bộ phận Lập trình</v>
          </cell>
        </row>
        <row r="38">
          <cell r="C38" t="str">
            <v>12390</v>
          </cell>
          <cell r="D38" t="str">
            <v>Ngô Minh Tâm</v>
          </cell>
          <cell r="E38" t="str">
            <v>Nam</v>
          </cell>
          <cell r="F38" t="str">
            <v>04/12/1994</v>
          </cell>
          <cell r="G38" t="str">
            <v>05/09/2016</v>
          </cell>
          <cell r="H38" t="str">
            <v>Dự án Dịch vụ công HCM</v>
          </cell>
          <cell r="I38" t="str">
            <v>Trưởng nhóm Lập trình DVC HCM</v>
          </cell>
          <cell r="J38" t="str">
            <v>Dự án Dịch vụ công HCM</v>
          </cell>
          <cell r="K38" t="str">
            <v>Trưởng nhóm Lập trình DVC HCM</v>
          </cell>
        </row>
        <row r="39">
          <cell r="C39" t="str">
            <v>12395</v>
          </cell>
          <cell r="D39" t="str">
            <v>Ngô Quốc Khánh</v>
          </cell>
          <cell r="E39" t="str">
            <v>Nam</v>
          </cell>
          <cell r="F39" t="str">
            <v>06/08/1992</v>
          </cell>
          <cell r="G39" t="str">
            <v>06/09/2016</v>
          </cell>
          <cell r="H39" t="str">
            <v>Nhóm Hỗ trợ khách hàng</v>
          </cell>
          <cell r="I39" t="str">
            <v>Nhân viên đào tạo và hỗ trợ</v>
          </cell>
          <cell r="J39" t="str">
            <v>Nhóm Hỗ trợ khách hàng</v>
          </cell>
          <cell r="K39" t="str">
            <v>Nhân viên đào tạo và hỗ trợ</v>
          </cell>
        </row>
        <row r="40">
          <cell r="C40" t="str">
            <v>12402</v>
          </cell>
          <cell r="D40" t="str">
            <v>Trần Mạnh Linh</v>
          </cell>
          <cell r="E40" t="str">
            <v>Nam</v>
          </cell>
          <cell r="F40" t="str">
            <v>22/09/1986</v>
          </cell>
          <cell r="G40" t="str">
            <v>09/09/2016</v>
          </cell>
          <cell r="H40" t="str">
            <v>Phòng Quản trị CSDL</v>
          </cell>
          <cell r="I40" t="str">
            <v>Trưởng phòng Quản trị cơ sở dữ liệu</v>
          </cell>
          <cell r="J40" t="str">
            <v>Phòng Quản trị CSDL</v>
          </cell>
          <cell r="K40" t="str">
            <v>Trưởng phòng Quản trị cơ sở dữ liệu</v>
          </cell>
        </row>
        <row r="41">
          <cell r="C41" t="str">
            <v>12405</v>
          </cell>
          <cell r="D41" t="str">
            <v>Nguyễn Đức Tâm</v>
          </cell>
          <cell r="E41" t="str">
            <v>Nam</v>
          </cell>
          <cell r="F41" t="str">
            <v>01/08/1991</v>
          </cell>
          <cell r="G41" t="str">
            <v>13/09/2016</v>
          </cell>
          <cell r="H41" t="str">
            <v>Nhóm Triển khai Y tế</v>
          </cell>
          <cell r="I41" t="str">
            <v>Nhân viên triển khai phần mềm</v>
          </cell>
          <cell r="J41" t="str">
            <v>Nhóm Triển khai Y tế</v>
          </cell>
          <cell r="K41" t="str">
            <v>Nhân viên triển khai phần mềm</v>
          </cell>
        </row>
        <row r="42">
          <cell r="C42" t="str">
            <v>12409</v>
          </cell>
          <cell r="D42" t="str">
            <v>Lê Hoài</v>
          </cell>
          <cell r="E42" t="str">
            <v>Nam</v>
          </cell>
          <cell r="F42" t="str">
            <v>30/05/1994</v>
          </cell>
          <cell r="G42" t="str">
            <v>19/09/2016</v>
          </cell>
          <cell r="H42" t="str">
            <v>Nhóm Thiết kế ứng dụng Mobile</v>
          </cell>
          <cell r="I42" t="str">
            <v>Nhân viên Thiết kế</v>
          </cell>
          <cell r="J42" t="str">
            <v>Nhóm Thiết kế ứng dụng Mobile</v>
          </cell>
          <cell r="K42" t="str">
            <v>Nhân viên Thiết kế</v>
          </cell>
        </row>
        <row r="43">
          <cell r="C43" t="str">
            <v>12414</v>
          </cell>
          <cell r="D43" t="str">
            <v>Trần Ngọc Anh Vũ</v>
          </cell>
          <cell r="E43" t="str">
            <v>Nam</v>
          </cell>
          <cell r="F43" t="str">
            <v>03/08/1989</v>
          </cell>
          <cell r="G43" t="str">
            <v>20/09/2016</v>
          </cell>
          <cell r="H43" t="str">
            <v>Phòng An ninh ứng dụng</v>
          </cell>
          <cell r="I43" t="str">
            <v>Chuyên viên An ninh Ứng dụng &amp; Xử lý sự cố</v>
          </cell>
          <cell r="J43" t="str">
            <v>Phòng An ninh ứng dụng</v>
          </cell>
          <cell r="K43" t="str">
            <v>Chuyên viên An ninh Ứng dụng &amp; Xử lý sự cố</v>
          </cell>
        </row>
        <row r="44">
          <cell r="C44" t="str">
            <v>12423</v>
          </cell>
          <cell r="D44" t="str">
            <v>Nguyễn Văn Khá</v>
          </cell>
          <cell r="E44" t="str">
            <v>Nam</v>
          </cell>
          <cell r="F44" t="str">
            <v>16/12/1992</v>
          </cell>
          <cell r="G44" t="str">
            <v>01/10/2016</v>
          </cell>
          <cell r="H44" t="str">
            <v>Dự án ERP Viettel</v>
          </cell>
          <cell r="I44" t="str">
            <v>Nhân viên triển khai phần mềm</v>
          </cell>
          <cell r="J44" t="str">
            <v>Dự án ERP Viettel</v>
          </cell>
          <cell r="K44" t="str">
            <v>Nhân viên triển khai phần mềm</v>
          </cell>
        </row>
        <row r="45">
          <cell r="C45" t="str">
            <v>12424</v>
          </cell>
          <cell r="D45" t="str">
            <v>Nguyễn Hoài Nam</v>
          </cell>
          <cell r="E45" t="str">
            <v>Nam</v>
          </cell>
          <cell r="F45" t="str">
            <v>21/02/1981</v>
          </cell>
          <cell r="G45" t="str">
            <v>01/10/2016</v>
          </cell>
          <cell r="H45" t="str">
            <v>Ban Giám đốc</v>
          </cell>
          <cell r="I45" t="str">
            <v xml:space="preserve">Phó Giám đốc </v>
          </cell>
          <cell r="J45" t="str">
            <v>Ban Giám đốc</v>
          </cell>
          <cell r="K45" t="str">
            <v xml:space="preserve">Phó Giám đốc </v>
          </cell>
        </row>
        <row r="46">
          <cell r="C46" t="str">
            <v>12431</v>
          </cell>
          <cell r="D46" t="str">
            <v>Trần Thị Hòa</v>
          </cell>
          <cell r="E46" t="str">
            <v>Nữ</v>
          </cell>
          <cell r="F46" t="str">
            <v>02/12/1990</v>
          </cell>
          <cell r="G46" t="str">
            <v>03/10/2016</v>
          </cell>
          <cell r="H46" t="str">
            <v>Dự án Dịch vụ công HCM</v>
          </cell>
          <cell r="I46" t="str">
            <v>Nhân viên Kiểm thử phần mềm</v>
          </cell>
          <cell r="J46" t="str">
            <v>Dự án Dịch vụ công HCM</v>
          </cell>
          <cell r="K46" t="str">
            <v>Nhân viên Kiểm thử phần mềm</v>
          </cell>
        </row>
        <row r="47">
          <cell r="C47" t="str">
            <v>12432</v>
          </cell>
          <cell r="D47" t="str">
            <v>Bùi Thị Thanh Hương</v>
          </cell>
          <cell r="E47" t="str">
            <v>Nữ</v>
          </cell>
          <cell r="F47" t="str">
            <v>30/03/1980</v>
          </cell>
          <cell r="G47" t="str">
            <v>03/10/2016</v>
          </cell>
          <cell r="H47" t="str">
            <v>Ban Giám đốc</v>
          </cell>
          <cell r="I47" t="str">
            <v xml:space="preserve">Phó Giám đốc </v>
          </cell>
          <cell r="J47" t="str">
            <v>Ban Giám đốc</v>
          </cell>
          <cell r="K47" t="str">
            <v xml:space="preserve">Phó Giám đốc </v>
          </cell>
        </row>
        <row r="48">
          <cell r="C48" t="str">
            <v>12433</v>
          </cell>
          <cell r="D48" t="str">
            <v>Lê Thị Ni</v>
          </cell>
          <cell r="E48" t="str">
            <v>Nữ</v>
          </cell>
          <cell r="F48" t="str">
            <v>10/12/1988</v>
          </cell>
          <cell r="G48" t="str">
            <v>03/10/2016</v>
          </cell>
          <cell r="H48" t="str">
            <v>Phòng Phân tích nghiệp vụ ERP</v>
          </cell>
          <cell r="I48" t="str">
            <v>Trưởng BP Phân Tích Thiết Kế ERP</v>
          </cell>
          <cell r="J48" t="str">
            <v>Phòng Phân tích nghiệp vụ ERP</v>
          </cell>
          <cell r="K48" t="str">
            <v>Trưởng BP Phân Tích Thiết Kế ERP</v>
          </cell>
        </row>
        <row r="49">
          <cell r="C49" t="str">
            <v>12439</v>
          </cell>
          <cell r="D49" t="str">
            <v>Hồ Xuân Quang</v>
          </cell>
          <cell r="E49" t="str">
            <v>Nam</v>
          </cell>
          <cell r="F49" t="str">
            <v>08/10/1993</v>
          </cell>
          <cell r="G49" t="str">
            <v>05/10/2016</v>
          </cell>
          <cell r="H49" t="str">
            <v>Nhóm Lập trình IOS</v>
          </cell>
          <cell r="I49" t="str">
            <v>Nhân viên Lập trình IOS</v>
          </cell>
          <cell r="J49" t="str">
            <v>Nhóm Lập trình IOS</v>
          </cell>
          <cell r="K49" t="str">
            <v>Nhân viên Lập trình IOS</v>
          </cell>
        </row>
        <row r="50">
          <cell r="C50" t="str">
            <v>12441</v>
          </cell>
          <cell r="D50" t="str">
            <v>Trần Thị Tuyết</v>
          </cell>
          <cell r="E50" t="str">
            <v>Nữ</v>
          </cell>
          <cell r="F50" t="str">
            <v>26/09/1991</v>
          </cell>
          <cell r="G50" t="str">
            <v>06/10/2016</v>
          </cell>
          <cell r="H50" t="str">
            <v>Nhóm Triển khai Dịch vụ công</v>
          </cell>
          <cell r="I50" t="str">
            <v>Nhân viên triển khai phần mềm</v>
          </cell>
          <cell r="J50" t="str">
            <v>Nhóm Triển khai Dịch vụ công</v>
          </cell>
          <cell r="K50" t="str">
            <v>Nhân viên triển khai phần mềm</v>
          </cell>
        </row>
        <row r="51">
          <cell r="C51" t="str">
            <v>12443</v>
          </cell>
          <cell r="D51" t="str">
            <v>Lê Thị Hằng</v>
          </cell>
          <cell r="E51" t="str">
            <v>Nữ</v>
          </cell>
          <cell r="F51" t="str">
            <v>20/03/1988</v>
          </cell>
          <cell r="G51" t="str">
            <v>07/10/2016</v>
          </cell>
          <cell r="H51" t="str">
            <v>Nhóm Kiểm thử Mobile</v>
          </cell>
          <cell r="I51" t="str">
            <v>Nhân viên Kiểm thử phần mềm</v>
          </cell>
          <cell r="J51" t="str">
            <v>Nhóm Kiểm thử Mobile</v>
          </cell>
          <cell r="K51" t="str">
            <v>Nhân viên Kiểm thử phần mềm</v>
          </cell>
        </row>
        <row r="52">
          <cell r="C52" t="str">
            <v>12469</v>
          </cell>
          <cell r="D52" t="str">
            <v>Trương Văn Luyện</v>
          </cell>
          <cell r="E52" t="str">
            <v>Nam</v>
          </cell>
          <cell r="F52" t="str">
            <v>24/10/1988</v>
          </cell>
          <cell r="G52" t="str">
            <v>15/10/2016</v>
          </cell>
          <cell r="H52" t="str">
            <v>Phòng Quản trị CSDL</v>
          </cell>
          <cell r="I52" t="str">
            <v>Chuyên viên Quản trị cơ sở dữ liệu</v>
          </cell>
          <cell r="J52" t="str">
            <v>Phòng Quản trị CSDL</v>
          </cell>
          <cell r="K52" t="str">
            <v>Chuyên viên Quản trị cơ sở dữ liệu</v>
          </cell>
        </row>
        <row r="53">
          <cell r="C53" t="str">
            <v>12472</v>
          </cell>
          <cell r="D53" t="str">
            <v>Trà Thúy Hồng</v>
          </cell>
          <cell r="E53" t="str">
            <v>Nữ</v>
          </cell>
          <cell r="F53" t="str">
            <v>16/11/1984</v>
          </cell>
          <cell r="G53" t="str">
            <v>20/10/2016</v>
          </cell>
          <cell r="H53" t="str">
            <v>Phòng Thiết kế ERP</v>
          </cell>
          <cell r="I53" t="str">
            <v>Trưởng bộ phận Thiết kế</v>
          </cell>
          <cell r="J53" t="str">
            <v>Phòng Thiết kế ERP</v>
          </cell>
          <cell r="K53" t="str">
            <v>Trưởng bộ phận Thiết kế</v>
          </cell>
        </row>
        <row r="54">
          <cell r="C54" t="str">
            <v>12483</v>
          </cell>
          <cell r="D54" t="str">
            <v>Phạm Thị Nụ</v>
          </cell>
          <cell r="E54" t="str">
            <v>Nữ</v>
          </cell>
          <cell r="F54" t="str">
            <v>18/09/1986</v>
          </cell>
          <cell r="G54" t="str">
            <v>25/10/2016</v>
          </cell>
          <cell r="H54" t="str">
            <v>Phòng PR &amp; Marketing</v>
          </cell>
          <cell r="I54" t="str">
            <v>Trưởng nhóm Thị trường</v>
          </cell>
          <cell r="J54" t="str">
            <v>Phòng PR &amp; Marketing</v>
          </cell>
          <cell r="K54" t="str">
            <v>Trưởng nhóm Thị trường</v>
          </cell>
        </row>
        <row r="55">
          <cell r="C55" t="str">
            <v>12500</v>
          </cell>
          <cell r="D55" t="str">
            <v>Nguyễn Đăng Trọng</v>
          </cell>
          <cell r="E55" t="str">
            <v>Nam</v>
          </cell>
          <cell r="F55" t="str">
            <v>27/09/1984</v>
          </cell>
          <cell r="G55" t="str">
            <v>01/11/2016</v>
          </cell>
          <cell r="H55" t="str">
            <v>Dự án Dịch vụ công Hà Nội</v>
          </cell>
          <cell r="I55" t="str">
            <v>Trưởng dự án DVC Hà Nội</v>
          </cell>
          <cell r="J55" t="str">
            <v>Dự án Dịch vụ công Hà Nội</v>
          </cell>
          <cell r="K55" t="str">
            <v>Trưởng dự án DVC Hà Nội</v>
          </cell>
        </row>
        <row r="56">
          <cell r="C56" t="str">
            <v>12510</v>
          </cell>
          <cell r="D56" t="str">
            <v>Lê Đức Tin</v>
          </cell>
          <cell r="E56" t="str">
            <v>Nam</v>
          </cell>
          <cell r="F56" t="str">
            <v>25/04/1992</v>
          </cell>
          <cell r="G56" t="str">
            <v>10/11/2016</v>
          </cell>
          <cell r="H56" t="str">
            <v>Nhóm Quản trị hệ thống</v>
          </cell>
          <cell r="I56" t="str">
            <v>Trưởng nhóm Quản trị hệ thống</v>
          </cell>
          <cell r="J56" t="str">
            <v>Nhóm Quản trị hệ thống</v>
          </cell>
          <cell r="K56" t="str">
            <v>Trưởng nhóm Quản trị hệ thống</v>
          </cell>
        </row>
        <row r="57">
          <cell r="C57" t="str">
            <v>12511</v>
          </cell>
          <cell r="D57" t="str">
            <v>Trần Thanh Tùng</v>
          </cell>
          <cell r="E57" t="str">
            <v>Nam</v>
          </cell>
          <cell r="F57" t="str">
            <v>07/04/1985</v>
          </cell>
          <cell r="G57" t="str">
            <v>10/11/2016</v>
          </cell>
          <cell r="H57" t="str">
            <v>Dự án Dịch vụ công Hà Nội</v>
          </cell>
          <cell r="I57" t="str">
            <v>Nhân viên lập trình web</v>
          </cell>
          <cell r="J57" t="str">
            <v>Dự án Dịch vụ công Hà Nội</v>
          </cell>
          <cell r="K57" t="str">
            <v>Nhân viên lập trình web</v>
          </cell>
        </row>
        <row r="58">
          <cell r="C58" t="str">
            <v>12513</v>
          </cell>
          <cell r="D58" t="str">
            <v>Nguyễn Thị Là</v>
          </cell>
          <cell r="E58" t="str">
            <v>Nữ</v>
          </cell>
          <cell r="F58" t="str">
            <v>22/01/1992</v>
          </cell>
          <cell r="G58" t="str">
            <v>14/11/2016</v>
          </cell>
          <cell r="H58" t="str">
            <v>Dự án Dịch vụ công Hà Nội</v>
          </cell>
          <cell r="I58" t="str">
            <v>Nhân viên Kiểm thử phần mềm</v>
          </cell>
          <cell r="J58" t="str">
            <v>Dự án Dịch vụ công Hà Nội</v>
          </cell>
          <cell r="K58" t="str">
            <v>Nhân viên Kiểm thử phần mềm</v>
          </cell>
        </row>
        <row r="59">
          <cell r="C59" t="str">
            <v>12517</v>
          </cell>
          <cell r="D59" t="str">
            <v>Trần Thị Hiền</v>
          </cell>
          <cell r="E59" t="str">
            <v>Nữ</v>
          </cell>
          <cell r="F59" t="str">
            <v>19/09/1992</v>
          </cell>
          <cell r="G59" t="str">
            <v>15/11/2016</v>
          </cell>
          <cell r="H59" t="str">
            <v>Dự án Website Nhật Cường</v>
          </cell>
          <cell r="I59" t="str">
            <v>Nhân viên Kiểm thử phần mềm</v>
          </cell>
          <cell r="J59" t="str">
            <v>Dự án Website Nhật Cường</v>
          </cell>
          <cell r="K59" t="str">
            <v>Nhân viên Kiểm thử phần mềm</v>
          </cell>
        </row>
        <row r="60">
          <cell r="C60" t="str">
            <v>12525</v>
          </cell>
          <cell r="D60" t="str">
            <v>Lê Thị Thanh Nga</v>
          </cell>
          <cell r="E60" t="str">
            <v>Nữ</v>
          </cell>
          <cell r="F60" t="str">
            <v>12/06/1978</v>
          </cell>
          <cell r="G60" t="str">
            <v>28/11/2016</v>
          </cell>
          <cell r="H60" t="str">
            <v>Phòng HCNS</v>
          </cell>
          <cell r="I60" t="str">
            <v>Nhân viên nhân sự</v>
          </cell>
          <cell r="J60" t="str">
            <v>Phòng HCNS</v>
          </cell>
          <cell r="K60" t="str">
            <v>Nhân viên nhân sự</v>
          </cell>
        </row>
        <row r="61">
          <cell r="C61" t="str">
            <v>12527</v>
          </cell>
          <cell r="D61" t="str">
            <v>Nguyễn Trường Giang</v>
          </cell>
          <cell r="E61" t="str">
            <v>Nam</v>
          </cell>
          <cell r="F61" t="str">
            <v>28/06/1986</v>
          </cell>
          <cell r="G61" t="str">
            <v>22/11/2016</v>
          </cell>
          <cell r="H61" t="str">
            <v>Dự án Website Nhật Cường</v>
          </cell>
          <cell r="I61" t="str">
            <v>Trưởng dự án Website Nhật Cường</v>
          </cell>
          <cell r="J61" t="str">
            <v>Dự án Website Nhật Cường</v>
          </cell>
          <cell r="K61" t="str">
            <v>Trưởng dự án Website Nhật Cường</v>
          </cell>
        </row>
        <row r="62">
          <cell r="C62" t="str">
            <v>12534</v>
          </cell>
          <cell r="D62" t="str">
            <v>Nguyễn Quốc Việt</v>
          </cell>
          <cell r="E62" t="str">
            <v>Nam</v>
          </cell>
          <cell r="F62" t="str">
            <v>11/04/1984</v>
          </cell>
          <cell r="G62" t="str">
            <v>08/12/2016</v>
          </cell>
          <cell r="H62" t="str">
            <v>Phòng An ninh ứng dụng</v>
          </cell>
          <cell r="I62" t="str">
            <v>Chuyên viên An ninh Ứng dụng &amp; Xử lý sự cố</v>
          </cell>
          <cell r="J62" t="str">
            <v>Phòng An ninh ứng dụng</v>
          </cell>
          <cell r="K62" t="str">
            <v>Chuyên viên An ninh Ứng dụng &amp; Xử lý sự cố</v>
          </cell>
        </row>
        <row r="63">
          <cell r="C63" t="str">
            <v>12539</v>
          </cell>
          <cell r="D63" t="str">
            <v>Lê Văn Trìu</v>
          </cell>
          <cell r="E63" t="str">
            <v>Nam</v>
          </cell>
          <cell r="F63" t="str">
            <v>08/10/1984</v>
          </cell>
          <cell r="G63" t="str">
            <v>01/12/2016</v>
          </cell>
          <cell r="H63" t="str">
            <v>Phòng Kinh doanh</v>
          </cell>
          <cell r="I63" t="str">
            <v>Nhân viên kinh doanh</v>
          </cell>
          <cell r="J63" t="str">
            <v>Phòng Kinh doanh</v>
          </cell>
          <cell r="K63" t="str">
            <v>Nhân viên kinh doanh</v>
          </cell>
        </row>
        <row r="64">
          <cell r="C64" t="str">
            <v>12541</v>
          </cell>
          <cell r="D64" t="str">
            <v>Phạm Hải Đăng</v>
          </cell>
          <cell r="E64" t="str">
            <v>Nam</v>
          </cell>
          <cell r="F64" t="str">
            <v>29/09/1994</v>
          </cell>
          <cell r="G64" t="str">
            <v>12/12/2016</v>
          </cell>
          <cell r="H64" t="str">
            <v>Dự án ERP Viettel</v>
          </cell>
          <cell r="I64" t="str">
            <v>Nhân viên Lập trình Winform</v>
          </cell>
          <cell r="J64" t="str">
            <v>Dự án ERP Viettel</v>
          </cell>
          <cell r="K64" t="str">
            <v>Nhân viên Lập trình Winform</v>
          </cell>
        </row>
        <row r="65">
          <cell r="C65" t="str">
            <v>12543</v>
          </cell>
          <cell r="D65" t="str">
            <v>Nguyễn Tuấn Anh</v>
          </cell>
          <cell r="E65" t="str">
            <v>Nam</v>
          </cell>
          <cell r="F65" t="str">
            <v>09/09/1992</v>
          </cell>
          <cell r="G65" t="str">
            <v>20/12/2016</v>
          </cell>
          <cell r="H65" t="str">
            <v>Nhóm Triển khai Giáo dục</v>
          </cell>
          <cell r="I65" t="str">
            <v>Nhân viên triển khai phần mềm</v>
          </cell>
          <cell r="J65" t="str">
            <v>Nhóm Triển khai Giáo dục</v>
          </cell>
          <cell r="K65" t="str">
            <v>Nhân viên triển khai phần mềm</v>
          </cell>
        </row>
        <row r="66">
          <cell r="C66" t="str">
            <v>12545</v>
          </cell>
          <cell r="D66" t="str">
            <v>Lại Thị Thu Giang</v>
          </cell>
          <cell r="E66" t="str">
            <v>Nữ</v>
          </cell>
          <cell r="F66" t="str">
            <v>16/04/1982</v>
          </cell>
          <cell r="G66" t="str">
            <v>20/12/2016</v>
          </cell>
          <cell r="H66" t="str">
            <v>Phòng PR &amp; Marketing</v>
          </cell>
          <cell r="I66" t="str">
            <v>Trưởng phòng PR &amp; Marketing</v>
          </cell>
          <cell r="J66" t="str">
            <v>Phòng PR &amp; Marketing</v>
          </cell>
          <cell r="K66" t="str">
            <v>Trưởng phòng PR &amp; Marketing</v>
          </cell>
        </row>
        <row r="67">
          <cell r="C67" t="str">
            <v>12555</v>
          </cell>
          <cell r="D67" t="str">
            <v>Đỗ Trường Hân</v>
          </cell>
          <cell r="E67" t="str">
            <v>Nam</v>
          </cell>
          <cell r="F67" t="str">
            <v>11/01/1986</v>
          </cell>
          <cell r="G67" t="str">
            <v>03/01/2017</v>
          </cell>
          <cell r="H67" t="str">
            <v>Phòng Quản trị CSDL</v>
          </cell>
          <cell r="I67" t="str">
            <v>Chuyên viên Quản trị cơ sở dữ liệu</v>
          </cell>
          <cell r="J67" t="str">
            <v>Phòng Quản trị CSDL</v>
          </cell>
          <cell r="K67" t="str">
            <v>Chuyên viên Quản trị cơ sở dữ liệu</v>
          </cell>
        </row>
        <row r="68">
          <cell r="C68" t="str">
            <v>12556</v>
          </cell>
          <cell r="D68" t="str">
            <v>Nguyễn Hữu Phúc</v>
          </cell>
          <cell r="E68" t="str">
            <v>Nam</v>
          </cell>
          <cell r="F68" t="str">
            <v>18/07/1990</v>
          </cell>
          <cell r="G68" t="str">
            <v>09/01/2017</v>
          </cell>
          <cell r="H68" t="str">
            <v>Phòng Mạng và Hệ thống</v>
          </cell>
          <cell r="I68" t="str">
            <v>Chuyên viên Hạ tầng mạng &amp; Trung tâm dữ liệu</v>
          </cell>
          <cell r="J68" t="str">
            <v>Phòng Mạng và Hệ thống</v>
          </cell>
          <cell r="K68" t="str">
            <v>Chuyên viên Hạ tầng mạng &amp; Trung tâm dữ liệu</v>
          </cell>
        </row>
        <row r="69">
          <cell r="C69" t="str">
            <v>12559</v>
          </cell>
          <cell r="D69" t="str">
            <v>Trần Ngọc Tuyên Hoàng</v>
          </cell>
          <cell r="E69" t="str">
            <v>Nam</v>
          </cell>
          <cell r="F69" t="str">
            <v>04/01/1993</v>
          </cell>
          <cell r="G69" t="str">
            <v>10/01/2017</v>
          </cell>
          <cell r="H69" t="str">
            <v>Phòng An ninh ứng dụng</v>
          </cell>
          <cell r="I69" t="str">
            <v>Chuyên viên An ninh Ứng dụng &amp; Xử lý sự cố</v>
          </cell>
          <cell r="J69" t="str">
            <v>Phòng An ninh ứng dụng</v>
          </cell>
          <cell r="K69" t="str">
            <v>Chuyên viên An ninh Ứng dụng &amp; Xử lý sự cố</v>
          </cell>
        </row>
        <row r="70">
          <cell r="C70" t="str">
            <v>12577</v>
          </cell>
          <cell r="D70" t="str">
            <v>Vũ Nguyệt Anh</v>
          </cell>
          <cell r="E70" t="str">
            <v>Nữ</v>
          </cell>
          <cell r="F70" t="str">
            <v>08/02/1987</v>
          </cell>
          <cell r="G70" t="str">
            <v>02/02/2017</v>
          </cell>
          <cell r="H70" t="str">
            <v>Phòng Kinh doanh</v>
          </cell>
          <cell r="I70" t="str">
            <v xml:space="preserve">Trợ lý BGĐ </v>
          </cell>
          <cell r="J70" t="str">
            <v>Phòng Kinh doanh</v>
          </cell>
          <cell r="K70" t="str">
            <v xml:space="preserve">Trợ lý BGĐ </v>
          </cell>
        </row>
        <row r="71">
          <cell r="C71" t="str">
            <v>12579</v>
          </cell>
          <cell r="D71" t="str">
            <v>Đinh Thị Thúy Nga</v>
          </cell>
          <cell r="E71" t="str">
            <v>Nữ</v>
          </cell>
          <cell r="F71" t="str">
            <v>10/04/1995</v>
          </cell>
          <cell r="G71" t="str">
            <v>02/02/2017</v>
          </cell>
          <cell r="H71" t="str">
            <v>Nhóm Triển khai Dịch vụ công</v>
          </cell>
          <cell r="I71" t="str">
            <v>Nhân viên triển khai phần mềm</v>
          </cell>
          <cell r="J71" t="str">
            <v>Nhóm Triển khai Dịch vụ công</v>
          </cell>
          <cell r="K71" t="str">
            <v>Nhân viên triển khai phần mềm</v>
          </cell>
        </row>
        <row r="72">
          <cell r="C72" t="str">
            <v>12580</v>
          </cell>
          <cell r="D72" t="str">
            <v>Bùi Gia Khánh</v>
          </cell>
          <cell r="E72" t="str">
            <v>Nam</v>
          </cell>
          <cell r="F72" t="str">
            <v>25/06/1989</v>
          </cell>
          <cell r="G72" t="str">
            <v>03/02/2017</v>
          </cell>
          <cell r="H72" t="str">
            <v>Phòng HCNS</v>
          </cell>
          <cell r="I72" t="str">
            <v>Nhân viên lái xe</v>
          </cell>
          <cell r="J72" t="str">
            <v>Phòng HCNS</v>
          </cell>
          <cell r="K72" t="str">
            <v>Nhân viên lái xe</v>
          </cell>
        </row>
        <row r="73">
          <cell r="C73" t="str">
            <v>12588</v>
          </cell>
          <cell r="D73" t="str">
            <v>Nguyễn Trụ</v>
          </cell>
          <cell r="E73" t="str">
            <v>Nam</v>
          </cell>
          <cell r="F73" t="str">
            <v>03/01/1992</v>
          </cell>
          <cell r="G73" t="str">
            <v>13/02/2017</v>
          </cell>
          <cell r="H73" t="str">
            <v>Phòng Mạng và Hệ thống</v>
          </cell>
          <cell r="I73" t="str">
            <v>Chuyên viên Hạ tầng mạng &amp; Trung tâm dữ liệu</v>
          </cell>
          <cell r="J73" t="str">
            <v>Phòng Mạng và Hệ thống</v>
          </cell>
          <cell r="K73" t="str">
            <v>Chuyên viên Hạ tầng mạng &amp; Trung tâm dữ liệu</v>
          </cell>
        </row>
        <row r="74">
          <cell r="C74" t="str">
            <v>12592</v>
          </cell>
          <cell r="D74" t="str">
            <v>Nguyễn Đức Chung</v>
          </cell>
          <cell r="E74" t="str">
            <v>Nam</v>
          </cell>
          <cell r="F74" t="str">
            <v>19/06/1990</v>
          </cell>
          <cell r="G74" t="str">
            <v>15/02/2017</v>
          </cell>
          <cell r="H74" t="str">
            <v>Dự án Camera</v>
          </cell>
          <cell r="I74" t="str">
            <v>Nhân viên Lập trình IOS</v>
          </cell>
          <cell r="J74" t="str">
            <v>Dự án Camera</v>
          </cell>
          <cell r="K74" t="str">
            <v>Nhân viên Lập trình IOS</v>
          </cell>
        </row>
        <row r="75">
          <cell r="C75" t="str">
            <v>12593</v>
          </cell>
          <cell r="D75" t="str">
            <v>Mai Thành Đạt</v>
          </cell>
          <cell r="E75" t="str">
            <v>Nam</v>
          </cell>
          <cell r="F75" t="str">
            <v>13/10/1996</v>
          </cell>
          <cell r="G75" t="str">
            <v>15/02/2017</v>
          </cell>
          <cell r="H75" t="str">
            <v>Dự án Website Nhật Cường</v>
          </cell>
          <cell r="I75" t="str">
            <v>Nhân viên lập trình web</v>
          </cell>
          <cell r="J75" t="str">
            <v>Dự án Website Nhật Cường</v>
          </cell>
          <cell r="K75" t="str">
            <v>Nhân viên lập trình web</v>
          </cell>
        </row>
        <row r="76">
          <cell r="C76" t="str">
            <v>12594</v>
          </cell>
          <cell r="D76" t="str">
            <v>Nguyễn Ngọc Hải Bằng</v>
          </cell>
          <cell r="E76" t="str">
            <v>Nam</v>
          </cell>
          <cell r="F76" t="str">
            <v>11/01/1976</v>
          </cell>
          <cell r="G76" t="str">
            <v>06/02/2017</v>
          </cell>
          <cell r="H76" t="str">
            <v>Phòng Kinh doanh</v>
          </cell>
          <cell r="I76" t="str">
            <v>Nhân viên kinh doanh</v>
          </cell>
          <cell r="J76" t="str">
            <v>Phòng Kinh doanh</v>
          </cell>
          <cell r="K76" t="str">
            <v>Nhân viên kinh doanh</v>
          </cell>
        </row>
        <row r="77">
          <cell r="C77" t="str">
            <v>12595</v>
          </cell>
          <cell r="D77" t="str">
            <v>Trần Nguyễn Hoàng Phương</v>
          </cell>
          <cell r="E77" t="str">
            <v>Nam</v>
          </cell>
          <cell r="F77" t="str">
            <v>01/06/1980</v>
          </cell>
          <cell r="G77" t="str">
            <v>06/02/2017</v>
          </cell>
          <cell r="H77" t="str">
            <v>Phòng Kinh doanh</v>
          </cell>
          <cell r="I77" t="str">
            <v>Nhân viên Tư vấn dự án</v>
          </cell>
          <cell r="J77" t="str">
            <v>Phòng Kinh doanh</v>
          </cell>
          <cell r="K77" t="str">
            <v>Nhân viên Tư vấn dự án</v>
          </cell>
        </row>
        <row r="78">
          <cell r="C78" t="str">
            <v>12598</v>
          </cell>
          <cell r="D78" t="str">
            <v>Nguyễn Vũ Đức Thiện</v>
          </cell>
          <cell r="E78" t="str">
            <v>Nam</v>
          </cell>
          <cell r="F78" t="str">
            <v>16/11/1991</v>
          </cell>
          <cell r="G78" t="str">
            <v>14/02/2017</v>
          </cell>
          <cell r="H78" t="str">
            <v>Phòng Quản trị CSDL</v>
          </cell>
          <cell r="I78" t="str">
            <v>Chuyên viên Quản trị cơ sở dữ liệu</v>
          </cell>
          <cell r="J78" t="str">
            <v>Phòng Quản trị CSDL</v>
          </cell>
          <cell r="K78" t="str">
            <v>Chuyên viên Quản trị cơ sở dữ liệu</v>
          </cell>
        </row>
        <row r="79">
          <cell r="C79" t="str">
            <v>12599</v>
          </cell>
          <cell r="D79" t="str">
            <v>Lê Thị Thu Hảo</v>
          </cell>
          <cell r="E79" t="str">
            <v>Nữ</v>
          </cell>
          <cell r="F79" t="str">
            <v>26/12/1993</v>
          </cell>
          <cell r="G79" t="str">
            <v>20/03/2017</v>
          </cell>
          <cell r="H79" t="str">
            <v>Phòng HCNS</v>
          </cell>
          <cell r="I79" t="str">
            <v>Nhân viên Hành chính</v>
          </cell>
          <cell r="J79" t="str">
            <v>Phòng HCNS</v>
          </cell>
          <cell r="K79" t="str">
            <v>Nhân viên Hành chính</v>
          </cell>
        </row>
        <row r="80">
          <cell r="C80" t="str">
            <v>12602</v>
          </cell>
          <cell r="D80" t="str">
            <v>Bùi Thị Thanh Hương</v>
          </cell>
          <cell r="E80" t="str">
            <v>Nữ</v>
          </cell>
          <cell r="F80" t="str">
            <v>28/04/1994</v>
          </cell>
          <cell r="G80" t="str">
            <v>20/02/2017</v>
          </cell>
          <cell r="H80" t="str">
            <v>Nhóm Triển khai Y tế</v>
          </cell>
          <cell r="I80" t="str">
            <v>Nhân viên triển khai phần mềm</v>
          </cell>
          <cell r="J80" t="str">
            <v>Nhóm Triển khai Y tế</v>
          </cell>
          <cell r="K80" t="str">
            <v>Nhân viên triển khai phần mềm</v>
          </cell>
        </row>
        <row r="81">
          <cell r="C81" t="str">
            <v>12622</v>
          </cell>
          <cell r="D81" t="str">
            <v>Lê Phú Quốc</v>
          </cell>
          <cell r="E81" t="str">
            <v>Nam</v>
          </cell>
          <cell r="F81" t="str">
            <v>24/05/1994</v>
          </cell>
          <cell r="G81" t="str">
            <v>27/02/2017</v>
          </cell>
          <cell r="H81" t="str">
            <v>Dự án Dịch vụ công HCM</v>
          </cell>
          <cell r="I81" t="str">
            <v>Nhân viên Lập trình Winform</v>
          </cell>
          <cell r="J81" t="str">
            <v>Dự án Dịch vụ công HCM</v>
          </cell>
          <cell r="K81" t="str">
            <v>Nhân viên Lập trình Winform</v>
          </cell>
        </row>
        <row r="82">
          <cell r="C82" t="str">
            <v>12635</v>
          </cell>
          <cell r="D82" t="str">
            <v>Đào Thị Thúy Vân</v>
          </cell>
          <cell r="E82" t="str">
            <v>Nữ</v>
          </cell>
          <cell r="F82" t="str">
            <v>24/06/1992</v>
          </cell>
          <cell r="G82" t="str">
            <v>27/02/2017</v>
          </cell>
          <cell r="H82" t="str">
            <v>Nhóm Triển khai Giáo dục</v>
          </cell>
          <cell r="I82" t="str">
            <v>Nhân viên triển khai phần mềm</v>
          </cell>
          <cell r="J82" t="str">
            <v>Nhóm Triển khai Giáo dục</v>
          </cell>
          <cell r="K82" t="str">
            <v>Nhân viên triển khai phần mềm</v>
          </cell>
        </row>
        <row r="83">
          <cell r="C83" t="str">
            <v>12638</v>
          </cell>
          <cell r="D83" t="str">
            <v>Hoàng Thanh Tâm</v>
          </cell>
          <cell r="E83" t="str">
            <v>Nữ</v>
          </cell>
          <cell r="F83" t="str">
            <v>14/05/1992</v>
          </cell>
          <cell r="G83" t="str">
            <v>27/02/2017</v>
          </cell>
          <cell r="H83" t="str">
            <v>Nhóm Triển khai Dịch vụ công</v>
          </cell>
          <cell r="I83" t="str">
            <v>Nhân viên triển khai phần mềm</v>
          </cell>
          <cell r="J83" t="str">
            <v>Nhóm Triển khai Dịch vụ công</v>
          </cell>
          <cell r="K83" t="str">
            <v>Nhân viên triển khai phần mềm</v>
          </cell>
        </row>
        <row r="84">
          <cell r="C84" t="str">
            <v>12639</v>
          </cell>
          <cell r="D84" t="str">
            <v>Trần Thị Thùy Dương</v>
          </cell>
          <cell r="E84" t="str">
            <v>Nữ</v>
          </cell>
          <cell r="F84" t="str">
            <v>12/10/1985</v>
          </cell>
          <cell r="G84" t="str">
            <v>27/02/2017</v>
          </cell>
          <cell r="H84" t="str">
            <v>Phòng HCNS</v>
          </cell>
          <cell r="I84" t="str">
            <v>Trưởng nhóm Hành chính Nhân sự HN</v>
          </cell>
          <cell r="J84" t="str">
            <v>Phòng HCNS</v>
          </cell>
          <cell r="K84" t="str">
            <v>Trưởng nhóm Hành chính Nhân sự HN</v>
          </cell>
        </row>
        <row r="85">
          <cell r="C85" t="str">
            <v>12641</v>
          </cell>
          <cell r="D85" t="str">
            <v>Lê Văn Đông</v>
          </cell>
          <cell r="E85" t="str">
            <v>Nam</v>
          </cell>
          <cell r="F85" t="str">
            <v>28/11/1992</v>
          </cell>
          <cell r="G85" t="str">
            <v>01/03/2017</v>
          </cell>
          <cell r="H85" t="str">
            <v>Dự án ERP Viettel</v>
          </cell>
          <cell r="I85" t="str">
            <v>Nhân viên Lập trình Winform</v>
          </cell>
          <cell r="J85" t="str">
            <v>Dự án ERP Viettel</v>
          </cell>
          <cell r="K85" t="str">
            <v>Nhân viên Lập trình Winform</v>
          </cell>
        </row>
        <row r="86">
          <cell r="C86" t="str">
            <v>12642</v>
          </cell>
          <cell r="D86" t="str">
            <v>Lê Thị Hương Giang</v>
          </cell>
          <cell r="E86" t="str">
            <v>Nữ</v>
          </cell>
          <cell r="F86" t="str">
            <v>20/01/1984</v>
          </cell>
          <cell r="G86" t="str">
            <v>01/03/2017</v>
          </cell>
          <cell r="H86" t="str">
            <v>Phòng Kinh doanh</v>
          </cell>
          <cell r="I86" t="str">
            <v>Nhân viên Hồ sơ thầu</v>
          </cell>
          <cell r="J86" t="str">
            <v>Phòng Kinh doanh</v>
          </cell>
          <cell r="K86" t="str">
            <v>Nhân viên Hồ sơ thầu</v>
          </cell>
        </row>
        <row r="87">
          <cell r="C87" t="str">
            <v>12645</v>
          </cell>
          <cell r="D87" t="str">
            <v>Dương Thị Thanh Thơm</v>
          </cell>
          <cell r="E87" t="str">
            <v>Nữ</v>
          </cell>
          <cell r="F87" t="str">
            <v>23/03/1993</v>
          </cell>
          <cell r="G87" t="str">
            <v>01/03/2017</v>
          </cell>
          <cell r="H87" t="str">
            <v>Nhóm Hỗ trợ khách hàng</v>
          </cell>
          <cell r="I87" t="str">
            <v>Nhân viên đào tạo và hỗ trợ</v>
          </cell>
          <cell r="J87" t="str">
            <v>Nhóm Hỗ trợ khách hàng</v>
          </cell>
          <cell r="K87" t="str">
            <v>Nhân viên đào tạo và hỗ trợ</v>
          </cell>
        </row>
        <row r="88">
          <cell r="C88" t="str">
            <v>12646</v>
          </cell>
          <cell r="D88" t="str">
            <v>Nguyễn Mạnh Hùng</v>
          </cell>
          <cell r="E88" t="str">
            <v>Nam</v>
          </cell>
          <cell r="F88" t="str">
            <v>24/04/1987</v>
          </cell>
          <cell r="G88" t="str">
            <v>01/03/2017</v>
          </cell>
          <cell r="H88" t="str">
            <v>Nhóm Hỗ trợ khách hàng</v>
          </cell>
          <cell r="I88" t="str">
            <v>Trưởng nhóm đào tạo và hỗ trợ</v>
          </cell>
          <cell r="J88" t="str">
            <v>Nhóm Hỗ trợ khách hàng</v>
          </cell>
          <cell r="K88" t="str">
            <v>Trưởng nhóm đào tạo và hỗ trợ</v>
          </cell>
        </row>
        <row r="89">
          <cell r="C89" t="str">
            <v>12647</v>
          </cell>
          <cell r="D89" t="str">
            <v>Phạm Văn Tuấn</v>
          </cell>
          <cell r="E89" t="str">
            <v>Nam</v>
          </cell>
          <cell r="F89" t="str">
            <v>15/02/1994</v>
          </cell>
          <cell r="G89" t="str">
            <v>01/03/2017</v>
          </cell>
          <cell r="H89" t="str">
            <v>Nhóm Triển khai Dịch vụ công</v>
          </cell>
          <cell r="I89" t="str">
            <v>Nhân viên triển khai phần mềm</v>
          </cell>
          <cell r="J89" t="str">
            <v>Nhóm Triển khai Dịch vụ công</v>
          </cell>
          <cell r="K89" t="str">
            <v>Nhân viên triển khai phần mềm</v>
          </cell>
        </row>
        <row r="90">
          <cell r="C90" t="str">
            <v>12650</v>
          </cell>
          <cell r="D90" t="str">
            <v>Vũ Hữu Minh</v>
          </cell>
          <cell r="E90" t="str">
            <v>Nam</v>
          </cell>
          <cell r="F90" t="str">
            <v>10/07/1992</v>
          </cell>
          <cell r="G90" t="str">
            <v>01/03/2017</v>
          </cell>
          <cell r="H90" t="str">
            <v>Dự án Dịch vụ công Hà Nội</v>
          </cell>
          <cell r="I90" t="str">
            <v>Nhân viên lập trình web</v>
          </cell>
          <cell r="J90" t="str">
            <v>Dự án Dịch vụ công Hà Nội</v>
          </cell>
          <cell r="K90" t="str">
            <v>Nhân viên lập trình web</v>
          </cell>
        </row>
        <row r="91">
          <cell r="C91" t="str">
            <v>12656</v>
          </cell>
          <cell r="D91" t="str">
            <v>Nguyễn Ngọc Minh</v>
          </cell>
          <cell r="E91" t="str">
            <v>Nam</v>
          </cell>
          <cell r="F91" t="str">
            <v>21/03/1991</v>
          </cell>
          <cell r="G91" t="str">
            <v>06/03/2017</v>
          </cell>
          <cell r="H91" t="str">
            <v>Dự án Giáo dục</v>
          </cell>
          <cell r="I91" t="str">
            <v>Nhân viên Lập trình Winform</v>
          </cell>
          <cell r="J91" t="str">
            <v>Dự án Giáo dục</v>
          </cell>
          <cell r="K91" t="str">
            <v>Nhân viên Lập trình Winform</v>
          </cell>
        </row>
        <row r="92">
          <cell r="C92" t="str">
            <v>12661</v>
          </cell>
          <cell r="D92" t="str">
            <v>Nguyễn Hoàng Phương</v>
          </cell>
          <cell r="E92" t="str">
            <v>Nam</v>
          </cell>
          <cell r="F92" t="str">
            <v>01/09/1988</v>
          </cell>
          <cell r="G92" t="str">
            <v>02/03/2017</v>
          </cell>
          <cell r="H92" t="str">
            <v>Phòng Mạng và Hệ thống</v>
          </cell>
          <cell r="I92" t="str">
            <v>Chuyên viên Voip</v>
          </cell>
          <cell r="J92" t="str">
            <v>Phòng Mạng và Hệ thống</v>
          </cell>
          <cell r="K92" t="str">
            <v>Chuyên viên Voip</v>
          </cell>
        </row>
        <row r="93">
          <cell r="C93" t="str">
            <v>12662</v>
          </cell>
          <cell r="D93" t="str">
            <v>Vũ Thị Quỳnh Nga</v>
          </cell>
          <cell r="E93" t="str">
            <v>Nữ</v>
          </cell>
          <cell r="F93" t="str">
            <v>06/10/1995</v>
          </cell>
          <cell r="G93" t="str">
            <v>01/03/2017</v>
          </cell>
          <cell r="H93" t="str">
            <v>Phòng PTNV</v>
          </cell>
          <cell r="I93" t="str">
            <v>Nhân viên phân tích nghiệp vụ</v>
          </cell>
          <cell r="J93" t="str">
            <v>Phòng PTNV</v>
          </cell>
          <cell r="K93" t="str">
            <v>Nhân viên phân tích nghiệp vụ</v>
          </cell>
        </row>
        <row r="94">
          <cell r="C94" t="str">
            <v>12664</v>
          </cell>
          <cell r="D94" t="str">
            <v>Vũ Đức Nam</v>
          </cell>
          <cell r="E94" t="str">
            <v>Nam</v>
          </cell>
          <cell r="F94" t="str">
            <v>12/12/1991</v>
          </cell>
          <cell r="G94" t="str">
            <v>23/07/2018</v>
          </cell>
          <cell r="H94" t="str">
            <v>Nhóm Triển khai Y tế</v>
          </cell>
          <cell r="I94" t="str">
            <v>Nhân viên triển khai phần mềm</v>
          </cell>
          <cell r="J94" t="str">
            <v>Nhóm Triển khai Y tế</v>
          </cell>
          <cell r="K94" t="str">
            <v>Nhân viên triển khai phần mềm</v>
          </cell>
        </row>
        <row r="95">
          <cell r="C95" t="str">
            <v>12665</v>
          </cell>
          <cell r="D95" t="str">
            <v>Lê Hoàng Long</v>
          </cell>
          <cell r="E95" t="str">
            <v>Nam</v>
          </cell>
          <cell r="F95" t="str">
            <v>27/03/1988</v>
          </cell>
          <cell r="G95" t="str">
            <v>06/03/2017</v>
          </cell>
          <cell r="H95" t="str">
            <v xml:space="preserve">Nhóm Quản trị tài nguyên CNTT nội  bộ </v>
          </cell>
          <cell r="I95" t="str">
            <v>Nhân viên hỗ trợ Kỹ thuật hạ tầng</v>
          </cell>
          <cell r="J95" t="str">
            <v xml:space="preserve">Nhóm Quản trị tài nguyên CNTT nội  bộ </v>
          </cell>
          <cell r="K95" t="str">
            <v>Nhân viên hỗ trợ Kỹ thuật hạ tầng</v>
          </cell>
        </row>
        <row r="96">
          <cell r="C96" t="str">
            <v>12668</v>
          </cell>
          <cell r="D96" t="str">
            <v>Đỗ Ngọc Nam</v>
          </cell>
          <cell r="E96" t="str">
            <v>Nam</v>
          </cell>
          <cell r="F96" t="str">
            <v>28/06/1994</v>
          </cell>
          <cell r="G96" t="str">
            <v>08/03/2017</v>
          </cell>
          <cell r="H96" t="str">
            <v>Bộ phận bảo trì ERP NCG</v>
          </cell>
          <cell r="I96" t="str">
            <v>Nhân viên Lập trình Winform</v>
          </cell>
          <cell r="J96" t="str">
            <v>Bộ phận bảo trì ERP NCG</v>
          </cell>
          <cell r="K96" t="str">
            <v>Nhân viên Lập trình Winform</v>
          </cell>
        </row>
        <row r="97">
          <cell r="C97" t="str">
            <v>12671</v>
          </cell>
          <cell r="D97" t="str">
            <v>Ngô Thành Trung</v>
          </cell>
          <cell r="E97" t="str">
            <v>Nam</v>
          </cell>
          <cell r="F97" t="str">
            <v>04/08/1990</v>
          </cell>
          <cell r="G97" t="str">
            <v>09/03/2017</v>
          </cell>
          <cell r="H97" t="str">
            <v>Nhóm Triển khai Y tế</v>
          </cell>
          <cell r="I97" t="str">
            <v>Nhân viên triển khai phần mềm</v>
          </cell>
          <cell r="J97" t="str">
            <v>Nhóm Triển khai Y tế</v>
          </cell>
          <cell r="K97" t="str">
            <v>Nhân viên triển khai phần mềm</v>
          </cell>
        </row>
        <row r="98">
          <cell r="C98" t="str">
            <v>12672</v>
          </cell>
          <cell r="D98" t="str">
            <v>Cao Thị Thủy Tiên</v>
          </cell>
          <cell r="E98" t="str">
            <v>Nữ</v>
          </cell>
          <cell r="F98" t="str">
            <v>12/08/1992</v>
          </cell>
          <cell r="G98" t="str">
            <v>10/03/2017</v>
          </cell>
          <cell r="H98" t="str">
            <v>Dự án Dịch vụ công HCM</v>
          </cell>
          <cell r="I98" t="str">
            <v>Nhân viên Lập trình Winform</v>
          </cell>
          <cell r="J98" t="str">
            <v>Dự án Dịch vụ công HCM</v>
          </cell>
          <cell r="K98" t="str">
            <v>Nhân viên Lập trình Winform</v>
          </cell>
        </row>
        <row r="99">
          <cell r="C99" t="str">
            <v>12674</v>
          </cell>
          <cell r="D99" t="str">
            <v>Lâm Tấn Phong</v>
          </cell>
          <cell r="E99" t="str">
            <v>Nam</v>
          </cell>
          <cell r="F99" t="str">
            <v>02/06/1992</v>
          </cell>
          <cell r="G99" t="str">
            <v>13/03/2017</v>
          </cell>
          <cell r="H99" t="str">
            <v>Dự án Dịch vụ công HCM</v>
          </cell>
          <cell r="I99" t="str">
            <v>Nhân viên Lập trình Winform</v>
          </cell>
          <cell r="J99" t="str">
            <v>Dự án Dịch vụ công HCM</v>
          </cell>
          <cell r="K99" t="str">
            <v>Nhân viên Lập trình Winform</v>
          </cell>
        </row>
        <row r="100">
          <cell r="C100" t="str">
            <v>12678</v>
          </cell>
          <cell r="D100" t="str">
            <v>Lâm Phát Thịnh</v>
          </cell>
          <cell r="E100" t="str">
            <v>Nam</v>
          </cell>
          <cell r="F100" t="str">
            <v>28/05/1988</v>
          </cell>
          <cell r="G100" t="str">
            <v>13/03/2017</v>
          </cell>
          <cell r="H100" t="str">
            <v>Phòng PR &amp; Marketing</v>
          </cell>
          <cell r="I100" t="str">
            <v>Nhân viên SEO</v>
          </cell>
          <cell r="J100" t="str">
            <v>Phòng PR &amp; Marketing</v>
          </cell>
          <cell r="K100" t="str">
            <v>Nhân viên SEO</v>
          </cell>
        </row>
        <row r="101">
          <cell r="C101" t="str">
            <v>12680</v>
          </cell>
          <cell r="D101" t="str">
            <v>Phạm Phú Lâm</v>
          </cell>
          <cell r="E101" t="str">
            <v>Nam</v>
          </cell>
          <cell r="F101" t="str">
            <v>25/05/1991</v>
          </cell>
          <cell r="G101" t="str">
            <v>14/03/2017</v>
          </cell>
          <cell r="H101" t="str">
            <v>Nhóm Lập trình IOS</v>
          </cell>
          <cell r="I101" t="str">
            <v>Nhân viên Lập trình IOS</v>
          </cell>
          <cell r="J101" t="str">
            <v>Nhóm Lập trình IOS</v>
          </cell>
          <cell r="K101" t="str">
            <v>Nhân viên Lập trình IOS</v>
          </cell>
        </row>
        <row r="102">
          <cell r="C102" t="str">
            <v>12685</v>
          </cell>
          <cell r="D102" t="str">
            <v>Hoàng Thị Cẩm Châu</v>
          </cell>
          <cell r="E102" t="str">
            <v>Nữ</v>
          </cell>
          <cell r="F102" t="str">
            <v>20/10/1991</v>
          </cell>
          <cell r="G102" t="str">
            <v>15/03/2017</v>
          </cell>
          <cell r="H102" t="str">
            <v>Nhóm Thiết kế ứng dụng Mobile</v>
          </cell>
          <cell r="I102" t="str">
            <v>Nhân viên Thiết kế</v>
          </cell>
          <cell r="J102" t="str">
            <v>Nhóm Thiết kế ứng dụng Mobile</v>
          </cell>
          <cell r="K102" t="str">
            <v>Nhân viên Thiết kế</v>
          </cell>
        </row>
        <row r="103">
          <cell r="C103" t="str">
            <v>12698</v>
          </cell>
          <cell r="D103" t="str">
            <v>Mai Quý Đạt</v>
          </cell>
          <cell r="E103" t="str">
            <v>Nam</v>
          </cell>
          <cell r="F103" t="str">
            <v>25/01/1993</v>
          </cell>
          <cell r="G103" t="str">
            <v>20/03/2017</v>
          </cell>
          <cell r="H103" t="str">
            <v>Phòng PR &amp; Marketing</v>
          </cell>
          <cell r="I103" t="str">
            <v>Nhân viên Thiết kế</v>
          </cell>
          <cell r="J103" t="str">
            <v>Phòng PR &amp; Marketing</v>
          </cell>
          <cell r="K103" t="str">
            <v>Nhân viên Thiết kế</v>
          </cell>
        </row>
        <row r="104">
          <cell r="C104" t="str">
            <v>12699</v>
          </cell>
          <cell r="D104" t="str">
            <v>Trần Văn Thuận</v>
          </cell>
          <cell r="E104" t="str">
            <v>Nam</v>
          </cell>
          <cell r="F104" t="str">
            <v>04/01/1990</v>
          </cell>
          <cell r="G104" t="str">
            <v>20/03/2017</v>
          </cell>
          <cell r="H104" t="str">
            <v>Nhóm Kiểm thử Mobile</v>
          </cell>
          <cell r="I104" t="str">
            <v>Nhân viên Kiểm thử phần mềm</v>
          </cell>
          <cell r="J104" t="str">
            <v>Nhóm Kiểm thử Mobile</v>
          </cell>
          <cell r="K104" t="str">
            <v>Nhân viên Kiểm thử phần mềm</v>
          </cell>
        </row>
        <row r="105">
          <cell r="C105" t="str">
            <v>12701</v>
          </cell>
          <cell r="D105" t="str">
            <v>Võ Thế Anh Tuấn</v>
          </cell>
          <cell r="E105" t="str">
            <v>Nam</v>
          </cell>
          <cell r="F105" t="str">
            <v>11/01/1987</v>
          </cell>
          <cell r="G105" t="str">
            <v>20/03/2017</v>
          </cell>
          <cell r="H105" t="str">
            <v>Nhóm Lập trình Android</v>
          </cell>
          <cell r="I105" t="str">
            <v>Nhân viên Lập trình Android</v>
          </cell>
          <cell r="J105" t="str">
            <v>Nhóm Lập trình Android</v>
          </cell>
          <cell r="K105" t="str">
            <v>Nhân viên Lập trình Android</v>
          </cell>
        </row>
        <row r="106">
          <cell r="C106" t="str">
            <v>12703</v>
          </cell>
          <cell r="D106" t="str">
            <v>Đỗ Quang Sang</v>
          </cell>
          <cell r="E106" t="str">
            <v>Nam</v>
          </cell>
          <cell r="F106" t="str">
            <v>23/03/1993</v>
          </cell>
          <cell r="G106" t="str">
            <v>20/03/2017</v>
          </cell>
          <cell r="H106" t="str">
            <v>Phòng Quản trị CSDL</v>
          </cell>
          <cell r="I106" t="str">
            <v>Chuyên viên Quản trị cơ sở dữ liệu</v>
          </cell>
          <cell r="J106" t="str">
            <v>Phòng Quản trị CSDL</v>
          </cell>
          <cell r="K106" t="str">
            <v>Chuyên viên Quản trị cơ sở dữ liệu</v>
          </cell>
        </row>
        <row r="107">
          <cell r="C107" t="str">
            <v>12705</v>
          </cell>
          <cell r="D107" t="str">
            <v>Nguyễn Phương Nam</v>
          </cell>
          <cell r="E107" t="str">
            <v>Nam</v>
          </cell>
          <cell r="F107" t="str">
            <v>06/06/1984</v>
          </cell>
          <cell r="G107" t="str">
            <v>20/03/2017</v>
          </cell>
          <cell r="H107" t="str">
            <v>Phòng Quản trị CSDL</v>
          </cell>
          <cell r="I107" t="str">
            <v>Trưởng bộ phận PL/SQL</v>
          </cell>
          <cell r="J107" t="str">
            <v>Phòng Quản trị CSDL</v>
          </cell>
          <cell r="K107" t="str">
            <v>Trưởng bộ phận PL/SQL</v>
          </cell>
        </row>
        <row r="108">
          <cell r="C108" t="str">
            <v>12706</v>
          </cell>
          <cell r="D108" t="str">
            <v>Nguyễn Quốc Toản</v>
          </cell>
          <cell r="E108" t="str">
            <v>Nam</v>
          </cell>
          <cell r="F108" t="str">
            <v>19/10/1991</v>
          </cell>
          <cell r="G108" t="str">
            <v>20/03/2017</v>
          </cell>
          <cell r="H108" t="str">
            <v>Phòng Mạng và Hệ thống</v>
          </cell>
          <cell r="I108" t="str">
            <v>Chuyên viên Voip</v>
          </cell>
          <cell r="J108" t="str">
            <v>Phòng Mạng và Hệ thống</v>
          </cell>
          <cell r="K108" t="str">
            <v>Chuyên viên Voip</v>
          </cell>
        </row>
        <row r="109">
          <cell r="C109" t="str">
            <v>12709</v>
          </cell>
          <cell r="D109" t="str">
            <v>Lê Văn Hùng</v>
          </cell>
          <cell r="E109" t="str">
            <v>Nam</v>
          </cell>
          <cell r="F109" t="str">
            <v>25/10/1993</v>
          </cell>
          <cell r="G109" t="str">
            <v>27/03/2017</v>
          </cell>
          <cell r="H109" t="str">
            <v>Dự án Dịch vụ công Hà Nội</v>
          </cell>
          <cell r="I109" t="str">
            <v>Nhân viên Lập trình Winform</v>
          </cell>
          <cell r="J109" t="str">
            <v>Dự án Dịch vụ công Hà Nội</v>
          </cell>
          <cell r="K109" t="str">
            <v>Nhân viên Lập trình Winform</v>
          </cell>
        </row>
        <row r="110">
          <cell r="C110" t="str">
            <v>12715</v>
          </cell>
          <cell r="D110" t="str">
            <v>Lê Thị Thúy Ngân</v>
          </cell>
          <cell r="E110" t="str">
            <v>Nữ</v>
          </cell>
          <cell r="F110" t="str">
            <v>20/08/1991</v>
          </cell>
          <cell r="G110" t="str">
            <v>29/03/2017</v>
          </cell>
          <cell r="H110" t="str">
            <v>Phòng PR &amp; Marketing</v>
          </cell>
          <cell r="I110" t="str">
            <v>Nhân viên Nghiên cứu thị trường</v>
          </cell>
          <cell r="J110" t="str">
            <v>Phòng PR &amp; Marketing</v>
          </cell>
          <cell r="K110" t="str">
            <v>Nhân viên Nghiên cứu thị trường</v>
          </cell>
        </row>
        <row r="111">
          <cell r="C111" t="str">
            <v>12716</v>
          </cell>
          <cell r="D111" t="str">
            <v>Nguyễn Thị Hường</v>
          </cell>
          <cell r="E111" t="str">
            <v>Nữ</v>
          </cell>
          <cell r="F111" t="str">
            <v>04/11/1992</v>
          </cell>
          <cell r="G111" t="str">
            <v>30/03/2017</v>
          </cell>
          <cell r="H111" t="str">
            <v>Dự án Y tế</v>
          </cell>
          <cell r="I111" t="str">
            <v>Nhân viên phân tích nghiệp vụ</v>
          </cell>
          <cell r="J111" t="str">
            <v>Dự án Y tế</v>
          </cell>
          <cell r="K111" t="str">
            <v>Nhân viên phân tích nghiệp vụ</v>
          </cell>
        </row>
        <row r="112">
          <cell r="C112" t="str">
            <v>12719</v>
          </cell>
          <cell r="D112" t="str">
            <v>Vương Ngọc Hải</v>
          </cell>
          <cell r="E112" t="str">
            <v>Nam</v>
          </cell>
          <cell r="F112" t="str">
            <v>10/05/1983</v>
          </cell>
          <cell r="G112" t="str">
            <v>03/04/2017</v>
          </cell>
          <cell r="H112" t="str">
            <v>Dự án Y tế</v>
          </cell>
          <cell r="I112" t="str">
            <v>Trưởng dự án Y tế</v>
          </cell>
          <cell r="J112" t="str">
            <v>Dự án Y tế</v>
          </cell>
          <cell r="K112" t="str">
            <v>Trưởng dự án Y tế</v>
          </cell>
        </row>
        <row r="113">
          <cell r="C113" t="str">
            <v>12720</v>
          </cell>
          <cell r="D113" t="str">
            <v>Lìu Nữ Thành</v>
          </cell>
          <cell r="E113" t="str">
            <v>Nam</v>
          </cell>
          <cell r="F113" t="str">
            <v>13/08/1991</v>
          </cell>
          <cell r="G113" t="str">
            <v>03/04/2017</v>
          </cell>
          <cell r="H113" t="str">
            <v>Dự án ERP Viettel</v>
          </cell>
          <cell r="I113" t="str">
            <v>Nhân viên triển khai phần mềm</v>
          </cell>
          <cell r="J113" t="str">
            <v>Dự án ERP Viettel</v>
          </cell>
          <cell r="K113" t="str">
            <v>Nhân viên triển khai phần mềm</v>
          </cell>
        </row>
        <row r="114">
          <cell r="C114" t="str">
            <v>12721</v>
          </cell>
          <cell r="D114" t="str">
            <v>Nguyễn Đức Dũng</v>
          </cell>
          <cell r="E114" t="str">
            <v>Nam</v>
          </cell>
          <cell r="F114" t="str">
            <v>26/01/1991</v>
          </cell>
          <cell r="G114" t="str">
            <v>03/04/2017</v>
          </cell>
          <cell r="H114" t="str">
            <v>Nhóm Triển khai Dịch vụ công</v>
          </cell>
          <cell r="I114" t="str">
            <v>Nhân viên triển khai phần mềm</v>
          </cell>
          <cell r="J114" t="str">
            <v>Nhóm Triển khai Dịch vụ công</v>
          </cell>
          <cell r="K114" t="str">
            <v>Nhân viên triển khai phần mềm</v>
          </cell>
        </row>
        <row r="115">
          <cell r="C115" t="str">
            <v>12723</v>
          </cell>
          <cell r="D115" t="str">
            <v>Lê Thị Thanh Huyền</v>
          </cell>
          <cell r="E115" t="str">
            <v>Nữ</v>
          </cell>
          <cell r="F115" t="str">
            <v>21/02/1994</v>
          </cell>
          <cell r="G115" t="str">
            <v>03/04/2017</v>
          </cell>
          <cell r="H115" t="str">
            <v>Nhóm Hỗ trợ khách hàng</v>
          </cell>
          <cell r="I115" t="str">
            <v>Nhân viên đào tạo và hỗ trợ</v>
          </cell>
          <cell r="J115" t="str">
            <v>Nhóm Hỗ trợ khách hàng</v>
          </cell>
          <cell r="K115" t="str">
            <v>Nhân viên đào tạo và hỗ trợ</v>
          </cell>
        </row>
        <row r="116">
          <cell r="C116" t="str">
            <v>12725</v>
          </cell>
          <cell r="D116" t="str">
            <v>Vũ Văn Khánh</v>
          </cell>
          <cell r="E116" t="str">
            <v>Nam</v>
          </cell>
          <cell r="F116" t="str">
            <v>09/11/1994</v>
          </cell>
          <cell r="G116" t="str">
            <v>03/04/2017</v>
          </cell>
          <cell r="H116" t="str">
            <v>Nhóm Hỗ trợ khách hàng</v>
          </cell>
          <cell r="I116" t="str">
            <v>Nhân viên đào tạo và hỗ trợ</v>
          </cell>
          <cell r="J116" t="str">
            <v>Nhóm Hỗ trợ khách hàng</v>
          </cell>
          <cell r="K116" t="str">
            <v>Nhân viên đào tạo và hỗ trợ</v>
          </cell>
        </row>
        <row r="117">
          <cell r="C117" t="str">
            <v>12729</v>
          </cell>
          <cell r="D117" t="str">
            <v>Hồ Thị Bình</v>
          </cell>
          <cell r="E117" t="str">
            <v>Nữ</v>
          </cell>
          <cell r="F117" t="str">
            <v>10/10/1993</v>
          </cell>
          <cell r="G117" t="str">
            <v>03/04/2017</v>
          </cell>
          <cell r="H117" t="str">
            <v>Phòng Phân tích nghiệp vụ ERP</v>
          </cell>
          <cell r="I117" t="str">
            <v>Nhân viên phân tích nghiệp vụ</v>
          </cell>
          <cell r="J117" t="str">
            <v>Phòng Phân tích nghiệp vụ ERP</v>
          </cell>
          <cell r="K117" t="str">
            <v>Nhân viên phân tích nghiệp vụ</v>
          </cell>
        </row>
        <row r="118">
          <cell r="C118" t="str">
            <v>12738</v>
          </cell>
          <cell r="D118" t="str">
            <v>Nguyễn Võ Minh Thông</v>
          </cell>
          <cell r="E118" t="str">
            <v>Nam</v>
          </cell>
          <cell r="F118" t="str">
            <v>19/10/1983</v>
          </cell>
          <cell r="G118" t="str">
            <v>03/04/2017</v>
          </cell>
          <cell r="H118" t="str">
            <v>Phòng Mạng và Hệ thống</v>
          </cell>
          <cell r="I118" t="str">
            <v>Chuyên viên Hạ tầng mạng &amp; Trung tâm dữ liệu</v>
          </cell>
          <cell r="J118" t="str">
            <v>Phòng Mạng và Hệ thống</v>
          </cell>
          <cell r="K118" t="str">
            <v>Chuyên viên Hạ tầng mạng &amp; Trung tâm dữ liệu</v>
          </cell>
        </row>
        <row r="119">
          <cell r="C119" t="str">
            <v>12739</v>
          </cell>
          <cell r="D119" t="str">
            <v>Nguyễn Thị Hòa</v>
          </cell>
          <cell r="E119" t="str">
            <v>Nữ</v>
          </cell>
          <cell r="F119" t="str">
            <v>15/01/1984</v>
          </cell>
          <cell r="G119" t="str">
            <v>05/04/2017</v>
          </cell>
          <cell r="H119" t="str">
            <v>Phòng PR &amp; Marketing</v>
          </cell>
          <cell r="I119" t="str">
            <v>Trưởng nhóm Truyền thông nội bộ</v>
          </cell>
          <cell r="J119" t="str">
            <v>Phòng PR &amp; Marketing</v>
          </cell>
          <cell r="K119" t="str">
            <v>Trưởng nhóm Truyền thông nội bộ</v>
          </cell>
        </row>
        <row r="120">
          <cell r="C120" t="str">
            <v>12741</v>
          </cell>
          <cell r="D120" t="str">
            <v>Phạm Sơn Tùng</v>
          </cell>
          <cell r="E120" t="str">
            <v>Nam</v>
          </cell>
          <cell r="F120" t="str">
            <v>08/09/1987</v>
          </cell>
          <cell r="G120" t="str">
            <v>10/04/2017</v>
          </cell>
          <cell r="H120" t="str">
            <v>Dự án Giáo dục</v>
          </cell>
          <cell r="I120" t="str">
            <v>Nhân viên Lập trình Winform</v>
          </cell>
          <cell r="J120" t="str">
            <v>Dự án Giáo dục</v>
          </cell>
          <cell r="K120" t="str">
            <v>Nhân viên Lập trình Winform</v>
          </cell>
        </row>
        <row r="121">
          <cell r="C121" t="str">
            <v>12745</v>
          </cell>
          <cell r="D121" t="str">
            <v>Lê Hồng Giang</v>
          </cell>
          <cell r="E121" t="str">
            <v>Nam</v>
          </cell>
          <cell r="F121" t="str">
            <v>28/10/1991</v>
          </cell>
          <cell r="G121" t="str">
            <v>10/04/2017</v>
          </cell>
          <cell r="H121" t="str">
            <v>Dự án Website Nhật Cường</v>
          </cell>
          <cell r="I121" t="str">
            <v>Nhân viên lập trình web</v>
          </cell>
          <cell r="J121" t="str">
            <v>Dự án Website Nhật Cường</v>
          </cell>
          <cell r="K121" t="str">
            <v>Nhân viên lập trình web</v>
          </cell>
        </row>
        <row r="122">
          <cell r="C122" t="str">
            <v>12749</v>
          </cell>
          <cell r="D122" t="str">
            <v>Nguyễn Việt Anh</v>
          </cell>
          <cell r="E122" t="str">
            <v>Nam</v>
          </cell>
          <cell r="F122" t="str">
            <v>24/09/1991</v>
          </cell>
          <cell r="G122" t="str">
            <v>13/04/2017</v>
          </cell>
          <cell r="H122" t="str">
            <v>Nhóm Triển khai Giáo dục</v>
          </cell>
          <cell r="I122" t="str">
            <v>Nhân viên triển khai phần mềm</v>
          </cell>
          <cell r="J122" t="str">
            <v>Nhóm Triển khai Giáo dục</v>
          </cell>
          <cell r="K122" t="str">
            <v>Nhân viên triển khai phần mềm</v>
          </cell>
        </row>
        <row r="123">
          <cell r="C123" t="str">
            <v>12752</v>
          </cell>
          <cell r="D123" t="str">
            <v>Trần Mạnh Đạt</v>
          </cell>
          <cell r="E123" t="str">
            <v>Nam</v>
          </cell>
          <cell r="F123" t="str">
            <v>26/10/1986</v>
          </cell>
          <cell r="G123" t="str">
            <v>17/04/2017</v>
          </cell>
          <cell r="H123" t="str">
            <v>Dự án ERP Viettel</v>
          </cell>
          <cell r="I123" t="str">
            <v>Nhân viên Lập trình Winform</v>
          </cell>
          <cell r="J123" t="str">
            <v>Dự án ERP Viettel</v>
          </cell>
          <cell r="K123" t="str">
            <v>Nhân viên Lập trình Winform</v>
          </cell>
        </row>
        <row r="124">
          <cell r="C124" t="str">
            <v>12754</v>
          </cell>
          <cell r="D124" t="str">
            <v>Huỳnh Thị Thu Nở</v>
          </cell>
          <cell r="E124" t="str">
            <v>Nữ</v>
          </cell>
          <cell r="F124" t="str">
            <v>20/10/1984</v>
          </cell>
          <cell r="G124" t="str">
            <v>17/04/2017</v>
          </cell>
          <cell r="H124" t="str">
            <v>Phòng Quản trị CSDL</v>
          </cell>
          <cell r="I124" t="str">
            <v>Chuyên viên Quản trị cơ sở dữ liệu</v>
          </cell>
          <cell r="J124" t="str">
            <v>Phòng Quản trị CSDL</v>
          </cell>
          <cell r="K124" t="str">
            <v>Chuyên viên Quản trị cơ sở dữ liệu</v>
          </cell>
        </row>
        <row r="125">
          <cell r="C125" t="str">
            <v>12758</v>
          </cell>
          <cell r="D125" t="str">
            <v>Vũ Đình Dũng</v>
          </cell>
          <cell r="E125" t="str">
            <v>Nam</v>
          </cell>
          <cell r="F125" t="str">
            <v>10/10/1990</v>
          </cell>
          <cell r="G125" t="str">
            <v>18/04/2017</v>
          </cell>
          <cell r="H125" t="str">
            <v>Dự án Dịch vụ công Hà Nội</v>
          </cell>
          <cell r="I125" t="str">
            <v>Nhân viên lập trình web</v>
          </cell>
          <cell r="J125" t="str">
            <v>Dự án Dịch vụ công Hà Nội</v>
          </cell>
          <cell r="K125" t="str">
            <v>Nhân viên lập trình web</v>
          </cell>
        </row>
        <row r="126">
          <cell r="C126" t="str">
            <v>12760</v>
          </cell>
          <cell r="D126" t="str">
            <v>Phạm Thị Thanh Thủy</v>
          </cell>
          <cell r="E126" t="str">
            <v>Nữ</v>
          </cell>
          <cell r="F126" t="str">
            <v>11/05/1987</v>
          </cell>
          <cell r="G126" t="str">
            <v>20/04/2017</v>
          </cell>
          <cell r="H126" t="str">
            <v>Phòng HCNS</v>
          </cell>
          <cell r="I126" t="str">
            <v>Nhân viên Hành chính</v>
          </cell>
          <cell r="J126" t="str">
            <v>Phòng HCNS</v>
          </cell>
          <cell r="K126" t="str">
            <v>Nhân viên Hành chính</v>
          </cell>
        </row>
        <row r="127">
          <cell r="C127" t="str">
            <v>12762</v>
          </cell>
          <cell r="D127" t="str">
            <v>Nguyễn Minh Thành</v>
          </cell>
          <cell r="E127" t="str">
            <v>Nam</v>
          </cell>
          <cell r="F127" t="str">
            <v>20/09/1991</v>
          </cell>
          <cell r="G127" t="str">
            <v>20/04/2017</v>
          </cell>
          <cell r="H127" t="str">
            <v>Nhóm Lập trình IOS</v>
          </cell>
          <cell r="I127" t="str">
            <v>Nhân viên Lập trình IOS</v>
          </cell>
          <cell r="J127" t="str">
            <v>Nhóm Lập trình IOS</v>
          </cell>
          <cell r="K127" t="str">
            <v>Nhân viên Lập trình IOS</v>
          </cell>
        </row>
        <row r="128">
          <cell r="C128" t="str">
            <v>12763</v>
          </cell>
          <cell r="D128" t="str">
            <v>Lê Xuân Huy</v>
          </cell>
          <cell r="E128" t="str">
            <v>Nam</v>
          </cell>
          <cell r="F128" t="str">
            <v>29/06/1993</v>
          </cell>
          <cell r="G128" t="str">
            <v>21/04/2017</v>
          </cell>
          <cell r="H128" t="str">
            <v>Dự án Y tế</v>
          </cell>
          <cell r="I128" t="str">
            <v>Nhân viên Lập trình Winform</v>
          </cell>
          <cell r="J128" t="str">
            <v>Dự án Y tế</v>
          </cell>
          <cell r="K128" t="str">
            <v>Nhân viên Lập trình Winform</v>
          </cell>
        </row>
        <row r="129">
          <cell r="C129" t="str">
            <v>12766</v>
          </cell>
          <cell r="D129" t="str">
            <v>Dương Thị Niên</v>
          </cell>
          <cell r="E129" t="str">
            <v>Nữ</v>
          </cell>
          <cell r="F129" t="str">
            <v>08/09/1995</v>
          </cell>
          <cell r="G129" t="str">
            <v>03/05/2017</v>
          </cell>
          <cell r="H129" t="str">
            <v>Dự án Quỹ nhà tái định cư</v>
          </cell>
          <cell r="I129" t="str">
            <v>Nhân viên Kiểm thử phần mềm</v>
          </cell>
          <cell r="J129" t="str">
            <v>Dự án Quỹ nhà tái định cư</v>
          </cell>
          <cell r="K129" t="str">
            <v>Nhân viên Kiểm thử phần mềm</v>
          </cell>
        </row>
        <row r="130">
          <cell r="C130" t="str">
            <v>12769</v>
          </cell>
          <cell r="D130" t="str">
            <v>Trần Hoàng Nam</v>
          </cell>
          <cell r="E130" t="str">
            <v>Nam</v>
          </cell>
          <cell r="F130" t="str">
            <v>01/05/1995</v>
          </cell>
          <cell r="G130" t="str">
            <v>03/05/2017</v>
          </cell>
          <cell r="H130" t="str">
            <v>Nhóm Triển khai Y tế</v>
          </cell>
          <cell r="I130" t="str">
            <v>Nhân viên triển khai phần mềm</v>
          </cell>
          <cell r="J130" t="str">
            <v>Nhóm Triển khai Y tế</v>
          </cell>
          <cell r="K130" t="str">
            <v>Nhân viên triển khai phần mềm</v>
          </cell>
        </row>
        <row r="131">
          <cell r="C131" t="str">
            <v>12770</v>
          </cell>
          <cell r="D131" t="str">
            <v>Nguyễn Thị Hảo</v>
          </cell>
          <cell r="E131" t="str">
            <v>Nữ</v>
          </cell>
          <cell r="F131" t="str">
            <v>15/09/1995</v>
          </cell>
          <cell r="G131" t="str">
            <v>03/05/2017</v>
          </cell>
          <cell r="H131" t="str">
            <v>Nhóm Triển khai Y tế</v>
          </cell>
          <cell r="I131" t="str">
            <v>Nhân viên triển khai phần mềm</v>
          </cell>
          <cell r="J131" t="str">
            <v>Nhóm Triển khai Y tế</v>
          </cell>
          <cell r="K131" t="str">
            <v>Nhân viên triển khai phần mềm</v>
          </cell>
        </row>
        <row r="132">
          <cell r="C132" t="str">
            <v>12774</v>
          </cell>
          <cell r="D132" t="str">
            <v>Vũ Thị Thúy Ngân</v>
          </cell>
          <cell r="E132" t="str">
            <v>Nữ</v>
          </cell>
          <cell r="F132" t="str">
            <v>11/11/1993</v>
          </cell>
          <cell r="G132" t="str">
            <v>03/05/2017</v>
          </cell>
          <cell r="H132" t="str">
            <v>Dự án Dịch vụ công Hà Nội</v>
          </cell>
          <cell r="I132" t="str">
            <v>Nhân viên Kiểm thử phần mềm</v>
          </cell>
          <cell r="J132" t="str">
            <v>Dự án Dịch vụ công Hà Nội</v>
          </cell>
          <cell r="K132" t="str">
            <v>Nhân viên Kiểm thử phần mềm</v>
          </cell>
        </row>
        <row r="133">
          <cell r="C133" t="str">
            <v>12775</v>
          </cell>
          <cell r="D133" t="str">
            <v>Nguyễn Trà My</v>
          </cell>
          <cell r="E133" t="str">
            <v>Nữ</v>
          </cell>
          <cell r="F133" t="str">
            <v>04/02/1987</v>
          </cell>
          <cell r="G133" t="str">
            <v>03/05/2017</v>
          </cell>
          <cell r="H133" t="str">
            <v>Dự án Dịch vụ công Hà Nội</v>
          </cell>
          <cell r="I133" t="str">
            <v>Nhân viên Kiểm thử phần mềm</v>
          </cell>
          <cell r="J133" t="str">
            <v>Dự án Dịch vụ công Hà Nội</v>
          </cell>
          <cell r="K133" t="str">
            <v>Nhân viên Kiểm thử phần mềm</v>
          </cell>
        </row>
        <row r="134">
          <cell r="C134" t="str">
            <v>12779</v>
          </cell>
          <cell r="D134" t="str">
            <v>Trần Quốc Đăng Khoa</v>
          </cell>
          <cell r="E134" t="str">
            <v>Nam</v>
          </cell>
          <cell r="F134" t="str">
            <v>27/04/1989</v>
          </cell>
          <cell r="G134" t="str">
            <v>05/05/2017</v>
          </cell>
          <cell r="H134" t="str">
            <v>Phòng An ninh ứng dụng</v>
          </cell>
          <cell r="I134" t="str">
            <v>Chuyên viên An ninh Ứng dụng &amp; Xử lý sự cố</v>
          </cell>
          <cell r="J134" t="str">
            <v>Phòng An ninh ứng dụng</v>
          </cell>
          <cell r="K134" t="str">
            <v>Chuyên viên An ninh Ứng dụng &amp; Xử lý sự cố</v>
          </cell>
        </row>
        <row r="135">
          <cell r="C135" t="str">
            <v>12781</v>
          </cell>
          <cell r="D135" t="str">
            <v>Đặng Văn Tuấn</v>
          </cell>
          <cell r="E135" t="str">
            <v>Nam</v>
          </cell>
          <cell r="F135" t="str">
            <v>02/10/1992</v>
          </cell>
          <cell r="G135" t="str">
            <v>08/05/2017</v>
          </cell>
          <cell r="H135" t="str">
            <v>Dự án Y tế</v>
          </cell>
          <cell r="I135" t="str">
            <v>Nhân viên Lập trình Winform</v>
          </cell>
          <cell r="J135" t="str">
            <v>Dự án Y tế</v>
          </cell>
          <cell r="K135" t="str">
            <v>Nhân viên Lập trình Winform</v>
          </cell>
        </row>
        <row r="136">
          <cell r="C136" t="str">
            <v>12782</v>
          </cell>
          <cell r="D136" t="str">
            <v>Trần Quỳnh Nga</v>
          </cell>
          <cell r="E136" t="str">
            <v>Nữ</v>
          </cell>
          <cell r="F136" t="str">
            <v>25/10/1986</v>
          </cell>
          <cell r="G136" t="str">
            <v>08/05/2017</v>
          </cell>
          <cell r="H136" t="str">
            <v>Phòng PTNV</v>
          </cell>
          <cell r="I136" t="str">
            <v>Trưởng phòng Phân tích nghiệp vụ</v>
          </cell>
          <cell r="J136" t="str">
            <v>Phòng PTNV</v>
          </cell>
          <cell r="K136" t="str">
            <v>Trưởng phòng Phân tích nghiệp vụ</v>
          </cell>
        </row>
        <row r="137">
          <cell r="C137" t="str">
            <v>12784</v>
          </cell>
          <cell r="D137" t="str">
            <v>Lê Anh</v>
          </cell>
          <cell r="E137" t="str">
            <v>Nam</v>
          </cell>
          <cell r="F137" t="str">
            <v>15/07/1991</v>
          </cell>
          <cell r="G137" t="str">
            <v>08/05/2015</v>
          </cell>
          <cell r="H137" t="str">
            <v>Phòng An ninh ứng dụng</v>
          </cell>
          <cell r="I137" t="str">
            <v>Chuyên viên An ninh Ứng dụng &amp; Xử lý sự cố</v>
          </cell>
          <cell r="J137" t="str">
            <v>Phòng An ninh ứng dụng</v>
          </cell>
          <cell r="K137" t="str">
            <v>Chuyên viên An ninh Ứng dụng &amp; Xử lý sự cố</v>
          </cell>
        </row>
        <row r="138">
          <cell r="C138" t="str">
            <v>12787</v>
          </cell>
          <cell r="D138" t="str">
            <v>Đào Thị Minh Hồng</v>
          </cell>
          <cell r="E138" t="str">
            <v>Nữ</v>
          </cell>
          <cell r="F138" t="str">
            <v>10/12/1992</v>
          </cell>
          <cell r="G138" t="str">
            <v>10/05/2017</v>
          </cell>
          <cell r="H138" t="str">
            <v>Dự án Dịch vụ công Hà Nội</v>
          </cell>
          <cell r="I138" t="str">
            <v>Nhân viên Kiểm thử phần mềm</v>
          </cell>
          <cell r="J138" t="str">
            <v>Dự án Dịch vụ công Hà Nội</v>
          </cell>
          <cell r="K138" t="str">
            <v>Nhân viên Kiểm thử phần mềm</v>
          </cell>
        </row>
        <row r="139">
          <cell r="C139" t="str">
            <v>12789</v>
          </cell>
          <cell r="D139" t="str">
            <v>Lê Quang Thái</v>
          </cell>
          <cell r="E139" t="str">
            <v>Nam</v>
          </cell>
          <cell r="F139" t="str">
            <v>04/07/1994</v>
          </cell>
          <cell r="G139" t="str">
            <v>15/05/2017</v>
          </cell>
          <cell r="H139" t="str">
            <v>Dự án ERP Viettel</v>
          </cell>
          <cell r="I139" t="str">
            <v>Nhân viên triển khai phần mềm</v>
          </cell>
          <cell r="J139" t="str">
            <v>Dự án ERP Viettel</v>
          </cell>
          <cell r="K139" t="str">
            <v>Nhân viên triển khai phần mềm</v>
          </cell>
        </row>
        <row r="140">
          <cell r="C140" t="str">
            <v>12806</v>
          </cell>
          <cell r="D140" t="str">
            <v>Lê Thị Thùy Dương</v>
          </cell>
          <cell r="E140" t="str">
            <v>Nữ</v>
          </cell>
          <cell r="F140" t="str">
            <v>16/01/1996</v>
          </cell>
          <cell r="G140" t="str">
            <v>30/05/2017</v>
          </cell>
          <cell r="H140" t="str">
            <v>Phòng HCNS</v>
          </cell>
          <cell r="I140" t="str">
            <v>Nhân viên đào tạo</v>
          </cell>
          <cell r="J140" t="str">
            <v>Phòng HCNS</v>
          </cell>
          <cell r="K140" t="str">
            <v>Nhân viên đào tạo</v>
          </cell>
        </row>
        <row r="141">
          <cell r="C141" t="str">
            <v>12807</v>
          </cell>
          <cell r="D141" t="str">
            <v>Văn Thị Thanh Nhàn</v>
          </cell>
          <cell r="E141" t="str">
            <v>Nữ</v>
          </cell>
          <cell r="F141" t="str">
            <v>04/04/1979</v>
          </cell>
          <cell r="G141" t="str">
            <v>29/05/2017</v>
          </cell>
          <cell r="H141" t="str">
            <v>Phòng HCNS</v>
          </cell>
          <cell r="I141" t="str">
            <v>Nhân viên đời sống</v>
          </cell>
          <cell r="J141" t="str">
            <v>Phòng HCNS</v>
          </cell>
          <cell r="K141" t="str">
            <v>Nhân viên đời sống</v>
          </cell>
        </row>
        <row r="142">
          <cell r="C142" t="str">
            <v>12812</v>
          </cell>
          <cell r="D142" t="str">
            <v>Lê Nhật Duy</v>
          </cell>
          <cell r="E142" t="str">
            <v>Nam</v>
          </cell>
          <cell r="F142" t="str">
            <v>15/03/1982</v>
          </cell>
          <cell r="G142" t="str">
            <v>01/05/2017</v>
          </cell>
          <cell r="H142" t="str">
            <v>Phòng Kinh doanh</v>
          </cell>
          <cell r="I142" t="str">
            <v>Nhân viên Tư vấn dự án</v>
          </cell>
          <cell r="J142" t="str">
            <v>Phòng Kinh doanh</v>
          </cell>
          <cell r="K142" t="str">
            <v>Nhân viên Tư vấn dự án</v>
          </cell>
        </row>
        <row r="143">
          <cell r="C143" t="str">
            <v>12821</v>
          </cell>
          <cell r="D143" t="str">
            <v>Nguyễn Phạm Minh Hiếu</v>
          </cell>
          <cell r="E143" t="str">
            <v>Nam</v>
          </cell>
          <cell r="F143" t="str">
            <v>15/06/1994</v>
          </cell>
          <cell r="G143" t="str">
            <v>12/06/2017</v>
          </cell>
          <cell r="H143" t="str">
            <v>Bộ phận bảo trì ERP NCG</v>
          </cell>
          <cell r="I143" t="str">
            <v>Nhân viên Lập trình Winform</v>
          </cell>
          <cell r="J143" t="str">
            <v>Bộ phận bảo trì ERP NCG</v>
          </cell>
          <cell r="K143" t="str">
            <v>Nhân viên Lập trình Winform</v>
          </cell>
        </row>
        <row r="144">
          <cell r="C144" t="str">
            <v>12823</v>
          </cell>
          <cell r="D144" t="str">
            <v>Mạc Minh Tuấn</v>
          </cell>
          <cell r="E144" t="str">
            <v>Nam</v>
          </cell>
          <cell r="F144" t="str">
            <v>26/12/1997</v>
          </cell>
          <cell r="G144" t="str">
            <v>13/06/2017</v>
          </cell>
          <cell r="H144" t="str">
            <v>Phòng PR &amp; Marketing</v>
          </cell>
          <cell r="I144" t="str">
            <v>Cộng tác viên (NCS)</v>
          </cell>
          <cell r="J144" t="str">
            <v>Phòng PR &amp; Marketing</v>
          </cell>
          <cell r="K144" t="str">
            <v>Cộng tác viên (NCS)</v>
          </cell>
        </row>
        <row r="145">
          <cell r="C145" t="str">
            <v>12839</v>
          </cell>
          <cell r="D145" t="str">
            <v>Nguyễn Ngọc Quang</v>
          </cell>
          <cell r="E145" t="str">
            <v>Nam</v>
          </cell>
          <cell r="F145" t="str">
            <v>20/07/1989</v>
          </cell>
          <cell r="G145" t="str">
            <v>03/07/2017</v>
          </cell>
          <cell r="H145" t="str">
            <v>Dự án Y tế</v>
          </cell>
          <cell r="I145" t="str">
            <v>Nhân viên Lập trình Winform</v>
          </cell>
          <cell r="J145" t="str">
            <v>Dự án Y tế</v>
          </cell>
          <cell r="K145" t="str">
            <v>Nhân viên Lập trình Winform</v>
          </cell>
        </row>
        <row r="146">
          <cell r="C146" t="str">
            <v>12854</v>
          </cell>
          <cell r="D146" t="str">
            <v>Vũ Thị Thanh Xuân</v>
          </cell>
          <cell r="E146" t="str">
            <v>Nữ</v>
          </cell>
          <cell r="F146" t="str">
            <v>16/01/1995</v>
          </cell>
          <cell r="G146" t="str">
            <v>03/07/2017</v>
          </cell>
          <cell r="H146" t="str">
            <v>Phòng HCNS</v>
          </cell>
          <cell r="I146" t="str">
            <v>Nhân viên PR</v>
          </cell>
          <cell r="J146" t="str">
            <v>Phòng HCNS</v>
          </cell>
          <cell r="K146" t="str">
            <v>Nhân viên PR</v>
          </cell>
        </row>
        <row r="147">
          <cell r="C147" t="str">
            <v>12858</v>
          </cell>
          <cell r="D147" t="str">
            <v>Hàn Minh Phương</v>
          </cell>
          <cell r="E147" t="str">
            <v>Nữ</v>
          </cell>
          <cell r="F147" t="str">
            <v>15/12/1979</v>
          </cell>
          <cell r="G147" t="str">
            <v>27/06/2017</v>
          </cell>
          <cell r="H147" t="str">
            <v>Phòng PTNV</v>
          </cell>
          <cell r="I147" t="str">
            <v>Cộng tác viên (NCS)</v>
          </cell>
          <cell r="J147" t="str">
            <v>Phòng PTNV</v>
          </cell>
          <cell r="K147" t="str">
            <v>Cộng tác viên (NCS)</v>
          </cell>
        </row>
        <row r="148">
          <cell r="C148" t="str">
            <v>12860</v>
          </cell>
          <cell r="D148" t="str">
            <v>Nguyễn Thanh Loan</v>
          </cell>
          <cell r="E148" t="str">
            <v>Nữ</v>
          </cell>
          <cell r="F148" t="str">
            <v>04/12/1986</v>
          </cell>
          <cell r="G148" t="str">
            <v>10/07/2017</v>
          </cell>
          <cell r="H148" t="str">
            <v>Phòng PTNV</v>
          </cell>
          <cell r="I148" t="str">
            <v>Nhân viên phân tích nghiệp vụ</v>
          </cell>
          <cell r="J148" t="str">
            <v>Phòng PTNV</v>
          </cell>
          <cell r="K148" t="str">
            <v>Nhân viên phân tích nghiệp vụ</v>
          </cell>
        </row>
        <row r="149">
          <cell r="C149" t="str">
            <v>12861</v>
          </cell>
          <cell r="D149" t="str">
            <v>Bùi Thị Hồng Xuân</v>
          </cell>
          <cell r="E149" t="str">
            <v>Nữ</v>
          </cell>
          <cell r="F149" t="str">
            <v>06/09/1991</v>
          </cell>
          <cell r="G149" t="str">
            <v>10/07/2017</v>
          </cell>
          <cell r="H149" t="str">
            <v>Phòng Phân tích nghiệp vụ ERP</v>
          </cell>
          <cell r="I149" t="str">
            <v>Nhân viên phân tích nghiệp vụ</v>
          </cell>
          <cell r="J149" t="str">
            <v>Phòng Phân tích nghiệp vụ ERP</v>
          </cell>
          <cell r="K149" t="str">
            <v>Nhân viên phân tích nghiệp vụ</v>
          </cell>
        </row>
        <row r="150">
          <cell r="C150" t="str">
            <v>12869</v>
          </cell>
          <cell r="D150" t="str">
            <v>Nguyễn Nhật Lệ</v>
          </cell>
          <cell r="E150" t="str">
            <v>Nữ</v>
          </cell>
          <cell r="F150" t="str">
            <v>05/10/1995</v>
          </cell>
          <cell r="G150" t="str">
            <v>05/06/2017</v>
          </cell>
          <cell r="H150" t="str">
            <v>Phòng QLCL</v>
          </cell>
          <cell r="I150" t="str">
            <v>Nhân viên quản lý chất lượng</v>
          </cell>
          <cell r="J150" t="str">
            <v>Phòng QLCL</v>
          </cell>
          <cell r="K150" t="str">
            <v>Nhân viên quản lý chất lượng</v>
          </cell>
        </row>
        <row r="151">
          <cell r="C151" t="str">
            <v>12871</v>
          </cell>
          <cell r="D151" t="str">
            <v>Hoàng Sông Thương</v>
          </cell>
          <cell r="E151" t="str">
            <v>Nữ</v>
          </cell>
          <cell r="F151" t="str">
            <v>19/07/1995</v>
          </cell>
          <cell r="G151" t="str">
            <v>05/06/2017</v>
          </cell>
          <cell r="H151" t="str">
            <v>Phòng QLCL</v>
          </cell>
          <cell r="I151" t="str">
            <v>Nhân viên quản lý chất lượng</v>
          </cell>
          <cell r="J151" t="str">
            <v>Phòng QLCL</v>
          </cell>
          <cell r="K151" t="str">
            <v>Nhân viên quản lý chất lượng</v>
          </cell>
        </row>
        <row r="152">
          <cell r="C152" t="str">
            <v>12872</v>
          </cell>
          <cell r="D152" t="str">
            <v>Đinh Thanh Sơn</v>
          </cell>
          <cell r="E152" t="str">
            <v>Nam</v>
          </cell>
          <cell r="F152" t="str">
            <v>12/01/1997</v>
          </cell>
          <cell r="G152" t="str">
            <v>26/06/2017</v>
          </cell>
          <cell r="H152" t="str">
            <v>Phòng HCNS</v>
          </cell>
          <cell r="I152" t="str">
            <v>Cộng tác viên (NCS)</v>
          </cell>
          <cell r="J152" t="str">
            <v>Phòng HCNS</v>
          </cell>
          <cell r="K152" t="str">
            <v>Cộng tác viên (NCS)</v>
          </cell>
        </row>
        <row r="153">
          <cell r="C153" t="str">
            <v>12874</v>
          </cell>
          <cell r="D153" t="str">
            <v>Đinh Thị Huế</v>
          </cell>
          <cell r="E153" t="str">
            <v>Nữ</v>
          </cell>
          <cell r="F153" t="str">
            <v>25/07/1999</v>
          </cell>
          <cell r="G153" t="str">
            <v>07/07/2017</v>
          </cell>
          <cell r="H153" t="str">
            <v>Phòng PR &amp; Marketing</v>
          </cell>
          <cell r="I153" t="str">
            <v>Cộng tác viên (NCS)</v>
          </cell>
          <cell r="J153" t="str">
            <v>Phòng PR &amp; Marketing</v>
          </cell>
          <cell r="K153" t="str">
            <v>Cộng tác viên (NCS)</v>
          </cell>
        </row>
        <row r="154">
          <cell r="C154" t="str">
            <v>12876</v>
          </cell>
          <cell r="D154" t="str">
            <v>Nguyễn Trọng Ánh</v>
          </cell>
          <cell r="E154" t="str">
            <v>Nam</v>
          </cell>
          <cell r="F154" t="str">
            <v>18/02/1984</v>
          </cell>
          <cell r="G154" t="str">
            <v>17/07/2017</v>
          </cell>
          <cell r="H154" t="str">
            <v>Dự án Y tế</v>
          </cell>
          <cell r="I154" t="str">
            <v>Nhân viên phân tích nghiệp vụ</v>
          </cell>
          <cell r="J154" t="str">
            <v>Dự án Y tế</v>
          </cell>
          <cell r="K154" t="str">
            <v>Nhân viên phân tích nghiệp vụ</v>
          </cell>
        </row>
        <row r="155">
          <cell r="C155" t="str">
            <v>12879</v>
          </cell>
          <cell r="D155" t="str">
            <v>Nguyễn Văn Thắng</v>
          </cell>
          <cell r="E155" t="str">
            <v>Nam</v>
          </cell>
          <cell r="F155" t="str">
            <v>12/08/1992</v>
          </cell>
          <cell r="G155" t="str">
            <v>20/07/2017</v>
          </cell>
          <cell r="H155" t="str">
            <v>Dự án Dịch vụ công Hà Nội</v>
          </cell>
          <cell r="I155" t="str">
            <v>Nhân viên lập trình web</v>
          </cell>
          <cell r="J155" t="str">
            <v>Dự án Dịch vụ công Hà Nội</v>
          </cell>
          <cell r="K155" t="str">
            <v>Nhân viên lập trình web</v>
          </cell>
        </row>
        <row r="156">
          <cell r="C156" t="str">
            <v>12882</v>
          </cell>
          <cell r="D156" t="str">
            <v>Lê Thị Ly</v>
          </cell>
          <cell r="E156" t="str">
            <v>Nữ</v>
          </cell>
          <cell r="F156" t="str">
            <v>08/12/1986</v>
          </cell>
          <cell r="G156" t="str">
            <v>06/07/2017</v>
          </cell>
          <cell r="H156" t="str">
            <v>Phòng Kinh doanh</v>
          </cell>
          <cell r="I156" t="str">
            <v>Nhân viên kinh doanh</v>
          </cell>
          <cell r="J156" t="str">
            <v>Phòng Kinh doanh</v>
          </cell>
          <cell r="K156" t="str">
            <v>Nhân viên kinh doanh</v>
          </cell>
        </row>
        <row r="157">
          <cell r="C157" t="str">
            <v>12883</v>
          </cell>
          <cell r="D157" t="str">
            <v>Nguyễn Vĩnh Nguyên</v>
          </cell>
          <cell r="E157" t="str">
            <v>Nam</v>
          </cell>
          <cell r="F157" t="str">
            <v>12/11/1981</v>
          </cell>
          <cell r="G157" t="str">
            <v>24/07/2017</v>
          </cell>
          <cell r="H157" t="str">
            <v>Dự án ERP Viettel</v>
          </cell>
          <cell r="I157" t="str">
            <v>Trưởng dự án ERP Viettel</v>
          </cell>
          <cell r="J157" t="str">
            <v>Dự án ERP Viettel</v>
          </cell>
          <cell r="K157" t="str">
            <v>Trưởng dự án ERP Viettel</v>
          </cell>
        </row>
        <row r="158">
          <cell r="C158" t="str">
            <v>12884</v>
          </cell>
          <cell r="D158" t="str">
            <v>Phạm Đức Thuận</v>
          </cell>
          <cell r="E158" t="str">
            <v>Nam</v>
          </cell>
          <cell r="F158" t="str">
            <v>04/10/1985</v>
          </cell>
          <cell r="G158" t="str">
            <v>24/07/2017</v>
          </cell>
          <cell r="H158" t="str">
            <v>Phòng PR &amp; Marketing</v>
          </cell>
          <cell r="I158" t="str">
            <v>Nhân viên Thiết kế</v>
          </cell>
          <cell r="J158" t="str">
            <v>Phòng PR &amp; Marketing</v>
          </cell>
          <cell r="K158" t="str">
            <v>Nhân viên Thiết kế</v>
          </cell>
        </row>
        <row r="159">
          <cell r="C159" t="str">
            <v>12886</v>
          </cell>
          <cell r="D159" t="str">
            <v>Nguyễn Thị Nhung</v>
          </cell>
          <cell r="E159" t="str">
            <v>Nữ</v>
          </cell>
          <cell r="F159" t="str">
            <v>21/09/1992</v>
          </cell>
          <cell r="G159" t="str">
            <v>24/07/2017</v>
          </cell>
          <cell r="H159" t="str">
            <v>Phòng PTNV</v>
          </cell>
          <cell r="I159" t="str">
            <v>Nhân viên phân tích nghiệp vụ</v>
          </cell>
          <cell r="J159" t="str">
            <v>Phòng PTNV</v>
          </cell>
          <cell r="K159" t="str">
            <v>Nhân viên phân tích nghiệp vụ</v>
          </cell>
        </row>
        <row r="160">
          <cell r="C160" t="str">
            <v>12887</v>
          </cell>
          <cell r="D160" t="str">
            <v>Phạm Trung Thành</v>
          </cell>
          <cell r="E160" t="str">
            <v>Nam</v>
          </cell>
          <cell r="F160" t="str">
            <v>22/02/1979</v>
          </cell>
          <cell r="G160" t="str">
            <v>24/07/2017</v>
          </cell>
          <cell r="H160" t="str">
            <v>Dự án Quỹ nhà tái định cư</v>
          </cell>
          <cell r="I160" t="str">
            <v>Trưởng dự án Qũy nhà tái định cư</v>
          </cell>
          <cell r="J160" t="str">
            <v>Dự án Quỹ nhà tái định cư</v>
          </cell>
          <cell r="K160" t="str">
            <v>Trưởng dự án Qũy nhà tái định cư</v>
          </cell>
        </row>
        <row r="161">
          <cell r="C161" t="str">
            <v>12888</v>
          </cell>
          <cell r="D161" t="str">
            <v>Phạm Ngọc Thúy</v>
          </cell>
          <cell r="E161" t="str">
            <v>Nam</v>
          </cell>
          <cell r="F161" t="str">
            <v>23/09/1982</v>
          </cell>
          <cell r="G161" t="str">
            <v>04/09/2018</v>
          </cell>
          <cell r="H161" t="str">
            <v>Trưởng nhóm hỗ trợ IT</v>
          </cell>
          <cell r="I161" t="str">
            <v>Tổ trưởng tổ IT</v>
          </cell>
          <cell r="J161" t="str">
            <v>Phòng Tài chính kế toán</v>
          </cell>
          <cell r="K161" t="str">
            <v>Nhân viên Hồ sơ thầu</v>
          </cell>
        </row>
        <row r="162">
          <cell r="C162" t="str">
            <v>12888</v>
          </cell>
          <cell r="D162" t="str">
            <v>Hoàng Văn Dũng</v>
          </cell>
          <cell r="E162" t="str">
            <v>Nam</v>
          </cell>
          <cell r="F162" t="str">
            <v>20/03/1982</v>
          </cell>
          <cell r="G162" t="str">
            <v>10/07/2017</v>
          </cell>
          <cell r="H162" t="str">
            <v>Phòng Kinh doanh</v>
          </cell>
          <cell r="I162" t="str">
            <v>Nhân viên Tư vấn dự án</v>
          </cell>
          <cell r="J162" t="str">
            <v>Phòng Tài chính kế toán</v>
          </cell>
          <cell r="K162" t="str">
            <v>Nhân viên Hồ sơ thầu</v>
          </cell>
        </row>
        <row r="163">
          <cell r="C163" t="str">
            <v>12889</v>
          </cell>
          <cell r="D163" t="str">
            <v>Phạm Thiên Ân</v>
          </cell>
          <cell r="E163" t="str">
            <v>Nam</v>
          </cell>
          <cell r="F163" t="str">
            <v>15/12/1994</v>
          </cell>
          <cell r="G163" t="str">
            <v>26/07/2017</v>
          </cell>
          <cell r="H163" t="str">
            <v>Bộ phận bảo trì ERP NCG</v>
          </cell>
          <cell r="I163" t="str">
            <v>Nhân viên Lập trình Winform</v>
          </cell>
          <cell r="J163" t="str">
            <v>Bộ phận bảo trì ERP NCG</v>
          </cell>
          <cell r="K163" t="str">
            <v>Nhân viên Lập trình Winform</v>
          </cell>
        </row>
        <row r="164">
          <cell r="C164" t="str">
            <v>12890</v>
          </cell>
          <cell r="D164" t="str">
            <v>Đinh Quốc Cường</v>
          </cell>
          <cell r="E164" t="str">
            <v>Nam</v>
          </cell>
          <cell r="F164" t="str">
            <v>16/10/1991</v>
          </cell>
          <cell r="G164" t="str">
            <v>27/07/2017</v>
          </cell>
          <cell r="H164" t="str">
            <v>Dự án ERP Viettel</v>
          </cell>
          <cell r="I164" t="str">
            <v>Nhân viên triển khai phần mềm</v>
          </cell>
          <cell r="J164" t="str">
            <v>Dự án ERP Viettel</v>
          </cell>
          <cell r="K164" t="str">
            <v>Nhân viên triển khai phần mềm</v>
          </cell>
        </row>
        <row r="165">
          <cell r="C165" t="str">
            <v>12892</v>
          </cell>
          <cell r="D165" t="str">
            <v>Lê Thúy Quỳnh</v>
          </cell>
          <cell r="E165" t="str">
            <v>Nữ</v>
          </cell>
          <cell r="F165" t="str">
            <v>11/01/1994</v>
          </cell>
          <cell r="G165" t="str">
            <v>01/08/2017</v>
          </cell>
          <cell r="H165" t="str">
            <v>Dự án ERP Viettel</v>
          </cell>
          <cell r="I165" t="str">
            <v>Nhân viên triển khai phần mềm</v>
          </cell>
          <cell r="J165" t="str">
            <v>Dự án ERP Viettel</v>
          </cell>
          <cell r="K165" t="str">
            <v>Nhân viên triển khai phần mềm</v>
          </cell>
        </row>
        <row r="166">
          <cell r="C166" t="str">
            <v>12893</v>
          </cell>
          <cell r="D166" t="str">
            <v>Trịnh Đình Dũng</v>
          </cell>
          <cell r="E166" t="str">
            <v>Nam</v>
          </cell>
          <cell r="F166" t="str">
            <v>10/04/1992</v>
          </cell>
          <cell r="G166" t="str">
            <v>01/08/2017</v>
          </cell>
          <cell r="H166" t="str">
            <v>Dự án Dịch vụ công Hà Nội</v>
          </cell>
          <cell r="I166" t="str">
            <v>Nhân viên lập trình web</v>
          </cell>
          <cell r="J166" t="str">
            <v>Dự án Dịch vụ công Hà Nội</v>
          </cell>
          <cell r="K166" t="str">
            <v>Nhân viên lập trình web</v>
          </cell>
        </row>
        <row r="167">
          <cell r="C167" t="str">
            <v>12894</v>
          </cell>
          <cell r="D167" t="str">
            <v>Nguyễn Thị Loan</v>
          </cell>
          <cell r="E167" t="str">
            <v>Nữ</v>
          </cell>
          <cell r="F167" t="str">
            <v>11/05/1992</v>
          </cell>
          <cell r="G167" t="str">
            <v>01/08/2017</v>
          </cell>
          <cell r="H167" t="str">
            <v>Dự án Dịch vụ công Hà Nội</v>
          </cell>
          <cell r="I167" t="str">
            <v>Nhân viên Kiểm thử phần mềm</v>
          </cell>
          <cell r="J167" t="str">
            <v>Dự án Dịch vụ công Hà Nội</v>
          </cell>
          <cell r="K167" t="str">
            <v>Nhân viên Kiểm thử phần mềm</v>
          </cell>
        </row>
        <row r="168">
          <cell r="C168" t="str">
            <v>12895</v>
          </cell>
          <cell r="D168" t="str">
            <v>Trần Duy Phương</v>
          </cell>
          <cell r="E168" t="str">
            <v>Nam</v>
          </cell>
          <cell r="F168" t="str">
            <v>23/07/1993</v>
          </cell>
          <cell r="G168" t="str">
            <v>01/08/2017</v>
          </cell>
          <cell r="H168" t="str">
            <v>Dự án ERP Viettel</v>
          </cell>
          <cell r="I168" t="str">
            <v>Nhân viên triển khai phần mềm</v>
          </cell>
          <cell r="J168" t="str">
            <v>Dự án ERP Viettel</v>
          </cell>
          <cell r="K168" t="str">
            <v>Nhân viên triển khai phần mềm</v>
          </cell>
        </row>
        <row r="169">
          <cell r="C169" t="str">
            <v>12899</v>
          </cell>
          <cell r="D169" t="str">
            <v>Huỳnh Thanh Bình</v>
          </cell>
          <cell r="E169" t="str">
            <v>Nam</v>
          </cell>
          <cell r="F169" t="str">
            <v>04/04/1995</v>
          </cell>
          <cell r="G169" t="str">
            <v>01/08/2017</v>
          </cell>
          <cell r="H169" t="str">
            <v>Nhóm Lập trình IOS</v>
          </cell>
          <cell r="I169" t="str">
            <v>Nhân viên Lập trình IOS</v>
          </cell>
          <cell r="J169" t="str">
            <v>Nhóm Lập trình IOS</v>
          </cell>
          <cell r="K169" t="str">
            <v>Nhân viên Lập trình IOS</v>
          </cell>
        </row>
        <row r="170">
          <cell r="C170" t="str">
            <v>12909</v>
          </cell>
          <cell r="D170" t="str">
            <v>Nguyễn Văn Toản</v>
          </cell>
          <cell r="E170" t="str">
            <v>Nam</v>
          </cell>
          <cell r="F170" t="str">
            <v>23/10/1987</v>
          </cell>
          <cell r="G170" t="str">
            <v>09/08/2017</v>
          </cell>
          <cell r="H170" t="str">
            <v>Dự án Y tế</v>
          </cell>
          <cell r="I170" t="str">
            <v>Nhân viên phân tích nghiệp vụ</v>
          </cell>
          <cell r="J170" t="str">
            <v>Dự án Y tế</v>
          </cell>
          <cell r="K170" t="str">
            <v>Nhân viên phân tích nghiệp vụ</v>
          </cell>
        </row>
        <row r="171">
          <cell r="C171" t="str">
            <v>12912</v>
          </cell>
          <cell r="D171" t="str">
            <v>Đàm Quang Tiền</v>
          </cell>
          <cell r="E171" t="str">
            <v>Nam</v>
          </cell>
          <cell r="F171" t="str">
            <v>29/09/1988</v>
          </cell>
          <cell r="G171" t="str">
            <v>14/08/2017</v>
          </cell>
          <cell r="H171" t="str">
            <v>Dự án ERP Viettel</v>
          </cell>
          <cell r="I171" t="str">
            <v>Nhân viên Lập trình Winform</v>
          </cell>
          <cell r="J171" t="str">
            <v>Dự án ERP Viettel</v>
          </cell>
          <cell r="K171" t="str">
            <v>Nhân viên Lập trình Winform</v>
          </cell>
        </row>
        <row r="172">
          <cell r="C172" t="str">
            <v>12915</v>
          </cell>
          <cell r="D172" t="str">
            <v>Dương Đình Tú</v>
          </cell>
          <cell r="E172" t="str">
            <v>Nam</v>
          </cell>
          <cell r="F172" t="str">
            <v>09/03/1993</v>
          </cell>
          <cell r="G172" t="str">
            <v>14/08/2017</v>
          </cell>
          <cell r="H172" t="str">
            <v>Dự án ERP Viettel</v>
          </cell>
          <cell r="I172" t="str">
            <v>Nhân viên Lập trình Winform</v>
          </cell>
          <cell r="J172" t="str">
            <v>Dự án ERP Viettel</v>
          </cell>
          <cell r="K172" t="str">
            <v>Nhân viên Lập trình Winform</v>
          </cell>
        </row>
        <row r="173">
          <cell r="C173" t="str">
            <v>12917</v>
          </cell>
          <cell r="D173" t="str">
            <v>Lê Bá Hiếu</v>
          </cell>
          <cell r="E173" t="str">
            <v>Nam</v>
          </cell>
          <cell r="F173" t="str">
            <v>20/07/1996</v>
          </cell>
          <cell r="G173" t="str">
            <v>14/08/2017</v>
          </cell>
          <cell r="H173" t="str">
            <v>Dự án Giáo dục</v>
          </cell>
          <cell r="I173" t="str">
            <v>Nhân viên Lập trình Winform</v>
          </cell>
          <cell r="J173" t="str">
            <v>Dự án Giáo dục</v>
          </cell>
          <cell r="K173" t="str">
            <v>Nhân viên Lập trình Winform</v>
          </cell>
        </row>
        <row r="174">
          <cell r="C174" t="str">
            <v>12918</v>
          </cell>
          <cell r="D174" t="str">
            <v>Nguyễn Đồng Cẩm Trúc</v>
          </cell>
          <cell r="E174" t="str">
            <v>Nữ</v>
          </cell>
          <cell r="F174" t="str">
            <v>10/12/1994</v>
          </cell>
          <cell r="G174" t="str">
            <v>14/08/2017</v>
          </cell>
          <cell r="H174" t="str">
            <v>Bộ phận bảo trì ERP NCG</v>
          </cell>
          <cell r="I174" t="str">
            <v>Nhân viên triển khai phần mềm</v>
          </cell>
          <cell r="J174" t="str">
            <v>Bộ phận bảo trì ERP NCG</v>
          </cell>
          <cell r="K174" t="str">
            <v>Nhân viên triển khai phần mềm</v>
          </cell>
        </row>
        <row r="175">
          <cell r="C175" t="str">
            <v>12922</v>
          </cell>
          <cell r="D175" t="str">
            <v>Trần Thùy Dương</v>
          </cell>
          <cell r="E175" t="str">
            <v>Nữ</v>
          </cell>
          <cell r="F175" t="str">
            <v>27/09/1989</v>
          </cell>
          <cell r="G175" t="str">
            <v>16/08/2017</v>
          </cell>
          <cell r="H175" t="str">
            <v>Phòng QLCL</v>
          </cell>
          <cell r="I175" t="str">
            <v>Nhân viên quản lý chất lượng</v>
          </cell>
          <cell r="J175" t="str">
            <v>Phòng QLCL</v>
          </cell>
          <cell r="K175" t="str">
            <v>Nhân viên quản lý chất lượng</v>
          </cell>
        </row>
        <row r="176">
          <cell r="C176" t="str">
            <v>12924</v>
          </cell>
          <cell r="D176" t="str">
            <v>Võ Thị Ánh Nguyệt</v>
          </cell>
          <cell r="E176" t="str">
            <v>Nữ</v>
          </cell>
          <cell r="F176" t="str">
            <v>12/05/1995</v>
          </cell>
          <cell r="G176" t="str">
            <v>18/08/2017</v>
          </cell>
          <cell r="H176" t="str">
            <v>Bộ phận bảo trì ERP NCG</v>
          </cell>
          <cell r="I176" t="str">
            <v>Nhân viên Kiểm thử phần mềm</v>
          </cell>
          <cell r="J176" t="str">
            <v>Bộ phận bảo trì ERP NCG</v>
          </cell>
          <cell r="K176" t="str">
            <v>Nhân viên Kiểm thử phần mềm</v>
          </cell>
        </row>
        <row r="177">
          <cell r="C177" t="str">
            <v>12926</v>
          </cell>
          <cell r="D177" t="str">
            <v>Trần Quang Huy</v>
          </cell>
          <cell r="E177" t="str">
            <v>Nam</v>
          </cell>
          <cell r="F177" t="str">
            <v>02/08/1989</v>
          </cell>
          <cell r="G177" t="str">
            <v>21/08/2017</v>
          </cell>
          <cell r="H177" t="str">
            <v>Dự án ERP Viettel</v>
          </cell>
          <cell r="I177" t="str">
            <v>Nhân viên Lập trình Winform</v>
          </cell>
          <cell r="J177" t="str">
            <v>Dự án ERP Viettel</v>
          </cell>
          <cell r="K177" t="str">
            <v>Nhân viên Lập trình Winform</v>
          </cell>
        </row>
        <row r="178">
          <cell r="C178" t="str">
            <v>12934</v>
          </cell>
          <cell r="D178" t="str">
            <v>Lưu Ánh Hà</v>
          </cell>
          <cell r="E178" t="str">
            <v>Nữ</v>
          </cell>
          <cell r="F178" t="str">
            <v>18/01/1992</v>
          </cell>
          <cell r="G178" t="str">
            <v>23/08/2017</v>
          </cell>
          <cell r="H178" t="str">
            <v>Bộ phận bảo trì ERP NCG</v>
          </cell>
          <cell r="I178" t="str">
            <v>Nhân viên triển khai phần mềm</v>
          </cell>
          <cell r="J178" t="str">
            <v>Bộ phận bảo trì ERP NCG</v>
          </cell>
          <cell r="K178" t="str">
            <v>Nhân viên triển khai phần mềm</v>
          </cell>
        </row>
        <row r="179">
          <cell r="C179" t="str">
            <v>12935</v>
          </cell>
          <cell r="D179" t="str">
            <v>Đỗ Thanh Tú</v>
          </cell>
          <cell r="E179" t="str">
            <v>Nữ</v>
          </cell>
          <cell r="F179" t="str">
            <v>15/08/1994</v>
          </cell>
          <cell r="G179" t="str">
            <v>23/08/2017</v>
          </cell>
          <cell r="H179" t="str">
            <v>Nhóm Hỗ trợ khách hàng</v>
          </cell>
          <cell r="I179" t="str">
            <v>Nhân viên đào tạo và hỗ trợ</v>
          </cell>
          <cell r="J179" t="str">
            <v>Nhóm Hỗ trợ khách hàng</v>
          </cell>
          <cell r="K179" t="str">
            <v>Nhân viên đào tạo và hỗ trợ</v>
          </cell>
        </row>
        <row r="180">
          <cell r="C180" t="str">
            <v>12942</v>
          </cell>
          <cell r="D180" t="str">
            <v>Vũ Văn Tài</v>
          </cell>
          <cell r="E180" t="str">
            <v>Nam</v>
          </cell>
          <cell r="F180" t="str">
            <v>26/11/1990</v>
          </cell>
          <cell r="G180" t="str">
            <v>28/08/2017</v>
          </cell>
          <cell r="H180" t="str">
            <v>Dự án Dịch vụ công Hà Nội</v>
          </cell>
          <cell r="I180" t="str">
            <v>Nhân viên Lập trình Winform</v>
          </cell>
          <cell r="J180" t="str">
            <v>Dự án Dịch vụ công Hà Nội</v>
          </cell>
          <cell r="K180" t="str">
            <v>Nhân viên Lập trình Winform</v>
          </cell>
        </row>
        <row r="181">
          <cell r="C181" t="str">
            <v>12956</v>
          </cell>
          <cell r="D181" t="str">
            <v>Nông Mạnh Cừ</v>
          </cell>
          <cell r="E181" t="str">
            <v>Nam</v>
          </cell>
          <cell r="F181" t="str">
            <v>08/07/1984</v>
          </cell>
          <cell r="G181" t="str">
            <v>05/09/2017</v>
          </cell>
          <cell r="H181" t="str">
            <v>Phòng PR &amp; Marketing</v>
          </cell>
          <cell r="I181" t="str">
            <v>Nhân viên Quay dựng phim</v>
          </cell>
          <cell r="J181" t="str">
            <v>Phòng PR &amp; Marketing</v>
          </cell>
          <cell r="K181" t="str">
            <v>Nhân viên Quay dựng phim</v>
          </cell>
        </row>
        <row r="182">
          <cell r="C182" t="str">
            <v>12970</v>
          </cell>
          <cell r="D182" t="str">
            <v>Nguyễn Lê Quân</v>
          </cell>
          <cell r="E182" t="str">
            <v>Nam</v>
          </cell>
          <cell r="F182" t="str">
            <v>17/12/1989</v>
          </cell>
          <cell r="G182" t="str">
            <v>11/09/2017</v>
          </cell>
          <cell r="H182" t="str">
            <v>Dự án Dịch vụ công Hà Nội</v>
          </cell>
          <cell r="I182" t="str">
            <v>Nhân viên lập trình web</v>
          </cell>
          <cell r="J182" t="str">
            <v>Dự án Dịch vụ công Hà Nội</v>
          </cell>
          <cell r="K182" t="str">
            <v>Nhân viên lập trình web</v>
          </cell>
        </row>
        <row r="183">
          <cell r="C183" t="str">
            <v>12974</v>
          </cell>
          <cell r="D183" t="str">
            <v>Nguyễn Thu Hiền</v>
          </cell>
          <cell r="E183" t="str">
            <v>Nữ</v>
          </cell>
          <cell r="F183" t="str">
            <v>19/07/1979</v>
          </cell>
          <cell r="G183" t="str">
            <v>13/09/2017</v>
          </cell>
          <cell r="H183" t="str">
            <v>Phòng PTNV</v>
          </cell>
          <cell r="I183" t="str">
            <v>Phó phòng Phân tích nghiệp vụ</v>
          </cell>
          <cell r="J183" t="str">
            <v>Phòng PTNV</v>
          </cell>
          <cell r="K183" t="str">
            <v>Phó phòng Phân tích nghiệp vụ</v>
          </cell>
        </row>
        <row r="184">
          <cell r="C184" t="str">
            <v>12978</v>
          </cell>
          <cell r="D184" t="str">
            <v>Phạm Thúy Quỳnh</v>
          </cell>
          <cell r="E184" t="str">
            <v>Nữ</v>
          </cell>
          <cell r="F184" t="str">
            <v>28/10/1997</v>
          </cell>
          <cell r="G184" t="str">
            <v>18/09/2017</v>
          </cell>
          <cell r="H184" t="str">
            <v>Phòng HCNS</v>
          </cell>
          <cell r="I184" t="str">
            <v>Cộng tác viên (NCS)</v>
          </cell>
          <cell r="J184" t="str">
            <v>Phòng HCNS</v>
          </cell>
          <cell r="K184" t="str">
            <v>Cộng tác viên (NCS)</v>
          </cell>
        </row>
        <row r="185">
          <cell r="C185" t="str">
            <v>12979</v>
          </cell>
          <cell r="D185" t="str">
            <v>Nguyễn Như Ngọc</v>
          </cell>
          <cell r="E185" t="str">
            <v>Nam</v>
          </cell>
          <cell r="F185" t="str">
            <v>04/01/1995</v>
          </cell>
          <cell r="G185" t="str">
            <v>19/09/2017</v>
          </cell>
          <cell r="H185" t="str">
            <v>Nhóm Triển khai Giáo dục</v>
          </cell>
          <cell r="I185" t="str">
            <v>Nhân viên triển khai phần mềm</v>
          </cell>
          <cell r="J185" t="str">
            <v>Nhóm Triển khai Giáo dục</v>
          </cell>
          <cell r="K185" t="str">
            <v>Nhân viên triển khai phần mềm</v>
          </cell>
        </row>
        <row r="186">
          <cell r="C186" t="str">
            <v>13003</v>
          </cell>
          <cell r="D186" t="str">
            <v>Phan Đức Quyết</v>
          </cell>
          <cell r="E186" t="str">
            <v>Nam</v>
          </cell>
          <cell r="F186" t="str">
            <v>15/08/1986</v>
          </cell>
          <cell r="G186" t="str">
            <v>04/10/2017</v>
          </cell>
          <cell r="H186" t="str">
            <v>Dự án Y tế</v>
          </cell>
          <cell r="I186" t="str">
            <v>Nhân viên Lập trình Winform</v>
          </cell>
          <cell r="J186" t="str">
            <v>Dự án Y tế</v>
          </cell>
          <cell r="K186" t="str">
            <v>Nhân viên Lập trình Winform</v>
          </cell>
        </row>
        <row r="187">
          <cell r="C187" t="str">
            <v>13013</v>
          </cell>
          <cell r="D187" t="str">
            <v>Nguyễn Văn Đức</v>
          </cell>
          <cell r="E187" t="str">
            <v>Nam</v>
          </cell>
          <cell r="F187" t="str">
            <v>20/11/1991</v>
          </cell>
          <cell r="G187" t="str">
            <v>16/10/2017</v>
          </cell>
          <cell r="H187" t="str">
            <v>Dự án Dịch vụ công Hà Nội</v>
          </cell>
          <cell r="I187" t="str">
            <v>Trưởng nhóm Lập trình Winform DVC HN</v>
          </cell>
          <cell r="J187" t="str">
            <v>Dự án Dịch vụ công Hà Nội</v>
          </cell>
          <cell r="K187" t="str">
            <v>Trưởng nhóm Lập trình Winform DVC HN</v>
          </cell>
        </row>
        <row r="188">
          <cell r="C188" t="str">
            <v>13014</v>
          </cell>
          <cell r="D188" t="str">
            <v>Đào Gia Tĩnh</v>
          </cell>
          <cell r="E188" t="str">
            <v>Nam</v>
          </cell>
          <cell r="F188" t="str">
            <v>02/06/1989</v>
          </cell>
          <cell r="G188" t="str">
            <v>16/10/2017</v>
          </cell>
          <cell r="H188" t="str">
            <v>Dự án Y tế</v>
          </cell>
          <cell r="I188" t="str">
            <v>Trưởng nhóm Lập trình Winform Y tế</v>
          </cell>
          <cell r="J188" t="str">
            <v>Dự án Y tế</v>
          </cell>
          <cell r="K188" t="str">
            <v>Trưởng nhóm Lập trình Winform Y tế</v>
          </cell>
        </row>
        <row r="189">
          <cell r="C189" t="str">
            <v>13016</v>
          </cell>
          <cell r="D189" t="str">
            <v>Phạm Thị Thanh Nhàn</v>
          </cell>
          <cell r="E189" t="str">
            <v>Nữ</v>
          </cell>
          <cell r="F189" t="str">
            <v>21/01/1996</v>
          </cell>
          <cell r="G189" t="str">
            <v>16/10/2017</v>
          </cell>
          <cell r="H189" t="str">
            <v>Phòng QLCL</v>
          </cell>
          <cell r="I189" t="str">
            <v>Nhân viên quản lý chất lượng</v>
          </cell>
          <cell r="J189" t="str">
            <v>Phòng QLCL</v>
          </cell>
          <cell r="K189" t="str">
            <v>Nhân viên quản lý chất lượng</v>
          </cell>
        </row>
        <row r="190">
          <cell r="C190" t="str">
            <v>13018</v>
          </cell>
          <cell r="D190" t="str">
            <v>Đào Thị Dung</v>
          </cell>
          <cell r="E190" t="str">
            <v>Nữ</v>
          </cell>
          <cell r="F190" t="str">
            <v>27/01/1991</v>
          </cell>
          <cell r="G190" t="str">
            <v>18/10/2017</v>
          </cell>
          <cell r="H190" t="str">
            <v>Phòng PTNV</v>
          </cell>
          <cell r="I190" t="str">
            <v>Nhân viên phân tích nghiệp vụ</v>
          </cell>
          <cell r="J190" t="str">
            <v>Phòng PTNV</v>
          </cell>
          <cell r="K190" t="str">
            <v>Nhân viên phân tích nghiệp vụ</v>
          </cell>
        </row>
        <row r="191">
          <cell r="C191" t="str">
            <v>13029</v>
          </cell>
          <cell r="D191" t="str">
            <v>Phạm Thị Tươi</v>
          </cell>
          <cell r="E191" t="str">
            <v>Nữ</v>
          </cell>
          <cell r="F191" t="str">
            <v>20/07/1978</v>
          </cell>
          <cell r="G191" t="str">
            <v>20/10/2017</v>
          </cell>
          <cell r="H191" t="str">
            <v>Phòng HCNS</v>
          </cell>
          <cell r="I191" t="str">
            <v>Nhân viên đời sống</v>
          </cell>
          <cell r="J191" t="str">
            <v>Phòng HCNS</v>
          </cell>
          <cell r="K191" t="str">
            <v>Nhân viên đời sống</v>
          </cell>
        </row>
        <row r="192">
          <cell r="C192" t="str">
            <v>13030</v>
          </cell>
          <cell r="D192" t="str">
            <v>Nguyễn Thị Cẩm Ba</v>
          </cell>
          <cell r="E192" t="str">
            <v>Nữ</v>
          </cell>
          <cell r="F192" t="str">
            <v>04/08/1978</v>
          </cell>
          <cell r="G192" t="str">
            <v>20/10/2017</v>
          </cell>
          <cell r="H192" t="str">
            <v>Phòng HCNS</v>
          </cell>
          <cell r="I192" t="str">
            <v>Nhân viên tạp vụ vệ sinh</v>
          </cell>
          <cell r="J192" t="str">
            <v>Phòng HCNS</v>
          </cell>
          <cell r="K192" t="str">
            <v>Nhân viên tạp vụ vệ sinh</v>
          </cell>
        </row>
        <row r="193">
          <cell r="C193" t="str">
            <v>13031</v>
          </cell>
          <cell r="D193" t="str">
            <v>Phạm Thị Mỹ Lộc</v>
          </cell>
          <cell r="E193" t="str">
            <v>Nữ</v>
          </cell>
          <cell r="F193" t="str">
            <v>13/02/1992</v>
          </cell>
          <cell r="G193" t="str">
            <v>25/10/2017</v>
          </cell>
          <cell r="H193" t="str">
            <v>Dự án Dịch vụ công Hà Nội</v>
          </cell>
          <cell r="I193" t="str">
            <v>Nhân viên Kiểm thử phần mềm</v>
          </cell>
          <cell r="J193" t="str">
            <v>Dự án Dịch vụ công Hà Nội</v>
          </cell>
          <cell r="K193" t="str">
            <v>Nhân viên Kiểm thử phần mềm</v>
          </cell>
        </row>
        <row r="194">
          <cell r="C194" t="str">
            <v>13034</v>
          </cell>
          <cell r="D194" t="str">
            <v>Dương Thanh Hải</v>
          </cell>
          <cell r="E194" t="str">
            <v>Nam</v>
          </cell>
          <cell r="F194" t="str">
            <v>04/05/1991</v>
          </cell>
          <cell r="G194" t="str">
            <v>26/10/2017</v>
          </cell>
          <cell r="H194" t="str">
            <v>Dự án Quỹ nhà tái định cư</v>
          </cell>
          <cell r="I194" t="str">
            <v>Nhân viên lập trình web</v>
          </cell>
          <cell r="J194" t="str">
            <v>Dự án Quỹ nhà tái định cư</v>
          </cell>
          <cell r="K194" t="str">
            <v>Nhân viên lập trình web</v>
          </cell>
        </row>
        <row r="195">
          <cell r="C195" t="str">
            <v>13038</v>
          </cell>
          <cell r="D195" t="str">
            <v>Nguyễn Thanh Tùng</v>
          </cell>
          <cell r="E195" t="str">
            <v>Nam</v>
          </cell>
          <cell r="F195" t="str">
            <v>14/01/1995</v>
          </cell>
          <cell r="G195" t="str">
            <v>01/11/2017</v>
          </cell>
          <cell r="H195" t="str">
            <v>Dự án Dịch vụ công Hà Nội</v>
          </cell>
          <cell r="I195" t="str">
            <v>Nhân viên lập trình web</v>
          </cell>
          <cell r="J195" t="str">
            <v>Dự án Dịch vụ công Hà Nội</v>
          </cell>
          <cell r="K195" t="str">
            <v>Nhân viên lập trình web</v>
          </cell>
        </row>
        <row r="196">
          <cell r="C196" t="str">
            <v>13045</v>
          </cell>
          <cell r="D196" t="str">
            <v>Trần Duy Hải</v>
          </cell>
          <cell r="E196" t="str">
            <v>Nam</v>
          </cell>
          <cell r="F196" t="str">
            <v>28/11/1992</v>
          </cell>
          <cell r="G196" t="str">
            <v>15/11/2017</v>
          </cell>
          <cell r="H196" t="str">
            <v>Dự án Dịch vụ công Hà Nội</v>
          </cell>
          <cell r="I196" t="str">
            <v>Nhân viên Lập trình Winform</v>
          </cell>
          <cell r="J196" t="str">
            <v>Dự án Dịch vụ công Hà Nội</v>
          </cell>
          <cell r="K196" t="str">
            <v>Nhân viên Lập trình Winform</v>
          </cell>
        </row>
        <row r="197">
          <cell r="C197" t="str">
            <v>13051</v>
          </cell>
          <cell r="D197" t="str">
            <v>Ngô Hoàng Việt</v>
          </cell>
          <cell r="E197" t="str">
            <v>Nam</v>
          </cell>
          <cell r="F197" t="str">
            <v>19/04/1993</v>
          </cell>
          <cell r="G197" t="str">
            <v>20/11/2017</v>
          </cell>
          <cell r="H197" t="str">
            <v>Nhóm Quản trị hệ thống</v>
          </cell>
          <cell r="I197" t="str">
            <v>Nhân viên quản trị hệ thống</v>
          </cell>
          <cell r="J197" t="str">
            <v>Nhóm Quản trị hệ thống</v>
          </cell>
          <cell r="K197" t="str">
            <v>Nhân viên quản trị hệ thống</v>
          </cell>
        </row>
        <row r="198">
          <cell r="C198" t="str">
            <v>13064</v>
          </cell>
          <cell r="D198" t="str">
            <v>Lê Thị Dung</v>
          </cell>
          <cell r="E198" t="str">
            <v>Nữ</v>
          </cell>
          <cell r="F198" t="str">
            <v>10/05/1996</v>
          </cell>
          <cell r="G198" t="str">
            <v>01/12/2017</v>
          </cell>
          <cell r="H198" t="str">
            <v>Dự án Website Nhật Cường</v>
          </cell>
          <cell r="I198" t="str">
            <v>Nhân viên lập trình web</v>
          </cell>
          <cell r="J198" t="str">
            <v>Dự án Website Nhật Cường</v>
          </cell>
          <cell r="K198" t="str">
            <v>Nhân viên lập trình web</v>
          </cell>
        </row>
        <row r="199">
          <cell r="C199" t="str">
            <v>13065</v>
          </cell>
          <cell r="D199" t="str">
            <v>Hồ Việt Hoàng</v>
          </cell>
          <cell r="E199" t="str">
            <v>Nam</v>
          </cell>
          <cell r="F199" t="str">
            <v>14/02/1991</v>
          </cell>
          <cell r="G199" t="str">
            <v>01/12/2017</v>
          </cell>
          <cell r="H199" t="str">
            <v>Dự án Đánh giá sự hài lòng</v>
          </cell>
          <cell r="I199" t="str">
            <v>Nhân viên Kiểm thử phần mềm</v>
          </cell>
          <cell r="J199" t="str">
            <v>Dự án Đánh giá sự hài lòng</v>
          </cell>
          <cell r="K199" t="str">
            <v>Nhân viên Kiểm thử phần mềm</v>
          </cell>
        </row>
        <row r="200">
          <cell r="C200" t="str">
            <v>13074</v>
          </cell>
          <cell r="D200" t="str">
            <v>Lê Thị Nhung</v>
          </cell>
          <cell r="E200" t="str">
            <v>Nữ</v>
          </cell>
          <cell r="F200" t="str">
            <v>28/02/1994</v>
          </cell>
          <cell r="G200" t="str">
            <v>04/12/2017</v>
          </cell>
          <cell r="H200" t="str">
            <v>Dự án Dịch vụ công Hà Nội</v>
          </cell>
          <cell r="I200" t="str">
            <v>Nhân viên Kiểm thử phần mềm</v>
          </cell>
          <cell r="J200" t="str">
            <v>Dự án Dịch vụ công Hà Nội</v>
          </cell>
          <cell r="K200" t="str">
            <v>Nhân viên Kiểm thử phần mềm</v>
          </cell>
        </row>
        <row r="201">
          <cell r="C201" t="str">
            <v>13083</v>
          </cell>
          <cell r="D201" t="str">
            <v>Nguyễn Công Minh</v>
          </cell>
          <cell r="E201" t="str">
            <v>Nam</v>
          </cell>
          <cell r="F201" t="str">
            <v>25/02/1997</v>
          </cell>
          <cell r="G201" t="str">
            <v>11/12/2017</v>
          </cell>
          <cell r="H201" t="str">
            <v>Dự án Website Nhật Cường</v>
          </cell>
          <cell r="I201" t="str">
            <v>Cộng tác viên (NCS)</v>
          </cell>
          <cell r="J201" t="str">
            <v>Dự án Website Nhật Cường</v>
          </cell>
          <cell r="K201" t="str">
            <v>Cộng tác viên (NCS)</v>
          </cell>
        </row>
        <row r="202">
          <cell r="C202" t="str">
            <v>13096</v>
          </cell>
          <cell r="D202" t="str">
            <v>Nguyễn Thị Huỳnh Như</v>
          </cell>
          <cell r="E202" t="str">
            <v>Nữ</v>
          </cell>
          <cell r="F202" t="str">
            <v>10/02/1996</v>
          </cell>
          <cell r="G202" t="str">
            <v>16/07/2018</v>
          </cell>
          <cell r="H202" t="str">
            <v>Dự án Dịch vụ công HCM</v>
          </cell>
          <cell r="I202" t="str">
            <v>Nhân viên Kiểm thử phần mềm</v>
          </cell>
          <cell r="J202" t="str">
            <v>Dự án Dịch vụ công HCM</v>
          </cell>
          <cell r="K202" t="str">
            <v>Nhân viên Kiểm thử phần mềm</v>
          </cell>
        </row>
        <row r="203">
          <cell r="C203" t="str">
            <v>13107</v>
          </cell>
          <cell r="D203" t="str">
            <v>Trần Thị Mai Hồng</v>
          </cell>
          <cell r="E203" t="str">
            <v>Nữ</v>
          </cell>
          <cell r="F203" t="str">
            <v>14/12/1987</v>
          </cell>
          <cell r="G203" t="str">
            <v>17/01/2018</v>
          </cell>
          <cell r="H203" t="str">
            <v>Phòng Thiết kế</v>
          </cell>
          <cell r="I203" t="str">
            <v>Nhân viên Thiết kế</v>
          </cell>
          <cell r="J203" t="str">
            <v>Phòng Thiết kế</v>
          </cell>
          <cell r="K203" t="str">
            <v>Nhân viên Thiết kế</v>
          </cell>
        </row>
        <row r="204">
          <cell r="C204" t="str">
            <v>13124</v>
          </cell>
          <cell r="D204" t="str">
            <v>Nguyễn Tất Thắng</v>
          </cell>
          <cell r="E204" t="str">
            <v>Nam</v>
          </cell>
          <cell r="F204" t="str">
            <v>30/03/1992</v>
          </cell>
          <cell r="G204" t="str">
            <v>22/01/2018</v>
          </cell>
          <cell r="H204" t="str">
            <v>Dự án Dịch vụ công Hà Nội</v>
          </cell>
          <cell r="I204" t="str">
            <v>Nhân viên lập trình web</v>
          </cell>
          <cell r="J204" t="str">
            <v>Dự án Dịch vụ công Hà Nội</v>
          </cell>
          <cell r="K204" t="str">
            <v>Nhân viên lập trình web</v>
          </cell>
        </row>
        <row r="205">
          <cell r="C205" t="str">
            <v>13128</v>
          </cell>
          <cell r="D205" t="str">
            <v>Nguyễn Đức Trung</v>
          </cell>
          <cell r="E205" t="str">
            <v>Nam</v>
          </cell>
          <cell r="F205" t="str">
            <v>10/10/1995</v>
          </cell>
          <cell r="G205" t="str">
            <v>06/02/2018</v>
          </cell>
          <cell r="H205" t="str">
            <v>Dự án Camera</v>
          </cell>
          <cell r="I205" t="str">
            <v>Nhân viên Lập trình IOS</v>
          </cell>
          <cell r="J205" t="str">
            <v>Dự án Camera</v>
          </cell>
          <cell r="K205" t="str">
            <v>Nhân viên Lập trình IOS</v>
          </cell>
        </row>
        <row r="206">
          <cell r="C206" t="str">
            <v>13134</v>
          </cell>
          <cell r="D206" t="str">
            <v>Lại Phú Kiên</v>
          </cell>
          <cell r="E206" t="str">
            <v>Nam</v>
          </cell>
          <cell r="F206" t="str">
            <v>16/12/1990</v>
          </cell>
          <cell r="G206" t="str">
            <v>28/03/2018</v>
          </cell>
          <cell r="H206" t="str">
            <v>Dự án Y tế</v>
          </cell>
          <cell r="I206" t="str">
            <v>Trưởng nhóm Lập trình web Y tế</v>
          </cell>
          <cell r="J206" t="str">
            <v>Dự án Y tế</v>
          </cell>
          <cell r="K206" t="str">
            <v>Trưởng nhóm Lập trình web Y tế</v>
          </cell>
        </row>
        <row r="207">
          <cell r="C207" t="str">
            <v>13138</v>
          </cell>
          <cell r="D207" t="str">
            <v>Nguyễn Thị Hằng</v>
          </cell>
          <cell r="E207" t="str">
            <v>Nữ</v>
          </cell>
          <cell r="F207" t="str">
            <v>01/04/1992</v>
          </cell>
          <cell r="G207" t="str">
            <v>10/04/2018</v>
          </cell>
          <cell r="H207" t="str">
            <v>Phòng PTNV</v>
          </cell>
          <cell r="I207" t="str">
            <v>Nhân viên phân tích nghiệp vụ</v>
          </cell>
          <cell r="J207" t="str">
            <v>Phòng PTNV</v>
          </cell>
          <cell r="K207" t="str">
            <v>Nhân viên phân tích nghiệp vụ</v>
          </cell>
        </row>
        <row r="208">
          <cell r="C208" t="str">
            <v>13139</v>
          </cell>
          <cell r="D208" t="str">
            <v>Nguyễn Văn Thịnh</v>
          </cell>
          <cell r="E208" t="str">
            <v>Nam</v>
          </cell>
          <cell r="F208" t="str">
            <v>06/12/1991</v>
          </cell>
          <cell r="G208" t="str">
            <v>01/04/2018</v>
          </cell>
          <cell r="H208" t="str">
            <v>Phòng Thiết kế</v>
          </cell>
          <cell r="I208" t="str">
            <v>Cộng tác viên (NCS)</v>
          </cell>
          <cell r="J208" t="str">
            <v>Phòng Thiết kế</v>
          </cell>
          <cell r="K208" t="str">
            <v>Cộng tác viên (NCS)</v>
          </cell>
        </row>
        <row r="209">
          <cell r="C209" t="str">
            <v>13147</v>
          </cell>
          <cell r="D209" t="str">
            <v>Phạm Hoàng Mai</v>
          </cell>
          <cell r="E209" t="str">
            <v>Nữ</v>
          </cell>
          <cell r="F209" t="str">
            <v>12/10/1990</v>
          </cell>
          <cell r="G209" t="str">
            <v>24/04/2018</v>
          </cell>
          <cell r="H209" t="str">
            <v>Dự án Y tế</v>
          </cell>
          <cell r="I209" t="str">
            <v>Nhân viên phân tích nghiệp vụ</v>
          </cell>
          <cell r="J209" t="str">
            <v>Dự án Y tế</v>
          </cell>
          <cell r="K209" t="str">
            <v>Nhân viên phân tích nghiệp vụ</v>
          </cell>
        </row>
        <row r="210">
          <cell r="C210" t="str">
            <v>13154</v>
          </cell>
          <cell r="D210" t="str">
            <v>Phan Hồng Nhung</v>
          </cell>
          <cell r="E210" t="str">
            <v>Nữ</v>
          </cell>
          <cell r="F210" t="str">
            <v>03/09/1995</v>
          </cell>
          <cell r="G210" t="str">
            <v>07/05/2018</v>
          </cell>
          <cell r="H210" t="str">
            <v>Dự án Y tế</v>
          </cell>
          <cell r="I210" t="str">
            <v>Nhân viên</v>
          </cell>
          <cell r="J210" t="str">
            <v>Dự án Y tế</v>
          </cell>
          <cell r="K210" t="str">
            <v>Nhân viên</v>
          </cell>
        </row>
        <row r="211">
          <cell r="C211" t="str">
            <v>13157</v>
          </cell>
          <cell r="D211" t="str">
            <v>Ngô Văn Nghị</v>
          </cell>
          <cell r="E211" t="str">
            <v>Nam</v>
          </cell>
          <cell r="F211" t="str">
            <v>12/06/1984</v>
          </cell>
          <cell r="G211" t="str">
            <v>16/05/2018</v>
          </cell>
          <cell r="H211" t="str">
            <v>Dự án Y tế</v>
          </cell>
          <cell r="I211" t="str">
            <v>Trưởng dự án Y tế</v>
          </cell>
          <cell r="J211" t="str">
            <v>Dự án Y tế</v>
          </cell>
          <cell r="K211" t="str">
            <v>Trưởng dự án Y tế</v>
          </cell>
        </row>
        <row r="212">
          <cell r="C212" t="str">
            <v>13173</v>
          </cell>
          <cell r="D212" t="str">
            <v>Phạm Thị Thùy Linh</v>
          </cell>
          <cell r="E212" t="str">
            <v>Nữ</v>
          </cell>
          <cell r="F212" t="str">
            <v>05/11/1995</v>
          </cell>
          <cell r="G212" t="str">
            <v>01/06/2018</v>
          </cell>
          <cell r="H212" t="str">
            <v>Dự án Y tế</v>
          </cell>
          <cell r="I212" t="str">
            <v>Nhân viên Kiểm thử phần mềm</v>
          </cell>
          <cell r="J212" t="str">
            <v>Dự án Y tế</v>
          </cell>
          <cell r="K212" t="str">
            <v>Nhân viên Kiểm thử phần mềm</v>
          </cell>
        </row>
        <row r="213">
          <cell r="C213" t="str">
            <v>13176</v>
          </cell>
          <cell r="D213" t="str">
            <v>Nguyễn Ngọc Ẩn</v>
          </cell>
          <cell r="E213" t="str">
            <v>Nam</v>
          </cell>
          <cell r="F213" t="str">
            <v>10/11/1961</v>
          </cell>
          <cell r="G213" t="str">
            <v>07/06/2018</v>
          </cell>
          <cell r="H213" t="str">
            <v>Phòng HCNS</v>
          </cell>
          <cell r="I213" t="str">
            <v>Nhân viên lái xe</v>
          </cell>
          <cell r="J213" t="str">
            <v>Phòng HCNS</v>
          </cell>
          <cell r="K213" t="str">
            <v>Nhân viên lái xe</v>
          </cell>
        </row>
        <row r="214">
          <cell r="C214" t="str">
            <v>13177</v>
          </cell>
          <cell r="D214" t="str">
            <v>Nguyễn Ngọc Ẩn</v>
          </cell>
          <cell r="E214" t="str">
            <v>Nam</v>
          </cell>
          <cell r="F214" t="str">
            <v>10/11/1961</v>
          </cell>
          <cell r="G214" t="str">
            <v>07/06/2018</v>
          </cell>
          <cell r="H214" t="str">
            <v>Phòng HCNS</v>
          </cell>
          <cell r="I214" t="str">
            <v>Nhân viên lái xe</v>
          </cell>
          <cell r="J214" t="str">
            <v>Phòng HCNS</v>
          </cell>
          <cell r="K214" t="str">
            <v>Nhân viên lái xe</v>
          </cell>
        </row>
        <row r="215">
          <cell r="C215" t="str">
            <v>13178</v>
          </cell>
          <cell r="D215" t="str">
            <v>Trần Thị Dung</v>
          </cell>
          <cell r="E215" t="str">
            <v>Nữ</v>
          </cell>
          <cell r="F215" t="str">
            <v>25/10/1995</v>
          </cell>
          <cell r="G215" t="str">
            <v>13/06/2018</v>
          </cell>
          <cell r="H215" t="str">
            <v>Dự án Y tế</v>
          </cell>
          <cell r="I215" t="str">
            <v>Nhân viên Kiểm thử phần mềm</v>
          </cell>
          <cell r="J215" t="str">
            <v>Dự án Y tế</v>
          </cell>
          <cell r="K215" t="str">
            <v>Nhân viên Kiểm thử phần mềm</v>
          </cell>
        </row>
        <row r="216">
          <cell r="C216" t="str">
            <v>13186</v>
          </cell>
          <cell r="D216" t="str">
            <v>Lê Thị Lệ</v>
          </cell>
          <cell r="E216" t="str">
            <v>Nữ</v>
          </cell>
          <cell r="F216" t="str">
            <v>03/11/1995</v>
          </cell>
          <cell r="G216" t="str">
            <v>18/06/2018</v>
          </cell>
          <cell r="H216" t="str">
            <v>Dự án Dịch vụ công Hà Nội</v>
          </cell>
          <cell r="I216" t="str">
            <v>Nhân viên Kiểm thử phần mềm</v>
          </cell>
          <cell r="J216" t="str">
            <v>Dự án Dịch vụ công Hà Nội</v>
          </cell>
          <cell r="K216" t="str">
            <v>Nhân viên Kiểm thử phần mềm</v>
          </cell>
        </row>
        <row r="217">
          <cell r="C217" t="str">
            <v>13187</v>
          </cell>
          <cell r="D217" t="str">
            <v>Nguyễn Thị Đào</v>
          </cell>
          <cell r="E217" t="str">
            <v>Nữ</v>
          </cell>
          <cell r="F217" t="str">
            <v>16/02/1995</v>
          </cell>
          <cell r="G217" t="str">
            <v>19/06/2018</v>
          </cell>
          <cell r="H217" t="str">
            <v>Phòng QLCL</v>
          </cell>
          <cell r="I217" t="str">
            <v>Thực tập sinh</v>
          </cell>
          <cell r="J217" t="str">
            <v>Phòng QLCL</v>
          </cell>
          <cell r="K217" t="str">
            <v>Thực tập sinh</v>
          </cell>
        </row>
        <row r="218">
          <cell r="C218" t="str">
            <v>13188</v>
          </cell>
          <cell r="D218" t="str">
            <v>Lục Thanh Tùng</v>
          </cell>
          <cell r="E218" t="str">
            <v>Nam</v>
          </cell>
          <cell r="F218" t="str">
            <v>22/09/1984</v>
          </cell>
          <cell r="G218" t="str">
            <v>19/06/2018</v>
          </cell>
          <cell r="H218" t="str">
            <v xml:space="preserve">TT PM HN </v>
          </cell>
          <cell r="I218" t="str">
            <v>Nhân viên Thiết kế</v>
          </cell>
          <cell r="J218" t="str">
            <v xml:space="preserve">TT PM HN </v>
          </cell>
          <cell r="K218" t="str">
            <v>Nhân viên Thiết kế</v>
          </cell>
        </row>
        <row r="219">
          <cell r="C219" t="str">
            <v>13192</v>
          </cell>
          <cell r="D219" t="str">
            <v>Vũ Thị Thanh</v>
          </cell>
          <cell r="E219" t="str">
            <v>Nữ</v>
          </cell>
          <cell r="F219" t="str">
            <v>09/04/1995</v>
          </cell>
          <cell r="G219" t="str">
            <v>25/06/2018</v>
          </cell>
          <cell r="H219" t="str">
            <v>Dự án Y tế</v>
          </cell>
          <cell r="I219" t="str">
            <v>Nhân viên Kiểm thử phần mềm</v>
          </cell>
          <cell r="J219" t="str">
            <v>Dự án Y tế</v>
          </cell>
          <cell r="K219" t="str">
            <v>Nhân viên Kiểm thử phần mềm</v>
          </cell>
        </row>
        <row r="220">
          <cell r="C220" t="str">
            <v>13203</v>
          </cell>
          <cell r="D220" t="str">
            <v>Nguyễn Anh Tú</v>
          </cell>
          <cell r="E220" t="str">
            <v>Nam</v>
          </cell>
          <cell r="F220" t="str">
            <v>20/05/1995</v>
          </cell>
          <cell r="G220" t="str">
            <v>02/07/2018</v>
          </cell>
          <cell r="H220" t="str">
            <v>Nhóm Triển khai Dịch vụ công</v>
          </cell>
          <cell r="I220" t="str">
            <v>Nhân viên triển khai phần mềm</v>
          </cell>
          <cell r="J220" t="str">
            <v>Nhóm Triển khai Dịch vụ công</v>
          </cell>
          <cell r="K220" t="str">
            <v>Nhân viên triển khai phần mềm</v>
          </cell>
        </row>
        <row r="221">
          <cell r="C221" t="str">
            <v>13208</v>
          </cell>
          <cell r="D221" t="str">
            <v>Dương Thị Xuyên</v>
          </cell>
          <cell r="E221" t="str">
            <v>Nữ</v>
          </cell>
          <cell r="F221" t="str">
            <v>10/10/1990</v>
          </cell>
          <cell r="G221" t="str">
            <v>17/07/2018</v>
          </cell>
          <cell r="H221" t="str">
            <v>Dự án Dịch vụ công Hà Nội</v>
          </cell>
          <cell r="I221" t="str">
            <v>Nhân viên Kiểm thử phần mềm</v>
          </cell>
          <cell r="J221" t="str">
            <v>Dự án Dịch vụ công Hà Nội</v>
          </cell>
          <cell r="K221" t="str">
            <v>Nhân viên Kiểm thử phần mềm</v>
          </cell>
        </row>
        <row r="222">
          <cell r="C222" t="str">
            <v>13209</v>
          </cell>
          <cell r="D222" t="str">
            <v>Nguyễn Văn Thành</v>
          </cell>
          <cell r="E222" t="str">
            <v>Nam</v>
          </cell>
          <cell r="F222" t="str">
            <v>13/03/1989</v>
          </cell>
          <cell r="G222" t="str">
            <v>17/07/2018</v>
          </cell>
          <cell r="H222" t="str">
            <v>Dự án Dịch vụ công Hà Nội</v>
          </cell>
          <cell r="I222" t="str">
            <v>Nhân viên lập trình web</v>
          </cell>
          <cell r="J222" t="str">
            <v>Dự án Dịch vụ công Hà Nội</v>
          </cell>
          <cell r="K222" t="str">
            <v>Nhân viên lập trình web</v>
          </cell>
        </row>
        <row r="223">
          <cell r="C223" t="str">
            <v>13215</v>
          </cell>
          <cell r="D223" t="str">
            <v>Vũ Đình Long</v>
          </cell>
          <cell r="E223" t="str">
            <v>Nam</v>
          </cell>
          <cell r="F223" t="str">
            <v>06/06/2000</v>
          </cell>
          <cell r="G223" t="str">
            <v>25/07/2018</v>
          </cell>
          <cell r="H223" t="str">
            <v>Phòng PR &amp; Marketing</v>
          </cell>
          <cell r="I223" t="str">
            <v>Thực tập sinh</v>
          </cell>
          <cell r="J223" t="str">
            <v>Phòng PR &amp; Marketing</v>
          </cell>
          <cell r="K223" t="str">
            <v>Thực tập sinh</v>
          </cell>
        </row>
        <row r="224">
          <cell r="C224" t="str">
            <v>13216</v>
          </cell>
          <cell r="D224" t="str">
            <v>Ngô Thế Bang</v>
          </cell>
          <cell r="E224" t="str">
            <v>Nam</v>
          </cell>
          <cell r="F224" t="str">
            <v>23/05/1994</v>
          </cell>
          <cell r="G224" t="str">
            <v>30/07/2018</v>
          </cell>
          <cell r="H224" t="str">
            <v>Nhóm Triển khai Y tế</v>
          </cell>
          <cell r="I224" t="str">
            <v>Nhân viên triển khai phần mềm</v>
          </cell>
          <cell r="J224" t="str">
            <v>Nhóm Triển khai Y tế</v>
          </cell>
          <cell r="K224" t="str">
            <v>Nhân viên triển khai phần mềm</v>
          </cell>
        </row>
        <row r="225">
          <cell r="C225" t="str">
            <v>13217</v>
          </cell>
          <cell r="D225" t="str">
            <v>Nguyễn Thị Nhung</v>
          </cell>
          <cell r="E225" t="str">
            <v>Nữ</v>
          </cell>
          <cell r="F225" t="str">
            <v>16/09/1992</v>
          </cell>
          <cell r="G225" t="str">
            <v>06/08/2018</v>
          </cell>
          <cell r="H225" t="str">
            <v>Phòng PTNV</v>
          </cell>
          <cell r="I225" t="str">
            <v>Nhân viên phân tích nghiệp vụ</v>
          </cell>
          <cell r="J225" t="str">
            <v>Phòng PTNV</v>
          </cell>
          <cell r="K225" t="str">
            <v>Nhân viên phân tích nghiệp vụ</v>
          </cell>
        </row>
        <row r="226">
          <cell r="C226" t="str">
            <v>13227</v>
          </cell>
          <cell r="D226" t="str">
            <v>Phạm Văn Quý</v>
          </cell>
          <cell r="E226" t="str">
            <v>Nam</v>
          </cell>
          <cell r="F226" t="str">
            <v>19/08/1990</v>
          </cell>
          <cell r="G226" t="str">
            <v>13/08/2018</v>
          </cell>
          <cell r="H226" t="str">
            <v>Nhóm Triển khai Y tế</v>
          </cell>
          <cell r="I226" t="str">
            <v>Nhân viên triển khai phần mềm</v>
          </cell>
          <cell r="J226" t="str">
            <v>Nhóm Triển khai Y tế</v>
          </cell>
          <cell r="K226" t="str">
            <v>Nhân viên triển khai phần mềm</v>
          </cell>
        </row>
        <row r="227">
          <cell r="C227" t="str">
            <v>13230</v>
          </cell>
          <cell r="D227" t="str">
            <v>Hoàng Anh Dũng</v>
          </cell>
          <cell r="E227" t="str">
            <v>Nam</v>
          </cell>
          <cell r="F227" t="str">
            <v>17/12/1996</v>
          </cell>
          <cell r="G227" t="str">
            <v>20/08/2018</v>
          </cell>
          <cell r="H227" t="str">
            <v>Nhóm Triển khai Dịch vụ công</v>
          </cell>
          <cell r="I227" t="str">
            <v>Cộng tác viên (NCS)</v>
          </cell>
          <cell r="J227" t="str">
            <v>Nhóm Triển khai Dịch vụ công</v>
          </cell>
          <cell r="K227" t="str">
            <v>Cộng tác viên (NCS)</v>
          </cell>
        </row>
        <row r="228">
          <cell r="C228" t="str">
            <v>13238</v>
          </cell>
          <cell r="D228" t="str">
            <v>Đinh Duy Quang</v>
          </cell>
          <cell r="E228" t="str">
            <v>Nam</v>
          </cell>
          <cell r="F228" t="str">
            <v>08/11/1996</v>
          </cell>
          <cell r="G228" t="str">
            <v>20/08/2018</v>
          </cell>
          <cell r="H228" t="str">
            <v>Dự án Dịch vụ công HCM</v>
          </cell>
          <cell r="I228" t="str">
            <v>Nhân viên lập trình web</v>
          </cell>
          <cell r="J228" t="str">
            <v>Dự án Dịch vụ công HCM</v>
          </cell>
          <cell r="K228" t="str">
            <v>Nhân viên lập trình web</v>
          </cell>
        </row>
        <row r="229">
          <cell r="C229" t="str">
            <v>13239</v>
          </cell>
          <cell r="D229" t="str">
            <v>Nguyễn Thị Thanh Hương</v>
          </cell>
          <cell r="E229" t="str">
            <v>Nữ</v>
          </cell>
          <cell r="F229" t="str">
            <v>16/07/1996</v>
          </cell>
          <cell r="G229" t="str">
            <v>22/08/2018</v>
          </cell>
          <cell r="H229" t="str">
            <v>Dự án Dịch vụ công HCM</v>
          </cell>
          <cell r="I229" t="str">
            <v>Nhân viên lập trình web</v>
          </cell>
          <cell r="J229" t="str">
            <v>Dự án Dịch vụ công HCM</v>
          </cell>
          <cell r="K229" t="str">
            <v>Nhân viên lập trình web</v>
          </cell>
        </row>
        <row r="230">
          <cell r="C230" t="str">
            <v>13241</v>
          </cell>
          <cell r="D230" t="str">
            <v>Hà Việt Hải</v>
          </cell>
          <cell r="E230" t="str">
            <v>Nam</v>
          </cell>
          <cell r="F230" t="str">
            <v>16/12/1996</v>
          </cell>
          <cell r="G230" t="str">
            <v>04/09/2018</v>
          </cell>
          <cell r="H230" t="str">
            <v>Dự án Dịch vụ công Hà Nội</v>
          </cell>
          <cell r="I230" t="str">
            <v>Nhân viên Kiểm thử phần mềm</v>
          </cell>
          <cell r="J230" t="str">
            <v>Dự án Dịch vụ công Hà Nội</v>
          </cell>
          <cell r="K230" t="str">
            <v>Nhân viên Kiểm thử phần mềm</v>
          </cell>
        </row>
        <row r="231">
          <cell r="C231" t="str">
            <v>13242</v>
          </cell>
          <cell r="D231" t="str">
            <v>Nguyễn Thu Hồng</v>
          </cell>
          <cell r="E231" t="str">
            <v>Nữ</v>
          </cell>
          <cell r="F231" t="str">
            <v>17/11/1992</v>
          </cell>
          <cell r="G231" t="str">
            <v>04/09/2018</v>
          </cell>
          <cell r="H231" t="str">
            <v>Dự án Y tế</v>
          </cell>
          <cell r="I231" t="str">
            <v>Nhân viên Kiểm thử phần mềm</v>
          </cell>
          <cell r="J231" t="str">
            <v>Dự án Y tế</v>
          </cell>
          <cell r="K231" t="str">
            <v>Nhân viên Kiểm thử phần mềm</v>
          </cell>
        </row>
        <row r="232">
          <cell r="C232" t="str">
            <v>13244</v>
          </cell>
          <cell r="D232" t="str">
            <v>Phạm Thị Dung</v>
          </cell>
          <cell r="E232" t="str">
            <v>Nữ</v>
          </cell>
          <cell r="F232" t="str">
            <v>07/08/1992</v>
          </cell>
          <cell r="G232" t="str">
            <v>06/09/2018</v>
          </cell>
          <cell r="H232" t="str">
            <v>Dự án Dịch vụ công Hà Nội</v>
          </cell>
          <cell r="I232" t="str">
            <v>Nhân viên Kiểm thử phần mềm</v>
          </cell>
          <cell r="J232" t="str">
            <v>Dự án Dịch vụ công Hà Nội</v>
          </cell>
          <cell r="K232" t="str">
            <v>Nhân viên Kiểm thử phần mềm</v>
          </cell>
        </row>
        <row r="233">
          <cell r="C233" t="str">
            <v>13245</v>
          </cell>
          <cell r="D233" t="str">
            <v>Trương Thị Phượng</v>
          </cell>
          <cell r="E233" t="str">
            <v>Nữ</v>
          </cell>
          <cell r="F233" t="str">
            <v>14/04/1995</v>
          </cell>
          <cell r="G233" t="str">
            <v>06/09/2018</v>
          </cell>
          <cell r="H233" t="str">
            <v>Dự án Dịch vụ công Hà Nội</v>
          </cell>
          <cell r="I233" t="str">
            <v>Nhân viên Kiểm thử phần mềm</v>
          </cell>
          <cell r="J233" t="str">
            <v>Dự án Dịch vụ công Hà Nội</v>
          </cell>
          <cell r="K233" t="str">
            <v>Nhân viên Kiểm thử phần mềm</v>
          </cell>
        </row>
        <row r="234">
          <cell r="C234" t="str">
            <v>13246</v>
          </cell>
          <cell r="D234" t="str">
            <v>Nguyễn Trung Hiếu</v>
          </cell>
          <cell r="E234" t="str">
            <v>Nam</v>
          </cell>
          <cell r="F234" t="str">
            <v>28/07/1998</v>
          </cell>
          <cell r="G234" t="str">
            <v>11/09/2018</v>
          </cell>
          <cell r="H234" t="str">
            <v>Dự án Dịch vụ công Hà Nội</v>
          </cell>
          <cell r="I234" t="str">
            <v>Thực tập sinh</v>
          </cell>
          <cell r="J234" t="str">
            <v>Dự án Dịch vụ công Hà Nội</v>
          </cell>
          <cell r="K234" t="str">
            <v>Thực tập sinh</v>
          </cell>
        </row>
        <row r="235">
          <cell r="C235" t="str">
            <v>13247</v>
          </cell>
          <cell r="D235" t="str">
            <v>Hoàng Văn Chiến</v>
          </cell>
          <cell r="E235" t="str">
            <v>Nam</v>
          </cell>
          <cell r="F235" t="str">
            <v>09/11/1998</v>
          </cell>
          <cell r="G235" t="str">
            <v>10/09/2018</v>
          </cell>
          <cell r="H235" t="str">
            <v>Dự án Dịch vụ công Hà Nội</v>
          </cell>
          <cell r="I235" t="str">
            <v>Thực tập sinh</v>
          </cell>
          <cell r="J235" t="str">
            <v>Dự án Dịch vụ công Hà Nội</v>
          </cell>
          <cell r="K235" t="str">
            <v>Thực tập sinh</v>
          </cell>
        </row>
        <row r="236">
          <cell r="C236" t="str">
            <v>13248</v>
          </cell>
          <cell r="D236" t="str">
            <v>Lê Thành Đạt</v>
          </cell>
          <cell r="E236" t="str">
            <v>Nam</v>
          </cell>
          <cell r="F236" t="str">
            <v>01/07/1998</v>
          </cell>
          <cell r="G236" t="str">
            <v>10/09/2018</v>
          </cell>
          <cell r="H236" t="str">
            <v>Dự án Dịch vụ công Hà Nội</v>
          </cell>
          <cell r="I236" t="str">
            <v>Thực tập sinh</v>
          </cell>
          <cell r="J236" t="str">
            <v>Dự án Dịch vụ công Hà Nội</v>
          </cell>
          <cell r="K236" t="str">
            <v>Thực tập sinh</v>
          </cell>
        </row>
        <row r="237">
          <cell r="C237" t="str">
            <v>13249</v>
          </cell>
          <cell r="D237" t="str">
            <v>Nguyễn Văn Hưng</v>
          </cell>
          <cell r="E237" t="str">
            <v>Nam</v>
          </cell>
          <cell r="F237" t="str">
            <v>02/02/1998</v>
          </cell>
          <cell r="G237" t="str">
            <v>10/09/2018</v>
          </cell>
          <cell r="H237" t="str">
            <v>Dự án Dịch vụ công Hà Nội</v>
          </cell>
          <cell r="I237" t="str">
            <v>Thực tập sinh</v>
          </cell>
          <cell r="J237" t="str">
            <v>Dự án Dịch vụ công Hà Nội</v>
          </cell>
          <cell r="K237" t="str">
            <v>Thực tập sinh</v>
          </cell>
        </row>
        <row r="238">
          <cell r="C238" t="str">
            <v>13250</v>
          </cell>
          <cell r="D238" t="str">
            <v>Trần Văn Hiển</v>
          </cell>
          <cell r="E238" t="str">
            <v>Nam</v>
          </cell>
          <cell r="F238" t="str">
            <v>01/11/1998</v>
          </cell>
          <cell r="G238" t="str">
            <v>10/09/2018</v>
          </cell>
          <cell r="H238" t="str">
            <v>Dự án Dịch vụ công Hà Nội</v>
          </cell>
          <cell r="I238" t="str">
            <v>Thực tập sinh</v>
          </cell>
          <cell r="J238" t="str">
            <v>Dự án Dịch vụ công Hà Nội</v>
          </cell>
          <cell r="K238" t="str">
            <v>Thực tập sinh</v>
          </cell>
        </row>
        <row r="239">
          <cell r="C239" t="str">
            <v>13251</v>
          </cell>
          <cell r="D239" t="str">
            <v>Ngô Quang Dương</v>
          </cell>
          <cell r="E239" t="str">
            <v>Nam</v>
          </cell>
          <cell r="F239" t="str">
            <v>01/12/1998</v>
          </cell>
          <cell r="G239" t="str">
            <v>10/09/2018</v>
          </cell>
          <cell r="H239" t="str">
            <v>Dự án Dịch vụ công Hà Nội</v>
          </cell>
          <cell r="I239" t="str">
            <v>Thực tập sinh</v>
          </cell>
          <cell r="J239" t="str">
            <v>Dự án Dịch vụ công Hà Nội</v>
          </cell>
          <cell r="K239" t="str">
            <v>Thực tập sinh</v>
          </cell>
        </row>
        <row r="240">
          <cell r="C240" t="str">
            <v>13252</v>
          </cell>
          <cell r="D240" t="str">
            <v>Trịnh Văn Ngọc</v>
          </cell>
          <cell r="E240" t="str">
            <v>Nam</v>
          </cell>
          <cell r="F240" t="str">
            <v>05/02/1995</v>
          </cell>
          <cell r="G240" t="str">
            <v>12/09/2018</v>
          </cell>
          <cell r="H240" t="str">
            <v>Dự án Dịch vụ công Hà Nội</v>
          </cell>
          <cell r="I240" t="str">
            <v>Thực tập sinh</v>
          </cell>
          <cell r="J240" t="str">
            <v>Dự án Dịch vụ công Hà Nội</v>
          </cell>
          <cell r="K240" t="str">
            <v>Thực tập sinh</v>
          </cell>
        </row>
        <row r="241">
          <cell r="C241" t="str">
            <v>13253</v>
          </cell>
          <cell r="D241" t="str">
            <v>Ninh Thị Lành</v>
          </cell>
          <cell r="E241" t="str">
            <v>Nữ</v>
          </cell>
          <cell r="F241" t="str">
            <v>06/09/1991</v>
          </cell>
          <cell r="G241" t="str">
            <v>17/09/2018</v>
          </cell>
          <cell r="H241" t="str">
            <v>Phòng QLCL</v>
          </cell>
          <cell r="I241" t="str">
            <v>Cộng tác viên (NCS)</v>
          </cell>
          <cell r="J241" t="str">
            <v>Phòng QLCL</v>
          </cell>
          <cell r="K241" t="str">
            <v>Cộng tác viên (NCS)</v>
          </cell>
        </row>
      </sheetData>
      <sheetData sheetId="4">
        <row r="3">
          <cell r="H3" t="str">
            <v>Phó Giám đốc</v>
          </cell>
        </row>
        <row r="4">
          <cell r="H4" t="str">
            <v>Nhân viên kinh doanh</v>
          </cell>
        </row>
        <row r="5">
          <cell r="H5" t="str">
            <v>Nhân viên Tư vấn dự án</v>
          </cell>
        </row>
        <row r="6">
          <cell r="H6" t="str">
            <v>Nhân viên Hồ sơ thầu</v>
          </cell>
        </row>
        <row r="7">
          <cell r="H7" t="str">
            <v>Trợ lý BGĐ</v>
          </cell>
        </row>
        <row r="8">
          <cell r="H8" t="str">
            <v>Nhân viên lái xe</v>
          </cell>
        </row>
        <row r="9">
          <cell r="H9" t="str">
            <v>Cộng tác viên (NCS)</v>
          </cell>
        </row>
        <row r="10">
          <cell r="H10" t="str">
            <v>Nhân viên PR</v>
          </cell>
        </row>
        <row r="11">
          <cell r="H11" t="str">
            <v>Nhân viên đời sống</v>
          </cell>
        </row>
        <row r="12">
          <cell r="H12" t="str">
            <v>Nhân viên đào tạo</v>
          </cell>
        </row>
        <row r="13">
          <cell r="H13" t="str">
            <v>Trưởng nhóm HCNS HN</v>
          </cell>
        </row>
        <row r="14">
          <cell r="H14" t="str">
            <v>Nhân viên Hành chính</v>
          </cell>
        </row>
        <row r="15">
          <cell r="H15" t="str">
            <v>Nhân viên nhân sự</v>
          </cell>
        </row>
        <row r="16">
          <cell r="H16" t="str">
            <v>Nhân viên tạp vụ vệ sinh</v>
          </cell>
        </row>
        <row r="17">
          <cell r="H17" t="str">
            <v>Trưởng nhóm HCNS HCM</v>
          </cell>
        </row>
        <row r="18">
          <cell r="H18" t="str">
            <v>Nhân viên kế toán</v>
          </cell>
        </row>
        <row r="19">
          <cell r="H19" t="str">
            <v>Nhân viên QLCL</v>
          </cell>
        </row>
        <row r="20">
          <cell r="H20" t="str">
            <v>Nhân viên Quay dựng phim</v>
          </cell>
        </row>
        <row r="21">
          <cell r="H21" t="str">
            <v>Nhân viên Thiết kế</v>
          </cell>
        </row>
        <row r="22">
          <cell r="H22" t="str">
            <v>Trưởng nhóm Truyền thông nội bộ</v>
          </cell>
        </row>
        <row r="23">
          <cell r="H23" t="str">
            <v>Nhân viên Nghiên cứu thị trường</v>
          </cell>
        </row>
        <row r="24">
          <cell r="H24" t="str">
            <v>Nhân viên SEO</v>
          </cell>
        </row>
        <row r="25">
          <cell r="H25" t="str">
            <v>Trưởng phòng PR &amp; Marketing</v>
          </cell>
        </row>
        <row r="26">
          <cell r="H26" t="str">
            <v>Trưởng nhóm Thị trường</v>
          </cell>
        </row>
        <row r="27">
          <cell r="H27" t="str">
            <v>Nhân viên Phân tích dữ liệu</v>
          </cell>
        </row>
        <row r="28">
          <cell r="H28" t="str">
            <v>Nhân viên Nghiên cứu Thị trường và Mạng xã hội</v>
          </cell>
        </row>
        <row r="29">
          <cell r="H29" t="str">
            <v>Nhân viên PTNV</v>
          </cell>
        </row>
        <row r="30">
          <cell r="H30" t="str">
            <v>Trưởng phòng PTNV</v>
          </cell>
        </row>
        <row r="31">
          <cell r="H31" t="str">
            <v>Phó phòng PTNV</v>
          </cell>
        </row>
        <row r="32">
          <cell r="H32" t="str">
            <v>Trưởng phòng Phát triển Mobile</v>
          </cell>
        </row>
        <row r="33">
          <cell r="H33" t="str">
            <v>Nhân viên Lập trình IOS</v>
          </cell>
        </row>
        <row r="34">
          <cell r="H34" t="str">
            <v>Trưởng nhóm lập trình IOS</v>
          </cell>
        </row>
        <row r="35">
          <cell r="H35" t="str">
            <v>Nhân viên Lập trình Android</v>
          </cell>
        </row>
        <row r="36">
          <cell r="H36" t="str">
            <v>Trưởng nhóm lập trình Android</v>
          </cell>
        </row>
        <row r="37">
          <cell r="H37" t="str">
            <v>Trưởng nhóm thiết kế ứng dụng Mobile</v>
          </cell>
        </row>
        <row r="38">
          <cell r="H38" t="str">
            <v>Nhân viên Kiểm thử phần mềm</v>
          </cell>
        </row>
        <row r="39">
          <cell r="H39" t="str">
            <v>Phó phòng Triển khai</v>
          </cell>
        </row>
        <row r="40">
          <cell r="H40" t="str">
            <v>Trưởng phòng triển khai</v>
          </cell>
        </row>
        <row r="41">
          <cell r="H41" t="str">
            <v>Nhân viên triển khai</v>
          </cell>
        </row>
        <row r="42">
          <cell r="H42" t="str">
            <v>Trưởng nhóm triển khai giáo dục</v>
          </cell>
        </row>
        <row r="43">
          <cell r="H43" t="str">
            <v>Trưởng nhóm Triển khai Y tế</v>
          </cell>
        </row>
        <row r="44">
          <cell r="H44" t="str">
            <v>Nhân viên quản trị hệ thống</v>
          </cell>
        </row>
        <row r="45">
          <cell r="H45" t="str">
            <v>Trưởng nhóm Quản trị hệ thống</v>
          </cell>
        </row>
        <row r="46">
          <cell r="H46" t="str">
            <v>Nhân viên đào tạo và hỗ trợ</v>
          </cell>
        </row>
        <row r="47">
          <cell r="H47" t="str">
            <v>Trưởng nhóm đào tạo và hỗ trợ</v>
          </cell>
        </row>
        <row r="48">
          <cell r="H48" t="str">
            <v>Nhân viên lập trình web</v>
          </cell>
        </row>
        <row r="49">
          <cell r="H49" t="str">
            <v>Nhân viên Lập trình Winform</v>
          </cell>
        </row>
        <row r="50">
          <cell r="H50" t="str">
            <v>Trưởng nhóm Lập trình Winform DVC HN</v>
          </cell>
        </row>
        <row r="51">
          <cell r="H51" t="str">
            <v>Trưởng dự án DVC Hà Nội</v>
          </cell>
        </row>
        <row r="52">
          <cell r="H52" t="str">
            <v>Trưởng nhóm Lập trình DVC HCM</v>
          </cell>
        </row>
        <row r="53">
          <cell r="H53" t="str">
            <v>Trưởng dự án Dịch vụ công HCM</v>
          </cell>
        </row>
        <row r="54">
          <cell r="H54" t="str">
            <v>Trưởng dự án Giáo dục</v>
          </cell>
        </row>
        <row r="55">
          <cell r="H55" t="str">
            <v>Trưởng dự án Y tế</v>
          </cell>
        </row>
        <row r="56">
          <cell r="H56" t="str">
            <v>Trưởng nhóm Lập trình web Y tế</v>
          </cell>
        </row>
        <row r="57">
          <cell r="H57" t="str">
            <v>Trưởng nhóm Lập trình Winform Y tế</v>
          </cell>
        </row>
        <row r="58">
          <cell r="H58" t="str">
            <v>Trưởng dự án Y tế</v>
          </cell>
        </row>
        <row r="59">
          <cell r="H59" t="str">
            <v>Trưởng dự án Qũy nhà tái định cư</v>
          </cell>
        </row>
        <row r="60">
          <cell r="H60" t="str">
            <v>Trưởng dự án Website Nhật Cường</v>
          </cell>
        </row>
        <row r="61">
          <cell r="H61" t="str">
            <v>Nhân viên Lập trình IOS</v>
          </cell>
        </row>
        <row r="62">
          <cell r="H62" t="str">
            <v>Trưởng BP Phân Tích Thiết Kế ERP</v>
          </cell>
        </row>
        <row r="63">
          <cell r="H63" t="str">
            <v>Chuyên viên Phân tích Nghiệp vụ</v>
          </cell>
        </row>
        <row r="64">
          <cell r="H64" t="str">
            <v>Trưởng bộ phận Thiết kế</v>
          </cell>
        </row>
        <row r="65">
          <cell r="H65" t="str">
            <v>Trưởng phòng Quản lý dự án</v>
          </cell>
        </row>
        <row r="66">
          <cell r="H66" t="str">
            <v>Trưởng dự án ERP Viettel</v>
          </cell>
        </row>
        <row r="67">
          <cell r="H67" t="str">
            <v>Trưởng bộ phận Lập trình</v>
          </cell>
        </row>
        <row r="68">
          <cell r="H68" t="str">
            <v>Trưởng dự án ERP</v>
          </cell>
        </row>
        <row r="69">
          <cell r="H69" t="str">
            <v>Trưởng bộ phận Triển khai ERP HN</v>
          </cell>
        </row>
        <row r="70">
          <cell r="H70" t="str">
            <v>Giám đốc Trung tâm Hệ thống và An ninh mạng</v>
          </cell>
        </row>
        <row r="71">
          <cell r="H71" t="str">
            <v>Chuyên viên Hạ tầng mạng &amp; Trung tâm dữ liệu</v>
          </cell>
        </row>
        <row r="72">
          <cell r="H72" t="str">
            <v>Chuyên viên Voip</v>
          </cell>
        </row>
        <row r="73">
          <cell r="H73" t="str">
            <v>Chuyên viên Hạ tầng mạng &amp; Trung tâm dữ liệu</v>
          </cell>
        </row>
        <row r="74">
          <cell r="H74" t="str">
            <v>Trưởng phòng Hạ tầng và Trung tâm dữ liệu</v>
          </cell>
        </row>
        <row r="75">
          <cell r="H75" t="str">
            <v>Chuyên viên Quản trị cơ sở dữ liệu</v>
          </cell>
        </row>
        <row r="76">
          <cell r="H76" t="str">
            <v>Trưởng bộ phận PL/SQL</v>
          </cell>
        </row>
        <row r="77">
          <cell r="H77" t="str">
            <v>Trưởng phòng Quản trị cơ sở dữ liệu</v>
          </cell>
        </row>
        <row r="78">
          <cell r="H78" t="str">
            <v>Chuyên viên An ninh Ứng dụng &amp; Xử lý sự cố</v>
          </cell>
        </row>
        <row r="79">
          <cell r="H79" t="str">
            <v>Chuyên viên Kiểm tra An ninh</v>
          </cell>
        </row>
        <row r="80">
          <cell r="H80" t="str">
            <v>Trưởng phòng An ninh ứng dụng và xử lý sự cố</v>
          </cell>
        </row>
        <row r="81">
          <cell r="H81" t="str">
            <v>Nhân viên hỗ trợ Kỹ thuật hạ tầng</v>
          </cell>
        </row>
        <row r="82">
          <cell r="H82" t="str">
            <v>Trưởng nhóm hỗ trợ IT</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P174"/>
  <sheetViews>
    <sheetView zoomScale="85" zoomScaleNormal="85" workbookViewId="0">
      <pane ySplit="7" topLeftCell="A8" activePane="bottomLeft" state="frozen"/>
      <selection pane="bottomLeft" activeCell="L18" sqref="L18"/>
    </sheetView>
  </sheetViews>
  <sheetFormatPr defaultRowHeight="15"/>
  <cols>
    <col min="1" max="1" width="7.42578125" style="72" customWidth="1"/>
    <col min="2" max="2" width="7.7109375" style="73" customWidth="1"/>
    <col min="3" max="3" width="27.5703125" style="74" customWidth="1"/>
    <col min="4" max="4" width="15" style="73" customWidth="1"/>
    <col min="5" max="7" width="15" style="71" customWidth="1"/>
    <col min="8" max="8" width="17.28515625" style="71" customWidth="1"/>
    <col min="9" max="9" width="20.140625" style="71" customWidth="1"/>
    <col min="10" max="10" width="25.85546875" style="71" customWidth="1"/>
    <col min="11" max="11" width="28.42578125" style="71" customWidth="1"/>
    <col min="12" max="12" width="24.42578125" style="71" bestFit="1" customWidth="1"/>
    <col min="13" max="13" width="26.140625" style="71" bestFit="1" customWidth="1"/>
    <col min="14" max="14" width="10.140625" style="71" bestFit="1" customWidth="1"/>
    <col min="15" max="15" width="18" style="71" bestFit="1" customWidth="1"/>
    <col min="16" max="16" width="55.85546875" style="71" customWidth="1"/>
    <col min="17" max="17" width="22.42578125" style="71" bestFit="1" customWidth="1"/>
    <col min="18" max="18" width="22.5703125" style="71" bestFit="1" customWidth="1"/>
    <col min="19" max="19" width="18.28515625" style="71" bestFit="1" customWidth="1"/>
    <col min="20" max="20" width="22.7109375" style="71" bestFit="1" customWidth="1"/>
    <col min="21" max="21" width="36.42578125" style="71" bestFit="1" customWidth="1"/>
    <col min="22" max="22" width="30.42578125" style="71" bestFit="1" customWidth="1"/>
    <col min="23" max="23" width="27.5703125" style="71" bestFit="1" customWidth="1"/>
    <col min="24" max="24" width="24.140625" style="71" bestFit="1" customWidth="1"/>
    <col min="25" max="25" width="19.7109375" style="71" bestFit="1" customWidth="1"/>
    <col min="26" max="26" width="23.140625" style="71" bestFit="1" customWidth="1"/>
    <col min="27" max="27" width="11.85546875" style="71" bestFit="1" customWidth="1"/>
    <col min="28" max="28" width="17.28515625" style="71" bestFit="1" customWidth="1"/>
    <col min="29" max="29" width="23.28515625" style="71" bestFit="1" customWidth="1"/>
    <col min="30" max="30" width="28.5703125" style="71" bestFit="1" customWidth="1"/>
    <col min="31" max="31" width="23.42578125" style="71" bestFit="1" customWidth="1"/>
    <col min="32" max="32" width="21.140625" style="71" bestFit="1" customWidth="1"/>
    <col min="33" max="33" width="11.85546875" style="71" bestFit="1" customWidth="1"/>
    <col min="34" max="34" width="11.28515625" style="71" bestFit="1" customWidth="1"/>
    <col min="35" max="35" width="19.140625" style="71" bestFit="1" customWidth="1"/>
    <col min="36" max="36" width="22.28515625" style="71" bestFit="1" customWidth="1"/>
    <col min="37" max="37" width="14.28515625" style="71" bestFit="1" customWidth="1"/>
    <col min="38" max="38" width="18.140625" style="71" bestFit="1" customWidth="1"/>
    <col min="39" max="39" width="15.85546875" style="71" bestFit="1" customWidth="1"/>
    <col min="40" max="40" width="17.85546875" style="71" bestFit="1" customWidth="1"/>
    <col min="41" max="41" width="10" style="71" bestFit="1" customWidth="1"/>
    <col min="42" max="42" width="7.28515625" style="71" bestFit="1" customWidth="1"/>
    <col min="43" max="239" width="6.140625" style="71" bestFit="1" customWidth="1"/>
    <col min="240" max="240" width="7.28515625" style="71" bestFit="1" customWidth="1"/>
    <col min="241" max="16384" width="9.140625" style="71"/>
  </cols>
  <sheetData>
    <row r="2" spans="1:16" ht="54.75" customHeight="1">
      <c r="A2" s="70"/>
      <c r="B2" s="179" t="s">
        <v>945</v>
      </c>
      <c r="C2" s="179"/>
      <c r="D2" s="179"/>
      <c r="E2" s="179"/>
      <c r="F2" s="179"/>
      <c r="G2" s="179"/>
      <c r="H2" s="179"/>
      <c r="I2" s="179"/>
      <c r="J2" s="179"/>
      <c r="K2" s="179"/>
      <c r="L2" s="133"/>
      <c r="M2" s="133"/>
      <c r="N2" s="133"/>
      <c r="O2" s="133"/>
      <c r="P2" s="133"/>
    </row>
    <row r="3" spans="1:16" s="144" customFormat="1" ht="27" customHeight="1">
      <c r="A3" s="70"/>
      <c r="B3" s="139" t="s">
        <v>27</v>
      </c>
      <c r="C3" s="140"/>
      <c r="D3" s="152">
        <v>43160</v>
      </c>
      <c r="E3" s="141" t="s">
        <v>28</v>
      </c>
      <c r="F3" s="152">
        <v>43403</v>
      </c>
      <c r="G3" s="141" t="s">
        <v>29</v>
      </c>
      <c r="H3" s="142">
        <f ca="1">SUM(J9:J23)</f>
        <v>36.6</v>
      </c>
      <c r="I3" s="139" t="s">
        <v>954</v>
      </c>
      <c r="L3" s="143"/>
      <c r="M3" s="143"/>
    </row>
    <row r="4" spans="1:16" s="144" customFormat="1" ht="8.25" customHeight="1">
      <c r="A4" s="70"/>
      <c r="B4" s="145"/>
      <c r="C4" s="140"/>
      <c r="D4" s="140"/>
      <c r="E4" s="140"/>
      <c r="F4" s="140"/>
      <c r="G4" s="140"/>
      <c r="H4" s="140"/>
      <c r="I4" s="140"/>
      <c r="J4" s="140"/>
      <c r="K4" s="140"/>
      <c r="L4" s="140"/>
      <c r="M4" s="143"/>
    </row>
    <row r="5" spans="1:16" s="144" customFormat="1" ht="19.5" customHeight="1">
      <c r="A5" s="70"/>
      <c r="B5" s="139" t="s">
        <v>57</v>
      </c>
      <c r="C5" s="140"/>
      <c r="D5" s="151">
        <f ca="1">SUM(D9:D23)</f>
        <v>4</v>
      </c>
      <c r="E5" s="141" t="s">
        <v>59</v>
      </c>
      <c r="F5" s="151">
        <f ca="1">SUM(E9:E23)</f>
        <v>2</v>
      </c>
      <c r="G5" s="141" t="s">
        <v>60</v>
      </c>
      <c r="H5" s="146">
        <f ca="1">SUM(F9:F23)</f>
        <v>1</v>
      </c>
      <c r="I5" s="141" t="s">
        <v>61</v>
      </c>
      <c r="J5" s="151">
        <f ca="1">SUM(G9:G23)</f>
        <v>0</v>
      </c>
    </row>
    <row r="6" spans="1:16" s="150" customFormat="1" ht="18.75" customHeight="1" thickBot="1">
      <c r="A6" s="70"/>
      <c r="B6" s="147"/>
      <c r="C6" s="148"/>
      <c r="D6" s="149"/>
      <c r="E6" s="149"/>
      <c r="F6" s="149"/>
      <c r="G6" s="147"/>
      <c r="H6" s="147"/>
      <c r="I6" s="147"/>
      <c r="J6" s="147"/>
      <c r="K6" s="147"/>
      <c r="L6" s="147"/>
      <c r="M6" s="147"/>
      <c r="N6" s="147"/>
      <c r="O6" s="147"/>
    </row>
    <row r="7" spans="1:16" ht="41.25" customHeight="1">
      <c r="A7" s="71"/>
      <c r="B7" s="80" t="s">
        <v>0</v>
      </c>
      <c r="C7" s="81" t="s">
        <v>56</v>
      </c>
      <c r="D7" s="85" t="s">
        <v>57</v>
      </c>
      <c r="E7" s="85" t="s">
        <v>46</v>
      </c>
      <c r="F7" s="85" t="s">
        <v>44</v>
      </c>
      <c r="G7" s="85" t="s">
        <v>45</v>
      </c>
      <c r="H7" s="85" t="s">
        <v>58</v>
      </c>
      <c r="I7" s="166" t="s">
        <v>950</v>
      </c>
      <c r="J7" s="166" t="s">
        <v>951</v>
      </c>
      <c r="K7" s="82" t="s">
        <v>25</v>
      </c>
    </row>
    <row r="8" spans="1:16" ht="17.25" hidden="1" customHeight="1">
      <c r="A8" s="71"/>
      <c r="B8" s="157"/>
      <c r="C8" s="158"/>
      <c r="D8" s="161" t="str">
        <f>"'!F6"</f>
        <v>'!F6</v>
      </c>
      <c r="E8" s="162" t="str">
        <f>"'!H6"</f>
        <v>'!H6</v>
      </c>
      <c r="F8" s="162" t="str">
        <f>"'!J6"</f>
        <v>'!J6</v>
      </c>
      <c r="G8" s="162" t="str">
        <f>"'!M6"</f>
        <v>'!M6</v>
      </c>
      <c r="H8" s="162" t="str">
        <f>"'!B9:B17"</f>
        <v>'!B9:B17</v>
      </c>
      <c r="I8" s="162" t="str">
        <f>"'!M4"</f>
        <v>'!M4</v>
      </c>
      <c r="J8" s="162" t="str">
        <f>"'!M5"</f>
        <v>'!M5</v>
      </c>
      <c r="K8" s="159"/>
    </row>
    <row r="9" spans="1:16" ht="30.75" customHeight="1">
      <c r="A9" s="71"/>
      <c r="B9" s="79">
        <v>1</v>
      </c>
      <c r="C9" s="75" t="str">
        <f ca="1">'DỊCH VỤ CÔNG'!I2</f>
        <v>DỊCH VỤ CÔNG</v>
      </c>
      <c r="D9" s="86">
        <f ca="1">IFERROR(INDIRECT("'"&amp;$C9&amp;D$8),"-")</f>
        <v>4</v>
      </c>
      <c r="E9" s="86">
        <f t="shared" ref="E9:J22" ca="1" si="0">IFERROR(INDIRECT("'"&amp;$C9&amp;E$8),"-")</f>
        <v>2</v>
      </c>
      <c r="F9" s="86">
        <f t="shared" ca="1" si="0"/>
        <v>1</v>
      </c>
      <c r="G9" s="86">
        <f t="shared" ca="1" si="0"/>
        <v>0</v>
      </c>
      <c r="H9" s="86">
        <f ca="1">IF(C9="","-",IFERROR(COUNTA(INDIRECT("'"&amp;$C9&amp;H$8)),"-"))</f>
        <v>9</v>
      </c>
      <c r="I9" s="136">
        <f t="shared" ca="1" si="0"/>
        <v>149.19999999999999</v>
      </c>
      <c r="J9" s="160">
        <f t="shared" ca="1" si="0"/>
        <v>36.6</v>
      </c>
      <c r="K9" s="76"/>
    </row>
    <row r="10" spans="1:16" ht="30.75" customHeight="1">
      <c r="A10" s="71"/>
      <c r="B10" s="79">
        <v>2</v>
      </c>
      <c r="C10" s="75"/>
      <c r="D10" s="86" t="str">
        <f t="shared" ref="D10:D22" ca="1" si="1">IFERROR(INDIRECT("'"&amp;$C10&amp;D$8),"-")</f>
        <v>-</v>
      </c>
      <c r="E10" s="86" t="str">
        <f t="shared" ca="1" si="0"/>
        <v>-</v>
      </c>
      <c r="F10" s="86" t="str">
        <f t="shared" ca="1" si="0"/>
        <v>-</v>
      </c>
      <c r="G10" s="86" t="str">
        <f t="shared" ca="1" si="0"/>
        <v>-</v>
      </c>
      <c r="H10" s="86" t="str">
        <f t="shared" ref="H10:H22" ca="1" si="2">IF(C10="","-",IFERROR(COUNTA(INDIRECT("'"&amp;$C10&amp;H$8)),"-"))</f>
        <v>-</v>
      </c>
      <c r="I10" s="136" t="str">
        <f t="shared" ca="1" si="0"/>
        <v>-</v>
      </c>
      <c r="J10" s="160" t="str">
        <f t="shared" ca="1" si="0"/>
        <v>-</v>
      </c>
      <c r="K10" s="76"/>
    </row>
    <row r="11" spans="1:16" ht="30.75" customHeight="1">
      <c r="A11" s="71"/>
      <c r="B11" s="79">
        <v>3</v>
      </c>
      <c r="C11" s="75"/>
      <c r="D11" s="86" t="str">
        <f t="shared" ca="1" si="1"/>
        <v>-</v>
      </c>
      <c r="E11" s="86" t="str">
        <f t="shared" ca="1" si="0"/>
        <v>-</v>
      </c>
      <c r="F11" s="86" t="str">
        <f t="shared" ca="1" si="0"/>
        <v>-</v>
      </c>
      <c r="G11" s="86" t="str">
        <f t="shared" ca="1" si="0"/>
        <v>-</v>
      </c>
      <c r="H11" s="86" t="str">
        <f t="shared" ca="1" si="2"/>
        <v>-</v>
      </c>
      <c r="I11" s="136" t="str">
        <f t="shared" ca="1" si="0"/>
        <v>-</v>
      </c>
      <c r="J11" s="160" t="str">
        <f t="shared" ca="1" si="0"/>
        <v>-</v>
      </c>
      <c r="K11" s="76"/>
    </row>
    <row r="12" spans="1:16" ht="30.75" customHeight="1">
      <c r="A12" s="71"/>
      <c r="B12" s="79">
        <v>4</v>
      </c>
      <c r="C12" s="75"/>
      <c r="D12" s="86" t="str">
        <f t="shared" ca="1" si="1"/>
        <v>-</v>
      </c>
      <c r="E12" s="86" t="str">
        <f t="shared" ca="1" si="0"/>
        <v>-</v>
      </c>
      <c r="F12" s="86" t="str">
        <f t="shared" ca="1" si="0"/>
        <v>-</v>
      </c>
      <c r="G12" s="86" t="str">
        <f t="shared" ca="1" si="0"/>
        <v>-</v>
      </c>
      <c r="H12" s="86" t="str">
        <f t="shared" ca="1" si="2"/>
        <v>-</v>
      </c>
      <c r="I12" s="136" t="str">
        <f t="shared" ca="1" si="0"/>
        <v>-</v>
      </c>
      <c r="J12" s="160" t="str">
        <f t="shared" ca="1" si="0"/>
        <v>-</v>
      </c>
      <c r="K12" s="76"/>
    </row>
    <row r="13" spans="1:16" ht="30.75" customHeight="1">
      <c r="A13" s="71"/>
      <c r="B13" s="79">
        <v>5</v>
      </c>
      <c r="C13" s="75"/>
      <c r="D13" s="86" t="str">
        <f t="shared" ca="1" si="1"/>
        <v>-</v>
      </c>
      <c r="E13" s="86" t="str">
        <f t="shared" ca="1" si="0"/>
        <v>-</v>
      </c>
      <c r="F13" s="86" t="str">
        <f t="shared" ca="1" si="0"/>
        <v>-</v>
      </c>
      <c r="G13" s="86" t="str">
        <f t="shared" ca="1" si="0"/>
        <v>-</v>
      </c>
      <c r="H13" s="86" t="str">
        <f t="shared" ca="1" si="2"/>
        <v>-</v>
      </c>
      <c r="I13" s="136" t="str">
        <f t="shared" ca="1" si="0"/>
        <v>-</v>
      </c>
      <c r="J13" s="160" t="str">
        <f t="shared" ca="1" si="0"/>
        <v>-</v>
      </c>
      <c r="K13" s="76"/>
    </row>
    <row r="14" spans="1:16" ht="30.75" customHeight="1">
      <c r="A14" s="71"/>
      <c r="B14" s="79">
        <v>6</v>
      </c>
      <c r="C14" s="75"/>
      <c r="D14" s="86" t="str">
        <f t="shared" ca="1" si="1"/>
        <v>-</v>
      </c>
      <c r="E14" s="86" t="str">
        <f t="shared" ca="1" si="0"/>
        <v>-</v>
      </c>
      <c r="F14" s="86" t="str">
        <f t="shared" ca="1" si="0"/>
        <v>-</v>
      </c>
      <c r="G14" s="86" t="str">
        <f t="shared" ca="1" si="0"/>
        <v>-</v>
      </c>
      <c r="H14" s="86" t="str">
        <f t="shared" ca="1" si="2"/>
        <v>-</v>
      </c>
      <c r="I14" s="136" t="str">
        <f t="shared" ca="1" si="0"/>
        <v>-</v>
      </c>
      <c r="J14" s="160" t="str">
        <f t="shared" ca="1" si="0"/>
        <v>-</v>
      </c>
      <c r="K14" s="76"/>
    </row>
    <row r="15" spans="1:16" ht="30.75" customHeight="1">
      <c r="A15" s="71"/>
      <c r="B15" s="79">
        <v>7</v>
      </c>
      <c r="C15" s="75"/>
      <c r="D15" s="86" t="str">
        <f t="shared" ca="1" si="1"/>
        <v>-</v>
      </c>
      <c r="E15" s="86" t="str">
        <f t="shared" ca="1" si="0"/>
        <v>-</v>
      </c>
      <c r="F15" s="86" t="str">
        <f t="shared" ca="1" si="0"/>
        <v>-</v>
      </c>
      <c r="G15" s="86" t="str">
        <f t="shared" ca="1" si="0"/>
        <v>-</v>
      </c>
      <c r="H15" s="86" t="str">
        <f t="shared" ca="1" si="2"/>
        <v>-</v>
      </c>
      <c r="I15" s="136" t="str">
        <f t="shared" ca="1" si="0"/>
        <v>-</v>
      </c>
      <c r="J15" s="160" t="str">
        <f t="shared" ca="1" si="0"/>
        <v>-</v>
      </c>
      <c r="K15" s="76"/>
    </row>
    <row r="16" spans="1:16" ht="30.75" customHeight="1">
      <c r="A16" s="71"/>
      <c r="B16" s="79">
        <v>8</v>
      </c>
      <c r="C16" s="75"/>
      <c r="D16" s="86" t="str">
        <f t="shared" ca="1" si="1"/>
        <v>-</v>
      </c>
      <c r="E16" s="86" t="str">
        <f t="shared" ca="1" si="0"/>
        <v>-</v>
      </c>
      <c r="F16" s="86" t="str">
        <f t="shared" ca="1" si="0"/>
        <v>-</v>
      </c>
      <c r="G16" s="86" t="str">
        <f t="shared" ca="1" si="0"/>
        <v>-</v>
      </c>
      <c r="H16" s="86" t="str">
        <f t="shared" ca="1" si="2"/>
        <v>-</v>
      </c>
      <c r="I16" s="136" t="str">
        <f t="shared" ca="1" si="0"/>
        <v>-</v>
      </c>
      <c r="J16" s="160" t="str">
        <f t="shared" ca="1" si="0"/>
        <v>-</v>
      </c>
      <c r="K16" s="76"/>
    </row>
    <row r="17" spans="1:11" ht="30.75" customHeight="1">
      <c r="A17" s="71"/>
      <c r="B17" s="79">
        <v>9</v>
      </c>
      <c r="C17" s="75"/>
      <c r="D17" s="86" t="str">
        <f t="shared" ca="1" si="1"/>
        <v>-</v>
      </c>
      <c r="E17" s="86" t="str">
        <f t="shared" ca="1" si="0"/>
        <v>-</v>
      </c>
      <c r="F17" s="86" t="str">
        <f t="shared" ca="1" si="0"/>
        <v>-</v>
      </c>
      <c r="G17" s="86" t="str">
        <f t="shared" ca="1" si="0"/>
        <v>-</v>
      </c>
      <c r="H17" s="86" t="str">
        <f t="shared" ca="1" si="2"/>
        <v>-</v>
      </c>
      <c r="I17" s="136" t="str">
        <f t="shared" ca="1" si="0"/>
        <v>-</v>
      </c>
      <c r="J17" s="160" t="str">
        <f t="shared" ca="1" si="0"/>
        <v>-</v>
      </c>
      <c r="K17" s="76"/>
    </row>
    <row r="18" spans="1:11" ht="30.75" customHeight="1">
      <c r="A18" s="71"/>
      <c r="B18" s="79">
        <v>10</v>
      </c>
      <c r="C18" s="75"/>
      <c r="D18" s="86" t="str">
        <f t="shared" ca="1" si="1"/>
        <v>-</v>
      </c>
      <c r="E18" s="86" t="str">
        <f t="shared" ca="1" si="0"/>
        <v>-</v>
      </c>
      <c r="F18" s="86" t="str">
        <f t="shared" ca="1" si="0"/>
        <v>-</v>
      </c>
      <c r="G18" s="86" t="str">
        <f t="shared" ca="1" si="0"/>
        <v>-</v>
      </c>
      <c r="H18" s="86" t="str">
        <f t="shared" ca="1" si="2"/>
        <v>-</v>
      </c>
      <c r="I18" s="136" t="str">
        <f t="shared" ca="1" si="0"/>
        <v>-</v>
      </c>
      <c r="J18" s="160" t="str">
        <f t="shared" ca="1" si="0"/>
        <v>-</v>
      </c>
      <c r="K18" s="76"/>
    </row>
    <row r="19" spans="1:11" ht="30.75" customHeight="1">
      <c r="A19" s="71"/>
      <c r="B19" s="79">
        <v>11</v>
      </c>
      <c r="C19" s="75"/>
      <c r="D19" s="86" t="str">
        <f t="shared" ca="1" si="1"/>
        <v>-</v>
      </c>
      <c r="E19" s="86" t="str">
        <f t="shared" ca="1" si="0"/>
        <v>-</v>
      </c>
      <c r="F19" s="86" t="str">
        <f t="shared" ca="1" si="0"/>
        <v>-</v>
      </c>
      <c r="G19" s="86" t="str">
        <f t="shared" ca="1" si="0"/>
        <v>-</v>
      </c>
      <c r="H19" s="86" t="str">
        <f t="shared" ca="1" si="2"/>
        <v>-</v>
      </c>
      <c r="I19" s="136" t="str">
        <f t="shared" ca="1" si="0"/>
        <v>-</v>
      </c>
      <c r="J19" s="160" t="str">
        <f t="shared" ca="1" si="0"/>
        <v>-</v>
      </c>
      <c r="K19" s="76"/>
    </row>
    <row r="20" spans="1:11" ht="30.75" customHeight="1">
      <c r="A20" s="71"/>
      <c r="B20" s="79">
        <v>12</v>
      </c>
      <c r="C20" s="75"/>
      <c r="D20" s="86" t="str">
        <f t="shared" ca="1" si="1"/>
        <v>-</v>
      </c>
      <c r="E20" s="86" t="str">
        <f t="shared" ca="1" si="0"/>
        <v>-</v>
      </c>
      <c r="F20" s="86" t="str">
        <f t="shared" ca="1" si="0"/>
        <v>-</v>
      </c>
      <c r="G20" s="86" t="str">
        <f t="shared" ca="1" si="0"/>
        <v>-</v>
      </c>
      <c r="H20" s="86" t="str">
        <f t="shared" ca="1" si="2"/>
        <v>-</v>
      </c>
      <c r="I20" s="136" t="str">
        <f t="shared" ca="1" si="0"/>
        <v>-</v>
      </c>
      <c r="J20" s="160" t="str">
        <f t="shared" ca="1" si="0"/>
        <v>-</v>
      </c>
      <c r="K20" s="76"/>
    </row>
    <row r="21" spans="1:11" ht="30.75" customHeight="1">
      <c r="A21" s="71"/>
      <c r="B21" s="79">
        <v>13</v>
      </c>
      <c r="C21" s="75"/>
      <c r="D21" s="86" t="str">
        <f t="shared" ca="1" si="1"/>
        <v>-</v>
      </c>
      <c r="E21" s="86" t="str">
        <f t="shared" ca="1" si="0"/>
        <v>-</v>
      </c>
      <c r="F21" s="86" t="str">
        <f t="shared" ca="1" si="0"/>
        <v>-</v>
      </c>
      <c r="G21" s="86" t="str">
        <f t="shared" ca="1" si="0"/>
        <v>-</v>
      </c>
      <c r="H21" s="86" t="str">
        <f t="shared" ca="1" si="2"/>
        <v>-</v>
      </c>
      <c r="I21" s="136" t="str">
        <f t="shared" ca="1" si="0"/>
        <v>-</v>
      </c>
      <c r="J21" s="160" t="str">
        <f t="shared" ca="1" si="0"/>
        <v>-</v>
      </c>
      <c r="K21" s="76"/>
    </row>
    <row r="22" spans="1:11" ht="30.75" customHeight="1">
      <c r="A22" s="71"/>
      <c r="B22" s="79">
        <v>14</v>
      </c>
      <c r="C22" s="75"/>
      <c r="D22" s="86" t="str">
        <f t="shared" ca="1" si="1"/>
        <v>-</v>
      </c>
      <c r="E22" s="86" t="str">
        <f t="shared" ca="1" si="0"/>
        <v>-</v>
      </c>
      <c r="F22" s="86" t="str">
        <f t="shared" ca="1" si="0"/>
        <v>-</v>
      </c>
      <c r="G22" s="86" t="str">
        <f t="shared" ca="1" si="0"/>
        <v>-</v>
      </c>
      <c r="H22" s="86" t="str">
        <f t="shared" ca="1" si="2"/>
        <v>-</v>
      </c>
      <c r="I22" s="136" t="str">
        <f t="shared" ca="1" si="0"/>
        <v>-</v>
      </c>
      <c r="J22" s="160" t="str">
        <f t="shared" ca="1" si="0"/>
        <v>-</v>
      </c>
      <c r="K22" s="76"/>
    </row>
    <row r="23" spans="1:11" ht="30.75" customHeight="1" thickBot="1">
      <c r="A23" s="71"/>
      <c r="B23" s="38" t="s">
        <v>14</v>
      </c>
      <c r="C23" s="77"/>
      <c r="D23" s="87"/>
      <c r="E23" s="87"/>
      <c r="F23" s="87"/>
      <c r="G23" s="87"/>
      <c r="H23" s="87"/>
      <c r="I23" s="134"/>
      <c r="J23" s="138"/>
      <c r="K23" s="78"/>
    </row>
    <row r="24" spans="1:11">
      <c r="A24" s="71"/>
      <c r="B24" s="71"/>
      <c r="C24" s="71"/>
      <c r="D24" s="71"/>
    </row>
    <row r="25" spans="1:11">
      <c r="A25" s="71"/>
      <c r="B25" s="71"/>
      <c r="C25" s="71"/>
      <c r="D25" s="71"/>
    </row>
    <row r="26" spans="1:11">
      <c r="A26" s="71"/>
      <c r="B26" s="71"/>
      <c r="C26" s="71"/>
      <c r="D26" s="71"/>
    </row>
    <row r="27" spans="1:11">
      <c r="A27" s="71"/>
      <c r="B27" s="71"/>
      <c r="C27" s="71"/>
      <c r="D27" s="71"/>
    </row>
    <row r="28" spans="1:11">
      <c r="A28" s="71"/>
      <c r="B28" s="71"/>
      <c r="C28" s="71"/>
      <c r="D28" s="71"/>
    </row>
    <row r="29" spans="1:11">
      <c r="A29" s="71"/>
      <c r="B29" s="71"/>
      <c r="C29" s="71"/>
      <c r="D29" s="71"/>
    </row>
    <row r="30" spans="1:11">
      <c r="A30" s="71"/>
      <c r="B30" s="71"/>
      <c r="C30" s="71"/>
      <c r="D30" s="71"/>
    </row>
    <row r="31" spans="1:11">
      <c r="A31" s="71"/>
      <c r="B31" s="71"/>
      <c r="C31" s="71"/>
      <c r="D31" s="71"/>
    </row>
    <row r="32" spans="1:11">
      <c r="A32" s="71"/>
      <c r="B32" s="71"/>
      <c r="C32" s="71"/>
      <c r="D32" s="71"/>
    </row>
    <row r="33" spans="1:4">
      <c r="A33" s="71"/>
      <c r="B33" s="71"/>
      <c r="C33" s="71"/>
      <c r="D33" s="71"/>
    </row>
    <row r="34" spans="1:4">
      <c r="A34" s="71"/>
      <c r="B34" s="71"/>
      <c r="C34" s="71"/>
      <c r="D34" s="71"/>
    </row>
    <row r="35" spans="1:4">
      <c r="A35" s="71"/>
      <c r="B35" s="71"/>
      <c r="C35" s="71"/>
      <c r="D35" s="71"/>
    </row>
    <row r="36" spans="1:4">
      <c r="A36" s="71"/>
      <c r="B36" s="71"/>
      <c r="C36" s="71"/>
      <c r="D36" s="71"/>
    </row>
    <row r="37" spans="1:4">
      <c r="A37" s="71"/>
      <c r="B37" s="71"/>
      <c r="C37" s="71"/>
      <c r="D37" s="71"/>
    </row>
    <row r="38" spans="1:4">
      <c r="A38" s="71"/>
      <c r="B38" s="71"/>
      <c r="C38" s="71"/>
      <c r="D38" s="71"/>
    </row>
    <row r="39" spans="1:4">
      <c r="A39" s="71"/>
      <c r="B39" s="71"/>
      <c r="C39" s="71"/>
      <c r="D39" s="71"/>
    </row>
    <row r="40" spans="1:4">
      <c r="A40" s="71"/>
      <c r="B40" s="71"/>
      <c r="C40" s="71"/>
      <c r="D40" s="71"/>
    </row>
    <row r="41" spans="1:4">
      <c r="A41" s="71"/>
      <c r="B41" s="71"/>
      <c r="C41" s="71"/>
      <c r="D41" s="71"/>
    </row>
    <row r="42" spans="1:4">
      <c r="A42" s="71"/>
      <c r="B42" s="71"/>
      <c r="C42" s="71"/>
      <c r="D42" s="71"/>
    </row>
    <row r="43" spans="1:4">
      <c r="A43" s="71"/>
      <c r="B43" s="71"/>
      <c r="C43" s="71"/>
      <c r="D43" s="71"/>
    </row>
    <row r="44" spans="1:4">
      <c r="A44" s="71"/>
      <c r="B44" s="71"/>
      <c r="C44" s="71"/>
      <c r="D44" s="71"/>
    </row>
    <row r="45" spans="1:4">
      <c r="A45" s="71"/>
      <c r="B45" s="71"/>
      <c r="C45" s="71"/>
      <c r="D45" s="71"/>
    </row>
    <row r="46" spans="1:4">
      <c r="A46" s="71"/>
      <c r="B46" s="71"/>
      <c r="C46" s="71"/>
      <c r="D46" s="71"/>
    </row>
    <row r="47" spans="1:4">
      <c r="A47" s="71"/>
      <c r="B47" s="71"/>
      <c r="C47" s="71"/>
      <c r="D47" s="71"/>
    </row>
    <row r="48" spans="1:4">
      <c r="A48" s="71"/>
      <c r="B48" s="71"/>
      <c r="C48" s="71"/>
      <c r="D48" s="71"/>
    </row>
    <row r="49" spans="1:4">
      <c r="A49" s="71"/>
      <c r="B49" s="71"/>
      <c r="C49" s="71"/>
      <c r="D49" s="71"/>
    </row>
    <row r="50" spans="1:4">
      <c r="A50" s="71"/>
      <c r="B50" s="71"/>
      <c r="C50" s="71"/>
      <c r="D50" s="71"/>
    </row>
    <row r="51" spans="1:4">
      <c r="A51" s="71"/>
      <c r="B51" s="71"/>
      <c r="C51" s="71"/>
      <c r="D51" s="71"/>
    </row>
    <row r="52" spans="1:4">
      <c r="A52" s="71"/>
      <c r="B52" s="71"/>
      <c r="C52" s="71"/>
      <c r="D52" s="71"/>
    </row>
    <row r="53" spans="1:4">
      <c r="A53" s="71"/>
      <c r="B53" s="71"/>
      <c r="C53" s="71"/>
      <c r="D53" s="71"/>
    </row>
    <row r="54" spans="1:4">
      <c r="A54" s="71"/>
      <c r="B54" s="71"/>
      <c r="C54" s="71"/>
      <c r="D54" s="71"/>
    </row>
    <row r="55" spans="1:4">
      <c r="A55" s="71"/>
      <c r="B55" s="71"/>
      <c r="C55" s="71"/>
      <c r="D55" s="71"/>
    </row>
    <row r="56" spans="1:4">
      <c r="A56" s="71"/>
      <c r="B56" s="71"/>
      <c r="C56" s="71"/>
      <c r="D56" s="71"/>
    </row>
    <row r="57" spans="1:4">
      <c r="A57" s="71"/>
      <c r="B57" s="71"/>
      <c r="C57" s="71"/>
      <c r="D57" s="71"/>
    </row>
    <row r="58" spans="1:4">
      <c r="A58" s="71"/>
      <c r="B58" s="71"/>
      <c r="C58" s="71"/>
      <c r="D58" s="71"/>
    </row>
    <row r="59" spans="1:4">
      <c r="A59" s="71"/>
      <c r="B59" s="71"/>
      <c r="C59" s="71"/>
      <c r="D59" s="71"/>
    </row>
    <row r="60" spans="1:4">
      <c r="A60" s="71"/>
      <c r="B60" s="71"/>
      <c r="C60" s="71"/>
      <c r="D60" s="71"/>
    </row>
    <row r="61" spans="1:4">
      <c r="A61" s="71"/>
      <c r="B61" s="71"/>
      <c r="C61" s="71"/>
      <c r="D61" s="71"/>
    </row>
    <row r="62" spans="1:4">
      <c r="A62" s="71"/>
      <c r="B62" s="71"/>
      <c r="C62" s="71"/>
      <c r="D62" s="71"/>
    </row>
    <row r="63" spans="1:4">
      <c r="A63" s="71"/>
      <c r="B63" s="71"/>
      <c r="C63" s="71"/>
      <c r="D63" s="71"/>
    </row>
    <row r="64" spans="1:4">
      <c r="A64" s="71"/>
      <c r="B64" s="71"/>
      <c r="C64" s="71"/>
      <c r="D64" s="71"/>
    </row>
    <row r="65" spans="1:4">
      <c r="A65" s="71"/>
      <c r="B65" s="71"/>
      <c r="C65" s="71"/>
      <c r="D65" s="71"/>
    </row>
    <row r="66" spans="1:4">
      <c r="A66" s="71"/>
      <c r="B66" s="71"/>
      <c r="C66" s="71"/>
      <c r="D66" s="71"/>
    </row>
    <row r="67" spans="1:4">
      <c r="A67" s="71"/>
      <c r="B67" s="71"/>
      <c r="C67" s="71"/>
      <c r="D67" s="71"/>
    </row>
    <row r="68" spans="1:4">
      <c r="A68" s="71"/>
      <c r="B68" s="71"/>
      <c r="C68" s="71"/>
      <c r="D68" s="71"/>
    </row>
    <row r="69" spans="1:4">
      <c r="A69" s="71"/>
      <c r="B69" s="71"/>
      <c r="C69" s="71"/>
      <c r="D69" s="71"/>
    </row>
    <row r="70" spans="1:4">
      <c r="A70" s="71"/>
      <c r="B70" s="71"/>
      <c r="C70" s="71"/>
      <c r="D70" s="71"/>
    </row>
    <row r="71" spans="1:4">
      <c r="A71" s="71"/>
      <c r="B71" s="71"/>
      <c r="C71" s="71"/>
      <c r="D71" s="71"/>
    </row>
    <row r="72" spans="1:4">
      <c r="A72" s="71"/>
      <c r="B72" s="71"/>
      <c r="C72" s="71"/>
      <c r="D72" s="71"/>
    </row>
    <row r="73" spans="1:4">
      <c r="A73" s="71"/>
      <c r="B73" s="71"/>
      <c r="C73" s="71"/>
      <c r="D73" s="71"/>
    </row>
    <row r="74" spans="1:4">
      <c r="A74" s="71"/>
      <c r="B74" s="71"/>
      <c r="C74" s="71"/>
      <c r="D74" s="71"/>
    </row>
    <row r="75" spans="1:4">
      <c r="A75" s="71"/>
      <c r="B75" s="71"/>
      <c r="C75" s="71"/>
      <c r="D75" s="71"/>
    </row>
    <row r="76" spans="1:4">
      <c r="A76" s="71"/>
      <c r="B76" s="71"/>
      <c r="C76" s="71"/>
      <c r="D76" s="71"/>
    </row>
    <row r="77" spans="1:4">
      <c r="A77" s="71"/>
      <c r="B77" s="71"/>
      <c r="C77" s="71"/>
      <c r="D77" s="71"/>
    </row>
    <row r="78" spans="1:4">
      <c r="A78" s="71"/>
      <c r="B78" s="71"/>
      <c r="C78" s="71"/>
      <c r="D78" s="71"/>
    </row>
    <row r="79" spans="1:4">
      <c r="A79" s="71"/>
      <c r="B79" s="71"/>
      <c r="C79" s="71"/>
      <c r="D79" s="71"/>
    </row>
    <row r="80" spans="1:4">
      <c r="A80" s="71"/>
      <c r="B80" s="71"/>
      <c r="C80" s="71"/>
      <c r="D80" s="71"/>
    </row>
    <row r="81" spans="2:4">
      <c r="B81" s="71"/>
      <c r="C81" s="71"/>
      <c r="D81" s="71"/>
    </row>
    <row r="82" spans="2:4">
      <c r="B82" s="71"/>
      <c r="C82" s="71"/>
      <c r="D82" s="71"/>
    </row>
    <row r="83" spans="2:4">
      <c r="B83" s="71"/>
      <c r="C83" s="71"/>
      <c r="D83" s="71"/>
    </row>
    <row r="84" spans="2:4">
      <c r="B84" s="71"/>
      <c r="C84" s="71"/>
      <c r="D84" s="71"/>
    </row>
    <row r="85" spans="2:4">
      <c r="B85" s="71"/>
      <c r="C85" s="71"/>
      <c r="D85" s="71"/>
    </row>
    <row r="86" spans="2:4">
      <c r="B86" s="71"/>
      <c r="C86" s="71"/>
      <c r="D86" s="71"/>
    </row>
    <row r="87" spans="2:4">
      <c r="B87" s="71"/>
      <c r="C87" s="71"/>
      <c r="D87" s="71"/>
    </row>
    <row r="88" spans="2:4">
      <c r="B88" s="71"/>
      <c r="C88" s="71"/>
      <c r="D88" s="71"/>
    </row>
    <row r="89" spans="2:4">
      <c r="B89" s="71"/>
      <c r="C89" s="71"/>
      <c r="D89" s="71"/>
    </row>
    <row r="90" spans="2:4">
      <c r="B90" s="71"/>
      <c r="C90" s="71"/>
      <c r="D90" s="71"/>
    </row>
    <row r="91" spans="2:4">
      <c r="B91" s="71"/>
      <c r="C91" s="71"/>
      <c r="D91" s="71"/>
    </row>
    <row r="92" spans="2:4">
      <c r="B92" s="71"/>
      <c r="C92" s="71"/>
      <c r="D92" s="71"/>
    </row>
    <row r="93" spans="2:4">
      <c r="B93" s="71"/>
      <c r="C93" s="71"/>
      <c r="D93" s="71"/>
    </row>
    <row r="94" spans="2:4">
      <c r="B94" s="71"/>
      <c r="C94" s="71"/>
      <c r="D94" s="71"/>
    </row>
    <row r="95" spans="2:4">
      <c r="B95" s="71"/>
      <c r="C95" s="71"/>
      <c r="D95" s="71"/>
    </row>
    <row r="96" spans="2:4">
      <c r="B96" s="71"/>
      <c r="C96" s="71"/>
      <c r="D96" s="71"/>
    </row>
    <row r="97" spans="2:4">
      <c r="B97" s="71"/>
      <c r="C97" s="71"/>
      <c r="D97" s="71"/>
    </row>
    <row r="98" spans="2:4">
      <c r="B98" s="71"/>
      <c r="C98" s="71"/>
      <c r="D98" s="71"/>
    </row>
    <row r="99" spans="2:4">
      <c r="B99" s="71"/>
      <c r="C99" s="71"/>
      <c r="D99" s="71"/>
    </row>
    <row r="100" spans="2:4">
      <c r="B100" s="71"/>
      <c r="C100" s="71"/>
      <c r="D100" s="71"/>
    </row>
    <row r="101" spans="2:4">
      <c r="B101" s="71"/>
      <c r="C101" s="71"/>
      <c r="D101" s="71"/>
    </row>
    <row r="102" spans="2:4">
      <c r="B102" s="71"/>
      <c r="C102" s="71"/>
      <c r="D102" s="71"/>
    </row>
    <row r="103" spans="2:4">
      <c r="B103" s="71"/>
      <c r="C103" s="71"/>
      <c r="D103" s="71"/>
    </row>
    <row r="104" spans="2:4">
      <c r="B104" s="71"/>
      <c r="C104" s="71"/>
      <c r="D104" s="71"/>
    </row>
    <row r="105" spans="2:4">
      <c r="B105" s="71"/>
      <c r="C105" s="71"/>
      <c r="D105" s="71"/>
    </row>
    <row r="106" spans="2:4">
      <c r="B106" s="71"/>
      <c r="C106" s="71"/>
      <c r="D106" s="71"/>
    </row>
    <row r="107" spans="2:4">
      <c r="B107" s="71"/>
      <c r="C107" s="71"/>
      <c r="D107" s="71"/>
    </row>
    <row r="108" spans="2:4">
      <c r="B108" s="71"/>
      <c r="C108" s="71"/>
      <c r="D108" s="71"/>
    </row>
    <row r="109" spans="2:4">
      <c r="B109" s="71"/>
      <c r="C109" s="71"/>
      <c r="D109" s="71"/>
    </row>
    <row r="110" spans="2:4">
      <c r="B110" s="71"/>
      <c r="C110" s="71"/>
      <c r="D110" s="71"/>
    </row>
    <row r="111" spans="2:4">
      <c r="B111" s="71"/>
      <c r="C111" s="71"/>
      <c r="D111" s="71"/>
    </row>
    <row r="112" spans="2:4">
      <c r="B112" s="71"/>
      <c r="C112" s="71"/>
      <c r="D112" s="71"/>
    </row>
    <row r="113" spans="2:4">
      <c r="B113" s="71"/>
      <c r="C113" s="71"/>
      <c r="D113" s="71"/>
    </row>
    <row r="114" spans="2:4">
      <c r="B114" s="71"/>
      <c r="C114" s="71"/>
      <c r="D114" s="71"/>
    </row>
    <row r="115" spans="2:4">
      <c r="B115" s="71"/>
      <c r="C115" s="71"/>
      <c r="D115" s="71"/>
    </row>
    <row r="116" spans="2:4">
      <c r="B116" s="71"/>
      <c r="C116" s="71"/>
      <c r="D116" s="71"/>
    </row>
    <row r="117" spans="2:4">
      <c r="B117" s="71"/>
      <c r="C117" s="71"/>
      <c r="D117" s="71"/>
    </row>
    <row r="118" spans="2:4">
      <c r="B118" s="71"/>
      <c r="C118" s="71"/>
      <c r="D118" s="71"/>
    </row>
    <row r="119" spans="2:4">
      <c r="B119" s="71"/>
      <c r="C119" s="71"/>
      <c r="D119" s="71"/>
    </row>
    <row r="120" spans="2:4">
      <c r="B120" s="71"/>
      <c r="C120" s="71"/>
      <c r="D120" s="71"/>
    </row>
    <row r="121" spans="2:4">
      <c r="B121" s="71"/>
      <c r="C121" s="71"/>
      <c r="D121" s="71"/>
    </row>
    <row r="122" spans="2:4">
      <c r="B122" s="71"/>
      <c r="C122" s="71"/>
      <c r="D122" s="71"/>
    </row>
    <row r="123" spans="2:4">
      <c r="B123" s="71"/>
      <c r="C123" s="71"/>
      <c r="D123" s="71"/>
    </row>
    <row r="124" spans="2:4">
      <c r="B124" s="71"/>
      <c r="C124" s="71"/>
      <c r="D124" s="71"/>
    </row>
    <row r="125" spans="2:4">
      <c r="B125" s="71"/>
      <c r="C125" s="71"/>
      <c r="D125" s="71"/>
    </row>
    <row r="126" spans="2:4">
      <c r="B126" s="71"/>
      <c r="C126" s="71"/>
      <c r="D126" s="71"/>
    </row>
    <row r="127" spans="2:4">
      <c r="B127" s="71"/>
      <c r="C127" s="71"/>
      <c r="D127" s="71"/>
    </row>
    <row r="128" spans="2:4">
      <c r="B128" s="71"/>
      <c r="C128" s="71"/>
      <c r="D128" s="71"/>
    </row>
    <row r="129" spans="2:4">
      <c r="B129" s="71"/>
      <c r="C129" s="71"/>
      <c r="D129" s="71"/>
    </row>
    <row r="130" spans="2:4">
      <c r="B130" s="71"/>
      <c r="C130" s="71"/>
      <c r="D130" s="71"/>
    </row>
    <row r="131" spans="2:4">
      <c r="B131" s="71"/>
      <c r="C131" s="71"/>
      <c r="D131" s="71"/>
    </row>
    <row r="132" spans="2:4">
      <c r="B132" s="71"/>
      <c r="C132" s="71"/>
      <c r="D132" s="71"/>
    </row>
    <row r="133" spans="2:4">
      <c r="B133" s="71"/>
      <c r="C133" s="71"/>
      <c r="D133" s="71"/>
    </row>
    <row r="134" spans="2:4">
      <c r="B134" s="71"/>
      <c r="C134" s="71"/>
      <c r="D134" s="71"/>
    </row>
    <row r="135" spans="2:4">
      <c r="B135" s="71"/>
      <c r="C135" s="71"/>
      <c r="D135" s="71"/>
    </row>
    <row r="136" spans="2:4">
      <c r="B136" s="71"/>
      <c r="C136" s="71"/>
      <c r="D136" s="71"/>
    </row>
    <row r="137" spans="2:4">
      <c r="B137" s="71"/>
      <c r="C137" s="71"/>
      <c r="D137" s="71"/>
    </row>
    <row r="138" spans="2:4">
      <c r="B138" s="71"/>
      <c r="C138" s="71"/>
      <c r="D138" s="71"/>
    </row>
    <row r="139" spans="2:4">
      <c r="B139" s="71"/>
      <c r="C139" s="71"/>
      <c r="D139" s="71"/>
    </row>
    <row r="140" spans="2:4">
      <c r="B140" s="71"/>
      <c r="C140" s="71"/>
      <c r="D140" s="71"/>
    </row>
    <row r="141" spans="2:4">
      <c r="B141" s="71"/>
      <c r="C141" s="71"/>
      <c r="D141" s="71"/>
    </row>
    <row r="142" spans="2:4">
      <c r="B142" s="71"/>
      <c r="C142" s="71"/>
      <c r="D142" s="71"/>
    </row>
    <row r="143" spans="2:4">
      <c r="B143" s="71"/>
      <c r="C143" s="71"/>
      <c r="D143" s="71"/>
    </row>
    <row r="144" spans="2:4">
      <c r="B144" s="71"/>
      <c r="C144" s="71"/>
      <c r="D144" s="71"/>
    </row>
    <row r="145" spans="2:4">
      <c r="B145" s="71"/>
      <c r="C145" s="71"/>
      <c r="D145" s="71"/>
    </row>
    <row r="146" spans="2:4">
      <c r="B146" s="71"/>
      <c r="C146" s="71"/>
      <c r="D146" s="71"/>
    </row>
    <row r="147" spans="2:4">
      <c r="B147" s="71"/>
      <c r="C147" s="71"/>
      <c r="D147" s="71"/>
    </row>
    <row r="148" spans="2:4">
      <c r="B148" s="71"/>
      <c r="C148" s="71"/>
      <c r="D148" s="71"/>
    </row>
    <row r="149" spans="2:4">
      <c r="B149" s="71"/>
      <c r="C149" s="71"/>
      <c r="D149" s="71"/>
    </row>
    <row r="150" spans="2:4">
      <c r="B150" s="71"/>
      <c r="C150" s="71"/>
      <c r="D150" s="71"/>
    </row>
    <row r="151" spans="2:4">
      <c r="B151" s="71"/>
      <c r="C151" s="71"/>
      <c r="D151" s="71"/>
    </row>
    <row r="152" spans="2:4">
      <c r="B152" s="71"/>
      <c r="C152" s="71"/>
      <c r="D152" s="71"/>
    </row>
    <row r="153" spans="2:4">
      <c r="B153" s="71"/>
      <c r="C153" s="71"/>
      <c r="D153" s="71"/>
    </row>
    <row r="154" spans="2:4">
      <c r="B154" s="71"/>
      <c r="C154" s="71"/>
      <c r="D154" s="71"/>
    </row>
    <row r="155" spans="2:4">
      <c r="B155" s="71"/>
      <c r="C155" s="71"/>
      <c r="D155" s="71"/>
    </row>
    <row r="156" spans="2:4">
      <c r="B156" s="71"/>
      <c r="C156" s="71"/>
      <c r="D156" s="71"/>
    </row>
    <row r="157" spans="2:4">
      <c r="B157" s="71"/>
      <c r="C157" s="71"/>
      <c r="D157" s="71"/>
    </row>
    <row r="158" spans="2:4">
      <c r="B158" s="71"/>
      <c r="C158" s="71"/>
      <c r="D158" s="71"/>
    </row>
    <row r="159" spans="2:4">
      <c r="B159" s="71"/>
      <c r="C159" s="71"/>
      <c r="D159" s="71"/>
    </row>
    <row r="160" spans="2:4">
      <c r="B160" s="71"/>
      <c r="C160" s="71"/>
      <c r="D160" s="71"/>
    </row>
    <row r="161" spans="2:4">
      <c r="B161" s="71"/>
      <c r="C161" s="71"/>
      <c r="D161" s="71"/>
    </row>
    <row r="162" spans="2:4">
      <c r="B162" s="71"/>
      <c r="C162" s="71"/>
      <c r="D162" s="71"/>
    </row>
    <row r="163" spans="2:4">
      <c r="B163" s="71"/>
      <c r="C163" s="71"/>
      <c r="D163" s="71"/>
    </row>
    <row r="164" spans="2:4">
      <c r="B164" s="71"/>
      <c r="C164" s="71"/>
      <c r="D164" s="71"/>
    </row>
    <row r="165" spans="2:4">
      <c r="B165" s="71"/>
      <c r="C165" s="71"/>
      <c r="D165" s="71"/>
    </row>
    <row r="166" spans="2:4">
      <c r="B166" s="71"/>
      <c r="C166" s="71"/>
      <c r="D166" s="71"/>
    </row>
    <row r="167" spans="2:4">
      <c r="B167" s="71"/>
      <c r="C167" s="71"/>
      <c r="D167" s="71"/>
    </row>
    <row r="168" spans="2:4">
      <c r="B168" s="71"/>
      <c r="C168" s="71"/>
      <c r="D168" s="71"/>
    </row>
    <row r="169" spans="2:4">
      <c r="B169" s="71"/>
      <c r="C169" s="71"/>
      <c r="D169" s="71"/>
    </row>
    <row r="170" spans="2:4">
      <c r="B170" s="71"/>
      <c r="C170" s="71"/>
      <c r="D170" s="71"/>
    </row>
    <row r="171" spans="2:4">
      <c r="B171" s="71"/>
      <c r="C171" s="71"/>
      <c r="D171" s="71"/>
    </row>
    <row r="172" spans="2:4">
      <c r="B172" s="71"/>
      <c r="C172" s="71"/>
      <c r="D172" s="71"/>
    </row>
    <row r="173" spans="2:4">
      <c r="B173" s="71"/>
      <c r="C173" s="71"/>
      <c r="D173" s="71"/>
    </row>
    <row r="174" spans="2:4">
      <c r="B174" s="71"/>
      <c r="C174" s="71"/>
      <c r="D174" s="71"/>
    </row>
  </sheetData>
  <mergeCells count="1">
    <mergeCell ref="B2:K2"/>
  </mergeCells>
  <conditionalFormatting sqref="B23">
    <cfRule type="expression" dxfId="4" priority="1">
      <formula>IF($G23&lt;&gt;"",1,0)</formula>
    </cfRule>
  </conditionalFormatting>
  <pageMargins left="0.7" right="0.7" top="0.75" bottom="0.75" header="0.3" footer="0.3"/>
  <pageSetup scale="48" fitToHeight="0" orientation="portrait" verticalDpi="0" r:id="rId1"/>
  <headerFooter>
    <oddFooter>&amp;LNCSW-DA-01-BM-02 - V1.0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outlinePr summaryBelow="0" summaryRight="0"/>
    <pageSetUpPr fitToPage="1"/>
  </sheetPr>
  <dimension ref="B2:S18"/>
  <sheetViews>
    <sheetView zoomScale="85" zoomScaleNormal="85" workbookViewId="0">
      <pane ySplit="8" topLeftCell="A9" activePane="bottomLeft" state="frozen"/>
      <selection pane="bottomLeft" activeCell="O2" sqref="O2"/>
    </sheetView>
  </sheetViews>
  <sheetFormatPr defaultRowHeight="15"/>
  <cols>
    <col min="1" max="1" width="3.42578125" style="32" customWidth="1"/>
    <col min="2" max="2" width="6.140625" style="35" customWidth="1"/>
    <col min="3" max="3" width="11.42578125" style="35" customWidth="1"/>
    <col min="4" max="4" width="24.28515625" style="36" customWidth="1"/>
    <col min="5" max="5" width="17.7109375" style="37" customWidth="1"/>
    <col min="6" max="6" width="11.85546875" style="37" customWidth="1"/>
    <col min="7" max="7" width="13" style="35" customWidth="1"/>
    <col min="8" max="8" width="14.5703125" style="35" customWidth="1"/>
    <col min="9" max="9" width="10.28515625" style="35" customWidth="1"/>
    <col min="10" max="10" width="19.140625" style="35" customWidth="1"/>
    <col min="11" max="11" width="32.5703125" style="35" customWidth="1"/>
    <col min="12" max="12" width="24" style="35" hidden="1" customWidth="1"/>
    <col min="13" max="13" width="25.140625" style="35" customWidth="1"/>
    <col min="14" max="16384" width="9.140625" style="32"/>
  </cols>
  <sheetData>
    <row r="2" spans="2:19" s="84" customFormat="1" ht="33.75" customHeight="1">
      <c r="B2" s="180" t="s">
        <v>63</v>
      </c>
      <c r="C2" s="180"/>
      <c r="D2" s="180"/>
      <c r="E2" s="180"/>
      <c r="F2" s="180"/>
      <c r="G2" s="180"/>
      <c r="H2" s="180"/>
      <c r="I2" s="156" t="str">
        <f ca="1">MID(CELL("filename",B4),FIND("]",CELL("filename",B4))+1,100)</f>
        <v>DỊCH VỤ CÔNG</v>
      </c>
      <c r="J2" s="156"/>
      <c r="K2" s="156"/>
      <c r="L2" s="156"/>
      <c r="M2" s="156"/>
      <c r="N2" s="83"/>
      <c r="O2" s="83"/>
      <c r="P2" s="83"/>
      <c r="Q2" s="83"/>
      <c r="R2" s="83"/>
      <c r="S2" s="83"/>
    </row>
    <row r="3" spans="2:19" s="45" customFormat="1" ht="12" customHeight="1">
      <c r="B3" s="46"/>
      <c r="C3" s="47"/>
      <c r="D3" s="47"/>
      <c r="E3" s="47"/>
      <c r="F3" s="39"/>
      <c r="G3" s="47"/>
      <c r="H3" s="47"/>
      <c r="I3" s="47"/>
      <c r="J3" s="47"/>
      <c r="K3" s="47"/>
      <c r="L3" s="47"/>
      <c r="M3" s="48"/>
    </row>
    <row r="4" spans="2:19" s="45" customFormat="1" ht="21" customHeight="1">
      <c r="B4" s="109" t="s">
        <v>948</v>
      </c>
      <c r="C4" s="39"/>
      <c r="D4" s="39"/>
      <c r="E4" s="108" t="s">
        <v>949</v>
      </c>
      <c r="F4" s="107">
        <v>43101</v>
      </c>
      <c r="G4" s="108" t="s">
        <v>28</v>
      </c>
      <c r="H4" s="107">
        <v>43372</v>
      </c>
      <c r="I4" s="108" t="s">
        <v>29</v>
      </c>
      <c r="J4" s="128">
        <f>ROUND(SUM(K9:K18)/SoNgayLVTB,1)</f>
        <v>37.700000000000003</v>
      </c>
      <c r="K4" s="108" t="s">
        <v>952</v>
      </c>
      <c r="M4" s="135">
        <f ca="1">ROUND(SUM(J9:J18)/SoNgayLVTB,1)</f>
        <v>149.19999999999999</v>
      </c>
    </row>
    <row r="5" spans="2:19" s="45" customFormat="1" ht="8.25" customHeight="1">
      <c r="B5" s="109"/>
      <c r="C5" s="39"/>
      <c r="D5" s="39"/>
      <c r="F5" s="39"/>
      <c r="G5" s="39"/>
      <c r="H5" s="39"/>
      <c r="I5" s="39"/>
      <c r="J5" s="39"/>
      <c r="K5" s="39"/>
      <c r="M5" s="137">
        <f>ROUND(SUM(L9:L18)/SoNgayLVTB,1)</f>
        <v>36.6</v>
      </c>
    </row>
    <row r="6" spans="2:19" s="45" customFormat="1" ht="21" customHeight="1">
      <c r="B6" s="106" t="s">
        <v>57</v>
      </c>
      <c r="C6" s="39"/>
      <c r="D6" s="39"/>
      <c r="F6" s="110">
        <f>MAX(B8:B18)</f>
        <v>4</v>
      </c>
      <c r="G6" s="108" t="s">
        <v>59</v>
      </c>
      <c r="H6" s="110">
        <f>COUNTIFS($F$9:$F$18,"DEV",$H$9:$H$18,"")</f>
        <v>2</v>
      </c>
      <c r="I6" s="108" t="s">
        <v>60</v>
      </c>
      <c r="J6" s="110">
        <f>COUNTIFS($F$9:$F$18,"QC",$H$9:$H$18,"")</f>
        <v>1</v>
      </c>
      <c r="K6" s="108" t="s">
        <v>61</v>
      </c>
      <c r="M6" s="110">
        <f>COUNTIFS($F$9:$F$18,"BA",$H$9:$H$18,"")</f>
        <v>0</v>
      </c>
    </row>
    <row r="7" spans="2:19" ht="12" customHeight="1" thickBot="1">
      <c r="B7" s="111"/>
      <c r="C7" s="33"/>
      <c r="D7" s="112"/>
      <c r="E7" s="112"/>
      <c r="F7" s="112"/>
      <c r="G7" s="111"/>
      <c r="H7" s="111"/>
      <c r="I7" s="111"/>
      <c r="J7" s="111"/>
      <c r="K7" s="111"/>
      <c r="L7" s="111"/>
      <c r="M7" s="111"/>
    </row>
    <row r="8" spans="2:19" s="34" customFormat="1" ht="51" customHeight="1">
      <c r="B8" s="113" t="s">
        <v>0</v>
      </c>
      <c r="C8" s="114" t="s">
        <v>2</v>
      </c>
      <c r="D8" s="114" t="s">
        <v>1</v>
      </c>
      <c r="E8" s="114" t="s">
        <v>15</v>
      </c>
      <c r="F8" s="115" t="s">
        <v>62</v>
      </c>
      <c r="G8" s="115" t="s">
        <v>959</v>
      </c>
      <c r="H8" s="115" t="s">
        <v>960</v>
      </c>
      <c r="I8" s="115" t="s">
        <v>26</v>
      </c>
      <c r="J8" s="116" t="s">
        <v>941</v>
      </c>
      <c r="K8" s="116" t="s">
        <v>946</v>
      </c>
      <c r="L8" s="116" t="s">
        <v>947</v>
      </c>
      <c r="M8" s="117" t="s">
        <v>25</v>
      </c>
    </row>
    <row r="9" spans="2:19" ht="32.25" customHeight="1">
      <c r="B9" s="153">
        <f>IF($C9="","-",IF(H9="",COUNTA(G$9:G9)-COUNTA(H$9:H9),"-"))</f>
        <v>1</v>
      </c>
      <c r="C9" s="165" t="str">
        <f t="shared" ref="C9:C17" si="0">IFERROR(VLOOKUP(D9,DS_NV,2,0),"")</f>
        <v>12500</v>
      </c>
      <c r="D9" s="119" t="s">
        <v>274</v>
      </c>
      <c r="E9" s="119" t="s">
        <v>47</v>
      </c>
      <c r="F9" s="154" t="str">
        <f t="shared" ref="F9:F18" si="1">IFERROR(VLOOKUP(E9,DM_Vi_tri,2,0),"-")</f>
        <v>PM</v>
      </c>
      <c r="G9" s="120">
        <v>43101</v>
      </c>
      <c r="H9" s="120"/>
      <c r="I9" s="121">
        <v>1</v>
      </c>
      <c r="J9" s="155">
        <f t="shared" ref="J9:J18" ca="1" si="2">IF($C9="","-",NETWORKDAYS($G9,MIN($H9,TODAY()),Nghi_le)*$I9)</f>
        <v>783</v>
      </c>
      <c r="K9" s="167">
        <f t="shared" ref="K9:K18" si="3">IF($C9="","-",NETWORKDAYS(MAX($F$4,$G9),MIN($H$4,$H9),Nghi_le)*$I9)</f>
        <v>189</v>
      </c>
      <c r="L9" s="155">
        <f t="shared" ref="L9:L18" si="4">IF($C9="","-",NETWORKDAYS(MAX(TK_TuNgay,$G9),MIN(TK_DenNgay,$H9),Nghi_le)*$I9)</f>
        <v>173</v>
      </c>
      <c r="M9" s="122"/>
    </row>
    <row r="10" spans="2:19" ht="32.25" customHeight="1">
      <c r="B10" s="153">
        <f>IF($C10="","-",IF(H10="",COUNTA(G$9:G10)-COUNTA(H$9:H10),"-"))</f>
        <v>2</v>
      </c>
      <c r="C10" s="165" t="str">
        <f t="shared" si="0"/>
        <v>13252</v>
      </c>
      <c r="D10" s="119" t="s">
        <v>936</v>
      </c>
      <c r="E10" s="119" t="s">
        <v>41</v>
      </c>
      <c r="F10" s="154" t="str">
        <f t="shared" si="1"/>
        <v>DEV</v>
      </c>
      <c r="G10" s="120">
        <v>43101</v>
      </c>
      <c r="H10" s="120"/>
      <c r="I10" s="121">
        <v>1</v>
      </c>
      <c r="J10" s="155">
        <f t="shared" ca="1" si="2"/>
        <v>783</v>
      </c>
      <c r="K10" s="167">
        <f t="shared" si="3"/>
        <v>189</v>
      </c>
      <c r="L10" s="155">
        <f t="shared" si="4"/>
        <v>173</v>
      </c>
      <c r="M10" s="122"/>
    </row>
    <row r="11" spans="2:19" ht="32.25" customHeight="1">
      <c r="B11" s="153" t="str">
        <f>IF($C11="","-",IF(H11="",COUNTA(G$9:G11)-COUNTA(H$9:H11),"-"))</f>
        <v>-</v>
      </c>
      <c r="C11" s="165" t="str">
        <f t="shared" si="0"/>
        <v>13247</v>
      </c>
      <c r="D11" s="119" t="s">
        <v>920</v>
      </c>
      <c r="E11" s="119" t="s">
        <v>40</v>
      </c>
      <c r="F11" s="154" t="str">
        <f t="shared" si="1"/>
        <v>DEV</v>
      </c>
      <c r="G11" s="120">
        <v>43101</v>
      </c>
      <c r="H11" s="120">
        <v>43373</v>
      </c>
      <c r="I11" s="121">
        <v>0.5</v>
      </c>
      <c r="J11" s="155">
        <f t="shared" ca="1" si="2"/>
        <v>94.5</v>
      </c>
      <c r="K11" s="167">
        <f t="shared" si="3"/>
        <v>94.5</v>
      </c>
      <c r="L11" s="155">
        <f t="shared" si="4"/>
        <v>75.5</v>
      </c>
      <c r="M11" s="122"/>
    </row>
    <row r="12" spans="2:19" ht="32.25" customHeight="1">
      <c r="B12" s="153">
        <f>IF($C12="","-",IF(H12="",COUNTA(G$9:G12)-COUNTA(H$9:H12),"-"))</f>
        <v>3</v>
      </c>
      <c r="C12" s="165" t="str">
        <f t="shared" si="0"/>
        <v>13248</v>
      </c>
      <c r="D12" s="119" t="s">
        <v>924</v>
      </c>
      <c r="E12" s="119" t="s">
        <v>40</v>
      </c>
      <c r="F12" s="154" t="str">
        <f t="shared" si="1"/>
        <v>DEV</v>
      </c>
      <c r="G12" s="120">
        <v>43132</v>
      </c>
      <c r="H12" s="120"/>
      <c r="I12" s="121">
        <v>1</v>
      </c>
      <c r="J12" s="155">
        <f t="shared" ca="1" si="2"/>
        <v>761</v>
      </c>
      <c r="K12" s="167">
        <f t="shared" si="3"/>
        <v>167</v>
      </c>
      <c r="L12" s="155">
        <f t="shared" si="4"/>
        <v>173</v>
      </c>
      <c r="M12" s="122"/>
    </row>
    <row r="13" spans="2:19" ht="32.25" customHeight="1">
      <c r="B13" s="153">
        <f>IF($C13="","-",IF(H13="",COUNTA(G$9:G13)-COUNTA(H$9:H13),"-"))</f>
        <v>4</v>
      </c>
      <c r="C13" s="165" t="str">
        <f t="shared" si="0"/>
        <v>13242</v>
      </c>
      <c r="D13" s="119" t="s">
        <v>906</v>
      </c>
      <c r="E13" s="119" t="s">
        <v>44</v>
      </c>
      <c r="F13" s="154" t="str">
        <f t="shared" si="1"/>
        <v>QC</v>
      </c>
      <c r="G13" s="120">
        <v>43221</v>
      </c>
      <c r="H13" s="118"/>
      <c r="I13" s="121">
        <v>1</v>
      </c>
      <c r="J13" s="155">
        <f t="shared" ca="1" si="2"/>
        <v>703</v>
      </c>
      <c r="K13" s="167">
        <f t="shared" si="3"/>
        <v>109</v>
      </c>
      <c r="L13" s="155">
        <f t="shared" si="4"/>
        <v>131</v>
      </c>
      <c r="M13" s="122"/>
    </row>
    <row r="14" spans="2:19" ht="32.25" customHeight="1">
      <c r="B14" s="153" t="str">
        <f>IF($C14="","-",IF(H14="",COUNTA(G$9:G14)-COUNTA(H$9:H14),"-"))</f>
        <v>-</v>
      </c>
      <c r="C14" s="165" t="str">
        <f t="shared" si="0"/>
        <v>13173</v>
      </c>
      <c r="D14" s="119" t="s">
        <v>838</v>
      </c>
      <c r="E14" s="119" t="s">
        <v>45</v>
      </c>
      <c r="F14" s="154" t="str">
        <f t="shared" si="1"/>
        <v>BA</v>
      </c>
      <c r="G14" s="120">
        <v>43221</v>
      </c>
      <c r="H14" s="120">
        <v>43373</v>
      </c>
      <c r="I14" s="121">
        <v>0.5</v>
      </c>
      <c r="J14" s="155">
        <f t="shared" ca="1" si="2"/>
        <v>54.5</v>
      </c>
      <c r="K14" s="167">
        <f t="shared" si="3"/>
        <v>54.5</v>
      </c>
      <c r="L14" s="155">
        <f t="shared" si="4"/>
        <v>54.5</v>
      </c>
      <c r="M14" s="122"/>
    </row>
    <row r="15" spans="2:19" ht="32.25" customHeight="1">
      <c r="B15" s="153" t="str">
        <f>IF($C15="","-",IF(H15="",COUNTA(G$9:G15)-COUNTA(H$9:H15),"-"))</f>
        <v>-</v>
      </c>
      <c r="C15" s="165" t="str">
        <f t="shared" si="0"/>
        <v/>
      </c>
      <c r="D15" s="119"/>
      <c r="E15" s="119"/>
      <c r="F15" s="154" t="str">
        <f t="shared" si="1"/>
        <v>-</v>
      </c>
      <c r="G15" s="118"/>
      <c r="H15" s="118"/>
      <c r="I15" s="121"/>
      <c r="J15" s="155" t="str">
        <f t="shared" ca="1" si="2"/>
        <v>-</v>
      </c>
      <c r="K15" s="167" t="str">
        <f t="shared" si="3"/>
        <v>-</v>
      </c>
      <c r="L15" s="155" t="str">
        <f t="shared" si="4"/>
        <v>-</v>
      </c>
      <c r="M15" s="122"/>
    </row>
    <row r="16" spans="2:19" ht="32.25" customHeight="1">
      <c r="B16" s="153" t="str">
        <f>IF($C16="","-",IF(H16="",COUNTA(G$9:G16)-COUNTA(H$9:H16),"-"))</f>
        <v>-</v>
      </c>
      <c r="C16" s="165" t="str">
        <f t="shared" si="0"/>
        <v/>
      </c>
      <c r="D16" s="119"/>
      <c r="E16" s="119"/>
      <c r="F16" s="154" t="str">
        <f t="shared" si="1"/>
        <v>-</v>
      </c>
      <c r="G16" s="118"/>
      <c r="H16" s="118"/>
      <c r="I16" s="121"/>
      <c r="J16" s="155" t="str">
        <f t="shared" ca="1" si="2"/>
        <v>-</v>
      </c>
      <c r="K16" s="167" t="str">
        <f t="shared" si="3"/>
        <v>-</v>
      </c>
      <c r="L16" s="155" t="str">
        <f t="shared" si="4"/>
        <v>-</v>
      </c>
      <c r="M16" s="122"/>
    </row>
    <row r="17" spans="2:13" ht="32.25" customHeight="1">
      <c r="B17" s="153" t="str">
        <f>IF($C17="","-",IF(H17="",COUNTA(G$9:G17)-COUNTA(H$9:H17),"-"))</f>
        <v>-</v>
      </c>
      <c r="C17" s="165" t="str">
        <f t="shared" si="0"/>
        <v/>
      </c>
      <c r="D17" s="119"/>
      <c r="E17" s="119"/>
      <c r="F17" s="154" t="str">
        <f t="shared" si="1"/>
        <v>-</v>
      </c>
      <c r="G17" s="118"/>
      <c r="H17" s="118"/>
      <c r="I17" s="121"/>
      <c r="J17" s="155" t="str">
        <f t="shared" ca="1" si="2"/>
        <v>-</v>
      </c>
      <c r="K17" s="167" t="str">
        <f t="shared" si="3"/>
        <v>-</v>
      </c>
      <c r="L17" s="155" t="str">
        <f t="shared" si="4"/>
        <v>-</v>
      </c>
      <c r="M17" s="122"/>
    </row>
    <row r="18" spans="2:13" ht="32.25" customHeight="1" thickBot="1">
      <c r="B18" s="123" t="s">
        <v>14</v>
      </c>
      <c r="C18" s="124"/>
      <c r="D18" s="124"/>
      <c r="E18" s="124"/>
      <c r="F18" s="125" t="str">
        <f t="shared" si="1"/>
        <v>-</v>
      </c>
      <c r="G18" s="124"/>
      <c r="H18" s="124"/>
      <c r="I18" s="124"/>
      <c r="J18" s="126" t="str">
        <f t="shared" ca="1" si="2"/>
        <v>-</v>
      </c>
      <c r="K18" s="168" t="str">
        <f t="shared" si="3"/>
        <v>-</v>
      </c>
      <c r="L18" s="126" t="str">
        <f t="shared" si="4"/>
        <v>-</v>
      </c>
      <c r="M18" s="127"/>
    </row>
  </sheetData>
  <autoFilter ref="B8:M18"/>
  <sortState ref="B12:N17">
    <sortCondition ref="C12:C17"/>
  </sortState>
  <mergeCells count="1">
    <mergeCell ref="B2:H2"/>
  </mergeCells>
  <conditionalFormatting sqref="M9:M18 B9:K18">
    <cfRule type="expression" dxfId="3" priority="2">
      <formula>IF($H9&lt;&gt;"",1,0)</formula>
    </cfRule>
  </conditionalFormatting>
  <conditionalFormatting sqref="L9:L18">
    <cfRule type="expression" dxfId="2" priority="1">
      <formula>IF($H9&lt;&gt;"",1,0)</formula>
    </cfRule>
  </conditionalFormatting>
  <dataValidations count="2">
    <dataValidation type="list" allowBlank="1" showInputMessage="1" showErrorMessage="1" sqref="C18">
      <formula1>Ma_nv</formula1>
    </dataValidation>
    <dataValidation type="list" allowBlank="1" showInputMessage="1" showErrorMessage="1" sqref="D9:D17">
      <formula1>TenNV</formula1>
    </dataValidation>
  </dataValidations>
  <pageMargins left="0.70866141732283505" right="0.70866141732283505" top="0.74803149606299202" bottom="0.74803149606299202" header="0.31496062992126" footer="0.31496062992126"/>
  <pageSetup scale="65" fitToHeight="0" orientation="landscape" r:id="rId1"/>
  <headerFooter>
    <oddFooter xml:space="preserve">&amp;LNCSW-DA-01-BM-02 - V1.0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'Danh mục vị trí'!$C$4:$C$19</xm:f>
          </x14:formula1>
          <xm:sqref>E9:E17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E12"/>
  <sheetViews>
    <sheetView zoomScale="85" zoomScaleNormal="85" workbookViewId="0">
      <selection activeCell="F3" sqref="F3"/>
    </sheetView>
  </sheetViews>
  <sheetFormatPr defaultRowHeight="15"/>
  <cols>
    <col min="1" max="1" width="4.140625" customWidth="1"/>
    <col min="2" max="2" width="2.5703125" customWidth="1"/>
    <col min="3" max="3" width="5.28515625" customWidth="1"/>
    <col min="4" max="4" width="184" customWidth="1"/>
    <col min="5" max="5" width="5.28515625" customWidth="1"/>
  </cols>
  <sheetData>
    <row r="1" spans="1:5" ht="27.75" customHeight="1">
      <c r="A1" s="22"/>
      <c r="B1" s="22"/>
      <c r="C1" s="22"/>
      <c r="D1" s="22"/>
      <c r="E1" s="22"/>
    </row>
    <row r="2" spans="1:5" s="24" customFormat="1" ht="62.25" customHeight="1">
      <c r="A2" s="23"/>
      <c r="B2" s="29"/>
      <c r="C2" s="29"/>
      <c r="D2" s="164" t="s">
        <v>22</v>
      </c>
      <c r="E2" s="23"/>
    </row>
    <row r="3" spans="1:5" s="24" customFormat="1" ht="24.75" customHeight="1">
      <c r="A3" s="23"/>
      <c r="B3" s="29"/>
      <c r="C3" s="29"/>
      <c r="D3" s="25"/>
      <c r="E3" s="23"/>
    </row>
    <row r="4" spans="1:5" s="28" customFormat="1" ht="36.75" customHeight="1">
      <c r="A4" s="26"/>
      <c r="B4" s="30"/>
      <c r="C4" s="63" t="s">
        <v>23</v>
      </c>
      <c r="D4" s="27" t="s">
        <v>956</v>
      </c>
      <c r="E4" s="26"/>
    </row>
    <row r="5" spans="1:5" s="28" customFormat="1" ht="36.75" customHeight="1">
      <c r="A5" s="26"/>
      <c r="B5" s="30"/>
      <c r="C5" s="163" t="s">
        <v>37</v>
      </c>
      <c r="D5" s="27" t="s">
        <v>955</v>
      </c>
      <c r="E5" s="26"/>
    </row>
    <row r="6" spans="1:5" s="28" customFormat="1" ht="36.75" customHeight="1">
      <c r="A6" s="26"/>
      <c r="B6" s="30"/>
      <c r="C6" s="61" t="s">
        <v>953</v>
      </c>
      <c r="D6" s="27" t="s">
        <v>958</v>
      </c>
      <c r="E6" s="26"/>
    </row>
    <row r="7" spans="1:5" s="28" customFormat="1" ht="36.75" customHeight="1">
      <c r="A7" s="26"/>
      <c r="B7" s="30"/>
      <c r="C7" s="62">
        <v>3</v>
      </c>
      <c r="D7" s="27" t="s">
        <v>53</v>
      </c>
      <c r="E7" s="26"/>
    </row>
    <row r="8" spans="1:5" s="28" customFormat="1" ht="36.75" customHeight="1">
      <c r="A8" s="26"/>
      <c r="B8" s="30"/>
      <c r="C8" s="69">
        <v>4</v>
      </c>
      <c r="D8" s="27" t="s">
        <v>54</v>
      </c>
      <c r="E8" s="26"/>
    </row>
    <row r="9" spans="1:5" s="28" customFormat="1" ht="36.75" customHeight="1">
      <c r="A9" s="26"/>
      <c r="B9" s="30"/>
      <c r="C9" s="64">
        <v>5</v>
      </c>
      <c r="D9" s="27" t="s">
        <v>48</v>
      </c>
      <c r="E9" s="26"/>
    </row>
    <row r="10" spans="1:5" s="28" customFormat="1" ht="36.75" customHeight="1">
      <c r="A10" s="26"/>
      <c r="B10" s="30"/>
      <c r="C10" s="65" t="s">
        <v>55</v>
      </c>
      <c r="D10" s="27" t="s">
        <v>24</v>
      </c>
      <c r="E10" s="26"/>
    </row>
    <row r="11" spans="1:5" s="28" customFormat="1" ht="19.5" customHeight="1">
      <c r="A11" s="26"/>
      <c r="B11" s="30"/>
      <c r="C11" s="31"/>
      <c r="D11" s="27"/>
      <c r="E11" s="26"/>
    </row>
    <row r="12" spans="1:5" ht="196.5" customHeight="1">
      <c r="A12" s="22"/>
      <c r="B12" s="22"/>
      <c r="C12" s="22"/>
      <c r="D12" s="22"/>
      <c r="E12" s="22"/>
    </row>
  </sheetData>
  <hyperlinks>
    <hyperlink ref="C4" location="'2.Lịch nghỉ lễ'!A1" display="1."/>
    <hyperlink ref="C10" location="'0. Thống kê'!A1" display="4. "/>
    <hyperlink ref="C8" location="'Lịch sử điều chuyển'!DS_DieuChuyen" display="'Lịch sử điều chuyển'!DS_DieuChuyen"/>
    <hyperlink ref="C5" location="'Danh sách nhân viên'!DSNV" display="2"/>
  </hyperlinks>
  <pageMargins left="0.7" right="0.7" top="0.75" bottom="0.75" header="0.3" footer="0.3"/>
  <pageSetup paperSize="9" scale="45" fitToHeight="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outlinePr summaryBelow="0" summaryRight="0"/>
    <pageSetUpPr fitToPage="1"/>
  </sheetPr>
  <dimension ref="B2:S18"/>
  <sheetViews>
    <sheetView zoomScale="85" zoomScaleNormal="85" workbookViewId="0">
      <pane ySplit="8" topLeftCell="A9" activePane="bottomLeft" state="frozen"/>
      <selection pane="bottomLeft" activeCell="Q13" sqref="Q13"/>
    </sheetView>
  </sheetViews>
  <sheetFormatPr defaultRowHeight="15"/>
  <cols>
    <col min="1" max="1" width="3.42578125" style="32" customWidth="1"/>
    <col min="2" max="2" width="6.140625" style="35" customWidth="1"/>
    <col min="3" max="3" width="11.42578125" style="35" customWidth="1"/>
    <col min="4" max="4" width="24.28515625" style="36" customWidth="1"/>
    <col min="5" max="5" width="17.7109375" style="37" customWidth="1"/>
    <col min="6" max="6" width="11.85546875" style="37" customWidth="1"/>
    <col min="7" max="7" width="13" style="35" customWidth="1"/>
    <col min="8" max="8" width="14.5703125" style="35" customWidth="1"/>
    <col min="9" max="9" width="10.28515625" style="35" customWidth="1"/>
    <col min="10" max="10" width="19.140625" style="35" customWidth="1"/>
    <col min="11" max="11" width="32.5703125" style="35" customWidth="1"/>
    <col min="12" max="12" width="24" style="35" hidden="1" customWidth="1"/>
    <col min="13" max="13" width="25.140625" style="35" customWidth="1"/>
    <col min="14" max="16384" width="9.140625" style="32"/>
  </cols>
  <sheetData>
    <row r="2" spans="2:19" s="84" customFormat="1" ht="33.75" customHeight="1">
      <c r="B2" s="180" t="s">
        <v>63</v>
      </c>
      <c r="C2" s="180"/>
      <c r="D2" s="180"/>
      <c r="E2" s="180"/>
      <c r="F2" s="180"/>
      <c r="G2" s="180"/>
      <c r="H2" s="180"/>
      <c r="I2" s="156" t="str">
        <f ca="1">MID(CELL("filename",B4),FIND("]",CELL("filename",B4))+1,100)</f>
        <v>MẪU</v>
      </c>
      <c r="J2" s="156"/>
      <c r="K2" s="156"/>
      <c r="L2" s="156"/>
      <c r="M2" s="156"/>
      <c r="N2" s="83"/>
      <c r="O2" s="83"/>
      <c r="P2" s="83"/>
      <c r="Q2" s="83"/>
      <c r="R2" s="83"/>
      <c r="S2" s="83"/>
    </row>
    <row r="3" spans="2:19" s="45" customFormat="1" ht="12" customHeight="1">
      <c r="B3" s="46"/>
      <c r="C3" s="47"/>
      <c r="D3" s="47"/>
      <c r="E3" s="47"/>
      <c r="F3" s="39"/>
      <c r="G3" s="47"/>
      <c r="H3" s="47"/>
      <c r="I3" s="47"/>
      <c r="J3" s="47"/>
      <c r="K3" s="47"/>
      <c r="L3" s="47"/>
      <c r="M3" s="48"/>
    </row>
    <row r="4" spans="2:19" s="45" customFormat="1" ht="21" customHeight="1">
      <c r="B4" s="109" t="s">
        <v>948</v>
      </c>
      <c r="C4" s="39"/>
      <c r="D4" s="39"/>
      <c r="E4" s="108" t="s">
        <v>949</v>
      </c>
      <c r="F4" s="107">
        <v>43101</v>
      </c>
      <c r="G4" s="108" t="s">
        <v>28</v>
      </c>
      <c r="H4" s="107">
        <v>43372</v>
      </c>
      <c r="I4" s="108" t="s">
        <v>29</v>
      </c>
      <c r="J4" s="128">
        <f>ROUND(SUM(K9:K18)/SoNgayLVTB,1)</f>
        <v>37.700000000000003</v>
      </c>
      <c r="K4" s="108" t="s">
        <v>952</v>
      </c>
      <c r="M4" s="135">
        <f ca="1">ROUND(SUM(J9:J18)/SoNgayLVTB,1)</f>
        <v>149.19999999999999</v>
      </c>
    </row>
    <row r="5" spans="2:19" s="45" customFormat="1" ht="8.25" customHeight="1">
      <c r="B5" s="109"/>
      <c r="C5" s="39"/>
      <c r="D5" s="39"/>
      <c r="F5" s="39"/>
      <c r="G5" s="39"/>
      <c r="H5" s="39"/>
      <c r="I5" s="39"/>
      <c r="J5" s="39"/>
      <c r="K5" s="39"/>
      <c r="M5" s="137">
        <f>ROUND(SUM(L9:L18)/SoNgayLVTB,1)</f>
        <v>36.6</v>
      </c>
    </row>
    <row r="6" spans="2:19" s="45" customFormat="1" ht="21" customHeight="1">
      <c r="B6" s="106" t="s">
        <v>57</v>
      </c>
      <c r="C6" s="39"/>
      <c r="D6" s="39"/>
      <c r="F6" s="110">
        <f>MAX(B8:B18)</f>
        <v>4</v>
      </c>
      <c r="G6" s="108" t="s">
        <v>59</v>
      </c>
      <c r="H6" s="110">
        <f>COUNTIFS($F$9:$F$18,"DEV",$H$9:$H$18,"")</f>
        <v>2</v>
      </c>
      <c r="I6" s="108" t="s">
        <v>60</v>
      </c>
      <c r="J6" s="110">
        <f>COUNTIFS($F$9:$F$18,"QC",$H$9:$H$18,"")</f>
        <v>1</v>
      </c>
      <c r="K6" s="108" t="s">
        <v>61</v>
      </c>
      <c r="M6" s="110">
        <f>COUNTIFS($F$9:$F$18,"BA",$H$9:$H$18,"")</f>
        <v>0</v>
      </c>
    </row>
    <row r="7" spans="2:19" ht="12" customHeight="1" thickBot="1">
      <c r="B7" s="111"/>
      <c r="C7" s="33"/>
      <c r="D7" s="112"/>
      <c r="E7" s="112"/>
      <c r="F7" s="112"/>
      <c r="G7" s="111"/>
      <c r="H7" s="111"/>
      <c r="I7" s="111"/>
      <c r="J7" s="111"/>
      <c r="K7" s="111"/>
      <c r="L7" s="111"/>
      <c r="M7" s="111"/>
    </row>
    <row r="8" spans="2:19" s="34" customFormat="1" ht="51" customHeight="1">
      <c r="B8" s="113" t="s">
        <v>0</v>
      </c>
      <c r="C8" s="114" t="s">
        <v>2</v>
      </c>
      <c r="D8" s="114" t="s">
        <v>1</v>
      </c>
      <c r="E8" s="114" t="s">
        <v>15</v>
      </c>
      <c r="F8" s="115" t="s">
        <v>62</v>
      </c>
      <c r="G8" s="115" t="s">
        <v>959</v>
      </c>
      <c r="H8" s="115" t="s">
        <v>960</v>
      </c>
      <c r="I8" s="115" t="s">
        <v>26</v>
      </c>
      <c r="J8" s="116" t="s">
        <v>941</v>
      </c>
      <c r="K8" s="116" t="s">
        <v>946</v>
      </c>
      <c r="L8" s="116" t="s">
        <v>947</v>
      </c>
      <c r="M8" s="117" t="s">
        <v>25</v>
      </c>
    </row>
    <row r="9" spans="2:19" ht="32.25" customHeight="1">
      <c r="B9" s="153">
        <f>IF($C9="","-",IF(H9="",COUNTA(G$9:G9)-COUNTA(H$9:H9),"-"))</f>
        <v>1</v>
      </c>
      <c r="C9" s="165" t="str">
        <f t="shared" ref="C9:C17" si="0">IFERROR(VLOOKUP(D9,DS_NV,2,0),"")</f>
        <v>12500</v>
      </c>
      <c r="D9" s="119" t="s">
        <v>274</v>
      </c>
      <c r="E9" s="119" t="s">
        <v>47</v>
      </c>
      <c r="F9" s="154" t="str">
        <f t="shared" ref="F9:F18" si="1">IFERROR(VLOOKUP(E9,DM_Vi_tri,2,0),"-")</f>
        <v>PM</v>
      </c>
      <c r="G9" s="120">
        <v>43101</v>
      </c>
      <c r="H9" s="120"/>
      <c r="I9" s="121">
        <v>1</v>
      </c>
      <c r="J9" s="155">
        <f t="shared" ref="J9:J18" ca="1" si="2">IF($C9="","-",NETWORKDAYS($G9,MIN($H9,TODAY()),Nghi_le)*$I9)</f>
        <v>783</v>
      </c>
      <c r="K9" s="167">
        <f t="shared" ref="K9:K18" si="3">IF($C9="","-",NETWORKDAYS(MAX($F$4,$G9),MIN($H$4,$H9),Nghi_le)*$I9)</f>
        <v>189</v>
      </c>
      <c r="L9" s="155">
        <f t="shared" ref="L9:L18" si="4">IF($C9="","-",NETWORKDAYS(MAX(TK_TuNgay,$G9),MIN(TK_DenNgay,$H9),Nghi_le)*$I9)</f>
        <v>173</v>
      </c>
      <c r="M9" s="122"/>
    </row>
    <row r="10" spans="2:19" ht="32.25" customHeight="1">
      <c r="B10" s="153">
        <f>IF($C10="","-",IF(H10="",COUNTA(G$9:G10)-COUNTA(H$9:H10),"-"))</f>
        <v>2</v>
      </c>
      <c r="C10" s="165" t="str">
        <f t="shared" si="0"/>
        <v>13252</v>
      </c>
      <c r="D10" s="119" t="s">
        <v>936</v>
      </c>
      <c r="E10" s="119" t="s">
        <v>41</v>
      </c>
      <c r="F10" s="154" t="str">
        <f t="shared" si="1"/>
        <v>DEV</v>
      </c>
      <c r="G10" s="120">
        <v>43101</v>
      </c>
      <c r="H10" s="120"/>
      <c r="I10" s="121">
        <v>1</v>
      </c>
      <c r="J10" s="155">
        <f t="shared" ca="1" si="2"/>
        <v>783</v>
      </c>
      <c r="K10" s="167">
        <f t="shared" si="3"/>
        <v>189</v>
      </c>
      <c r="L10" s="155">
        <f t="shared" si="4"/>
        <v>173</v>
      </c>
      <c r="M10" s="122"/>
    </row>
    <row r="11" spans="2:19" ht="32.25" customHeight="1">
      <c r="B11" s="153" t="str">
        <f>IF($C11="","-",IF(H11="",COUNTA(G$9:G11)-COUNTA(H$9:H11),"-"))</f>
        <v>-</v>
      </c>
      <c r="C11" s="165" t="str">
        <f t="shared" si="0"/>
        <v>13247</v>
      </c>
      <c r="D11" s="119" t="s">
        <v>920</v>
      </c>
      <c r="E11" s="119" t="s">
        <v>40</v>
      </c>
      <c r="F11" s="154" t="str">
        <f t="shared" si="1"/>
        <v>DEV</v>
      </c>
      <c r="G11" s="120">
        <v>43101</v>
      </c>
      <c r="H11" s="120">
        <v>43373</v>
      </c>
      <c r="I11" s="121">
        <v>0.5</v>
      </c>
      <c r="J11" s="155">
        <f t="shared" ca="1" si="2"/>
        <v>94.5</v>
      </c>
      <c r="K11" s="167">
        <f t="shared" si="3"/>
        <v>94.5</v>
      </c>
      <c r="L11" s="155">
        <f t="shared" si="4"/>
        <v>75.5</v>
      </c>
      <c r="M11" s="122"/>
    </row>
    <row r="12" spans="2:19" ht="32.25" customHeight="1">
      <c r="B12" s="153">
        <f>IF($C12="","-",IF(H12="",COUNTA(G$9:G12)-COUNTA(H$9:H12),"-"))</f>
        <v>3</v>
      </c>
      <c r="C12" s="165" t="str">
        <f t="shared" si="0"/>
        <v>13248</v>
      </c>
      <c r="D12" s="119" t="s">
        <v>924</v>
      </c>
      <c r="E12" s="119" t="s">
        <v>40</v>
      </c>
      <c r="F12" s="154" t="str">
        <f t="shared" si="1"/>
        <v>DEV</v>
      </c>
      <c r="G12" s="120">
        <v>43132</v>
      </c>
      <c r="H12" s="120"/>
      <c r="I12" s="121">
        <v>1</v>
      </c>
      <c r="J12" s="155">
        <f t="shared" ca="1" si="2"/>
        <v>761</v>
      </c>
      <c r="K12" s="167">
        <f t="shared" si="3"/>
        <v>167</v>
      </c>
      <c r="L12" s="155">
        <f t="shared" si="4"/>
        <v>173</v>
      </c>
      <c r="M12" s="122"/>
    </row>
    <row r="13" spans="2:19" ht="32.25" customHeight="1">
      <c r="B13" s="153">
        <f>IF($C13="","-",IF(H13="",COUNTA(G$9:G13)-COUNTA(H$9:H13),"-"))</f>
        <v>4</v>
      </c>
      <c r="C13" s="165" t="str">
        <f t="shared" si="0"/>
        <v>13242</v>
      </c>
      <c r="D13" s="119" t="s">
        <v>906</v>
      </c>
      <c r="E13" s="119" t="s">
        <v>44</v>
      </c>
      <c r="F13" s="154" t="str">
        <f t="shared" si="1"/>
        <v>QC</v>
      </c>
      <c r="G13" s="120">
        <v>43221</v>
      </c>
      <c r="H13" s="118"/>
      <c r="I13" s="121">
        <v>1</v>
      </c>
      <c r="J13" s="155">
        <f t="shared" ca="1" si="2"/>
        <v>703</v>
      </c>
      <c r="K13" s="167">
        <f t="shared" si="3"/>
        <v>109</v>
      </c>
      <c r="L13" s="155">
        <f t="shared" si="4"/>
        <v>131</v>
      </c>
      <c r="M13" s="122"/>
    </row>
    <row r="14" spans="2:19" ht="32.25" customHeight="1">
      <c r="B14" s="153" t="str">
        <f>IF($C14="","-",IF(H14="",COUNTA(G$9:G14)-COUNTA(H$9:H14),"-"))</f>
        <v>-</v>
      </c>
      <c r="C14" s="165" t="str">
        <f t="shared" si="0"/>
        <v>13173</v>
      </c>
      <c r="D14" s="119" t="s">
        <v>838</v>
      </c>
      <c r="E14" s="119" t="s">
        <v>45</v>
      </c>
      <c r="F14" s="154" t="str">
        <f t="shared" si="1"/>
        <v>BA</v>
      </c>
      <c r="G14" s="120">
        <v>43221</v>
      </c>
      <c r="H14" s="120">
        <v>43373</v>
      </c>
      <c r="I14" s="121">
        <v>0.5</v>
      </c>
      <c r="J14" s="155">
        <f t="shared" ca="1" si="2"/>
        <v>54.5</v>
      </c>
      <c r="K14" s="167">
        <f t="shared" si="3"/>
        <v>54.5</v>
      </c>
      <c r="L14" s="155">
        <f t="shared" si="4"/>
        <v>54.5</v>
      </c>
      <c r="M14" s="122"/>
    </row>
    <row r="15" spans="2:19" ht="32.25" customHeight="1">
      <c r="B15" s="153" t="str">
        <f>IF($C15="","-",IF(H15="",COUNTA(G$9:G15)-COUNTA(H$9:H15),"-"))</f>
        <v>-</v>
      </c>
      <c r="C15" s="165" t="str">
        <f t="shared" si="0"/>
        <v/>
      </c>
      <c r="D15" s="119"/>
      <c r="E15" s="119"/>
      <c r="F15" s="154" t="str">
        <f t="shared" si="1"/>
        <v>-</v>
      </c>
      <c r="G15" s="118"/>
      <c r="H15" s="118"/>
      <c r="I15" s="121"/>
      <c r="J15" s="155" t="str">
        <f t="shared" ca="1" si="2"/>
        <v>-</v>
      </c>
      <c r="K15" s="167" t="str">
        <f t="shared" si="3"/>
        <v>-</v>
      </c>
      <c r="L15" s="155" t="str">
        <f t="shared" si="4"/>
        <v>-</v>
      </c>
      <c r="M15" s="122"/>
    </row>
    <row r="16" spans="2:19" ht="32.25" customHeight="1">
      <c r="B16" s="153" t="str">
        <f>IF($C16="","-",IF(H16="",COUNTA(G$9:G16)-COUNTA(H$9:H16),"-"))</f>
        <v>-</v>
      </c>
      <c r="C16" s="165" t="str">
        <f t="shared" si="0"/>
        <v/>
      </c>
      <c r="D16" s="119"/>
      <c r="E16" s="119"/>
      <c r="F16" s="154" t="str">
        <f t="shared" si="1"/>
        <v>-</v>
      </c>
      <c r="G16" s="118"/>
      <c r="H16" s="118"/>
      <c r="I16" s="121"/>
      <c r="J16" s="155" t="str">
        <f t="shared" ca="1" si="2"/>
        <v>-</v>
      </c>
      <c r="K16" s="167" t="str">
        <f t="shared" si="3"/>
        <v>-</v>
      </c>
      <c r="L16" s="155" t="str">
        <f t="shared" si="4"/>
        <v>-</v>
      </c>
      <c r="M16" s="122"/>
    </row>
    <row r="17" spans="2:13" ht="32.25" customHeight="1">
      <c r="B17" s="153" t="str">
        <f>IF($C17="","-",IF(H17="",COUNTA(G$9:G17)-COUNTA(H$9:H17),"-"))</f>
        <v>-</v>
      </c>
      <c r="C17" s="165" t="str">
        <f t="shared" si="0"/>
        <v/>
      </c>
      <c r="D17" s="119"/>
      <c r="E17" s="119"/>
      <c r="F17" s="154" t="str">
        <f t="shared" si="1"/>
        <v>-</v>
      </c>
      <c r="G17" s="118"/>
      <c r="H17" s="118"/>
      <c r="I17" s="121"/>
      <c r="J17" s="155" t="str">
        <f t="shared" ca="1" si="2"/>
        <v>-</v>
      </c>
      <c r="K17" s="167" t="str">
        <f t="shared" si="3"/>
        <v>-</v>
      </c>
      <c r="L17" s="155" t="str">
        <f t="shared" si="4"/>
        <v>-</v>
      </c>
      <c r="M17" s="122"/>
    </row>
    <row r="18" spans="2:13" ht="32.25" customHeight="1" thickBot="1">
      <c r="B18" s="123" t="s">
        <v>14</v>
      </c>
      <c r="C18" s="124"/>
      <c r="D18" s="124"/>
      <c r="E18" s="124"/>
      <c r="F18" s="125" t="str">
        <f t="shared" si="1"/>
        <v>-</v>
      </c>
      <c r="G18" s="124"/>
      <c r="H18" s="124"/>
      <c r="I18" s="124"/>
      <c r="J18" s="126" t="str">
        <f t="shared" ca="1" si="2"/>
        <v>-</v>
      </c>
      <c r="K18" s="168" t="str">
        <f t="shared" si="3"/>
        <v>-</v>
      </c>
      <c r="L18" s="126" t="str">
        <f t="shared" si="4"/>
        <v>-</v>
      </c>
      <c r="M18" s="127"/>
    </row>
  </sheetData>
  <autoFilter ref="B8:M18"/>
  <mergeCells count="1">
    <mergeCell ref="B2:H2"/>
  </mergeCells>
  <conditionalFormatting sqref="M9:M18 B9:K18">
    <cfRule type="expression" dxfId="1" priority="2">
      <formula>IF($H9&lt;&gt;"",1,0)</formula>
    </cfRule>
  </conditionalFormatting>
  <conditionalFormatting sqref="L9:L18">
    <cfRule type="expression" dxfId="0" priority="1">
      <formula>IF($H9&lt;&gt;"",1,0)</formula>
    </cfRule>
  </conditionalFormatting>
  <dataValidations count="2">
    <dataValidation type="list" allowBlank="1" showInputMessage="1" showErrorMessage="1" sqref="D9:D17">
      <formula1>TenNV</formula1>
    </dataValidation>
    <dataValidation type="list" allowBlank="1" showInputMessage="1" showErrorMessage="1" sqref="C18">
      <formula1>Ma_nv</formula1>
    </dataValidation>
  </dataValidations>
  <pageMargins left="0.70866141732283505" right="0.70866141732283505" top="0.74803149606299202" bottom="0.74803149606299202" header="0.31496062992126" footer="0.31496062992126"/>
  <pageSetup scale="65" fitToHeight="0" orientation="landscape" r:id="rId1"/>
  <headerFooter>
    <oddFooter xml:space="preserve">&amp;LNCSW-DA-01-BM-02 - V1.0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'Danh mục vị trí'!$C$4:$C$19</xm:f>
          </x14:formula1>
          <xm:sqref>E9:E17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2:F23"/>
  <sheetViews>
    <sheetView showGridLines="0" zoomScaleNormal="100" workbookViewId="0">
      <pane ySplit="3" topLeftCell="A4" activePane="bottomLeft" state="frozen"/>
      <selection pane="bottomLeft" activeCell="E10" sqref="E10"/>
    </sheetView>
  </sheetViews>
  <sheetFormatPr defaultRowHeight="15.75"/>
  <cols>
    <col min="1" max="1" width="5.7109375" style="1" customWidth="1"/>
    <col min="2" max="2" width="6.42578125" style="2" customWidth="1"/>
    <col min="3" max="3" width="20.28515625" style="2" customWidth="1"/>
    <col min="4" max="4" width="125.5703125" style="2" customWidth="1"/>
    <col min="5" max="16384" width="9.140625" style="1"/>
  </cols>
  <sheetData>
    <row r="2" spans="2:6" ht="39" customHeight="1" thickBot="1">
      <c r="B2" s="42" t="s">
        <v>32</v>
      </c>
      <c r="C2" s="42"/>
      <c r="D2" s="1"/>
      <c r="F2" s="1">
        <f>Dau_nam</f>
        <v>43101</v>
      </c>
    </row>
    <row r="3" spans="2:6" s="7" customFormat="1" ht="25.5" customHeight="1">
      <c r="B3" s="50" t="s">
        <v>0</v>
      </c>
      <c r="C3" s="51" t="s">
        <v>943</v>
      </c>
      <c r="D3" s="52" t="s">
        <v>30</v>
      </c>
    </row>
    <row r="4" spans="2:6" ht="24" customHeight="1">
      <c r="B4" s="53"/>
      <c r="C4" s="40">
        <v>43101</v>
      </c>
      <c r="D4" s="169" t="s">
        <v>35</v>
      </c>
      <c r="F4" s="1" t="str">
        <f>D9</f>
        <v>Tết âm lịch</v>
      </c>
    </row>
    <row r="5" spans="2:6" ht="24" customHeight="1">
      <c r="B5" s="53"/>
      <c r="C5" s="40">
        <v>43465</v>
      </c>
      <c r="D5" s="169" t="s">
        <v>36</v>
      </c>
    </row>
    <row r="6" spans="2:6" ht="24" customHeight="1">
      <c r="B6" s="170"/>
      <c r="C6" s="176">
        <f>ROUND(NETWORKDAYS(Dau_nam, Cuoi_nam, Nghi_le)/12,1)</f>
        <v>21.3</v>
      </c>
      <c r="D6" s="169" t="s">
        <v>957</v>
      </c>
    </row>
    <row r="7" spans="2:6" s="7" customFormat="1" ht="25.5" customHeight="1">
      <c r="B7" s="171" t="s">
        <v>944</v>
      </c>
      <c r="C7" s="132"/>
      <c r="D7" s="172"/>
    </row>
    <row r="8" spans="2:6" ht="24" customHeight="1">
      <c r="B8" s="53">
        <v>1</v>
      </c>
      <c r="C8" s="40">
        <v>43101</v>
      </c>
      <c r="D8" s="169" t="s">
        <v>31</v>
      </c>
    </row>
    <row r="9" spans="2:6" ht="24" customHeight="1">
      <c r="B9" s="53">
        <v>2</v>
      </c>
      <c r="C9" s="40">
        <v>43146</v>
      </c>
      <c r="D9" s="169" t="s">
        <v>33</v>
      </c>
    </row>
    <row r="10" spans="2:6" ht="24" customHeight="1">
      <c r="B10" s="53">
        <v>3</v>
      </c>
      <c r="C10" s="40">
        <v>43147</v>
      </c>
      <c r="D10" s="169" t="s">
        <v>33</v>
      </c>
    </row>
    <row r="11" spans="2:6" ht="24" customHeight="1">
      <c r="B11" s="53">
        <v>4</v>
      </c>
      <c r="C11" s="40">
        <v>43148</v>
      </c>
      <c r="D11" s="169" t="s">
        <v>33</v>
      </c>
    </row>
    <row r="12" spans="2:6" ht="24" customHeight="1">
      <c r="B12" s="53">
        <v>5</v>
      </c>
      <c r="C12" s="40">
        <v>43149</v>
      </c>
      <c r="D12" s="169" t="s">
        <v>33</v>
      </c>
    </row>
    <row r="13" spans="2:6" ht="24" customHeight="1">
      <c r="B13" s="53">
        <v>6</v>
      </c>
      <c r="C13" s="40">
        <v>43150</v>
      </c>
      <c r="D13" s="169" t="s">
        <v>33</v>
      </c>
    </row>
    <row r="14" spans="2:6" ht="24" customHeight="1">
      <c r="B14" s="53">
        <v>7</v>
      </c>
      <c r="C14" s="40">
        <v>43151</v>
      </c>
      <c r="D14" s="169" t="s">
        <v>33</v>
      </c>
    </row>
    <row r="15" spans="2:6" ht="24" customHeight="1">
      <c r="B15" s="53">
        <v>8</v>
      </c>
      <c r="C15" s="40">
        <v>43215</v>
      </c>
      <c r="D15" s="169" t="s">
        <v>34</v>
      </c>
    </row>
    <row r="16" spans="2:6" ht="24" customHeight="1">
      <c r="B16" s="53">
        <v>9</v>
      </c>
      <c r="C16" s="13"/>
      <c r="D16" s="169"/>
    </row>
    <row r="17" spans="2:4" ht="24" customHeight="1">
      <c r="B17" s="53">
        <v>10</v>
      </c>
      <c r="C17" s="13"/>
      <c r="D17" s="169"/>
    </row>
    <row r="18" spans="2:4" ht="24" customHeight="1">
      <c r="B18" s="53">
        <v>11</v>
      </c>
      <c r="C18" s="13"/>
      <c r="D18" s="169"/>
    </row>
    <row r="19" spans="2:4" ht="24" customHeight="1">
      <c r="B19" s="53">
        <v>12</v>
      </c>
      <c r="C19" s="13"/>
      <c r="D19" s="169"/>
    </row>
    <row r="20" spans="2:4" ht="24" customHeight="1">
      <c r="B20" s="53">
        <v>13</v>
      </c>
      <c r="C20" s="13"/>
      <c r="D20" s="169"/>
    </row>
    <row r="21" spans="2:4" ht="24" customHeight="1">
      <c r="B21" s="53">
        <v>14</v>
      </c>
      <c r="C21" s="13"/>
      <c r="D21" s="169"/>
    </row>
    <row r="22" spans="2:4" ht="24" customHeight="1" thickBot="1">
      <c r="B22" s="173" t="s">
        <v>14</v>
      </c>
      <c r="C22" s="174"/>
      <c r="D22" s="175"/>
    </row>
    <row r="23" spans="2:4" ht="24" customHeight="1"/>
  </sheetData>
  <autoFilter ref="B3:D22"/>
  <dataConsolidate/>
  <pageMargins left="0.70866141732283472" right="0.70866141732283472" top="0.74803149606299213" bottom="0.74803149606299213" header="0.31496062992125984" footer="0.31496062992125984"/>
  <pageSetup scale="6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B1:L240"/>
  <sheetViews>
    <sheetView showGridLines="0" tabSelected="1" workbookViewId="0">
      <pane ySplit="3" topLeftCell="A221" activePane="bottomLeft" state="frozen"/>
      <selection pane="bottomLeft" activeCell="O234" sqref="O234"/>
    </sheetView>
  </sheetViews>
  <sheetFormatPr defaultRowHeight="15"/>
  <cols>
    <col min="1" max="1" width="2" customWidth="1"/>
    <col min="2" max="2" width="7" style="88" customWidth="1"/>
    <col min="3" max="3" width="18.7109375" style="88" customWidth="1"/>
    <col min="4" max="4" width="9.140625" style="89" customWidth="1"/>
    <col min="5" max="5" width="6.85546875" style="88" customWidth="1"/>
    <col min="6" max="6" width="11.28515625" style="88" customWidth="1"/>
    <col min="7" max="7" width="13.7109375" style="88" customWidth="1"/>
    <col min="8" max="8" width="25.42578125" style="90" customWidth="1"/>
    <col min="9" max="9" width="32.42578125" style="89" customWidth="1"/>
    <col min="10" max="10" width="12.28515625" style="88" customWidth="1"/>
    <col min="11" max="11" width="9.140625" style="88"/>
    <col min="12" max="12" width="11.42578125" style="88" bestFit="1" customWidth="1"/>
  </cols>
  <sheetData>
    <row r="1" spans="2:12" ht="36.75" customHeight="1" thickBot="1">
      <c r="B1" s="181" t="s">
        <v>942</v>
      </c>
      <c r="C1" s="181"/>
      <c r="D1" s="181"/>
      <c r="E1" s="181"/>
      <c r="F1" s="181"/>
      <c r="G1" s="181"/>
      <c r="H1" s="181"/>
      <c r="I1" s="181"/>
      <c r="J1" s="181"/>
      <c r="K1" s="181"/>
      <c r="L1" s="181"/>
    </row>
    <row r="2" spans="2:12" s="91" customFormat="1" ht="33.75" customHeight="1">
      <c r="B2" s="129" t="s">
        <v>0</v>
      </c>
      <c r="C2" s="130" t="s">
        <v>66</v>
      </c>
      <c r="D2" s="130" t="s">
        <v>65</v>
      </c>
      <c r="E2" s="130" t="s">
        <v>67</v>
      </c>
      <c r="F2" s="130" t="s">
        <v>68</v>
      </c>
      <c r="G2" s="130" t="s">
        <v>69</v>
      </c>
      <c r="H2" s="130" t="s">
        <v>939</v>
      </c>
      <c r="I2" s="130" t="s">
        <v>940</v>
      </c>
      <c r="J2" s="130" t="s">
        <v>70</v>
      </c>
      <c r="K2" s="130" t="s">
        <v>71</v>
      </c>
      <c r="L2" s="131" t="s">
        <v>72</v>
      </c>
    </row>
    <row r="3" spans="2:12" s="96" customFormat="1" ht="22.5" customHeight="1">
      <c r="B3" s="92" t="str">
        <f t="shared" ref="B3:B66" si="0">IF(ROW(D3)=3,"Mẫu",ROW(D3)-3)</f>
        <v>Mẫu</v>
      </c>
      <c r="C3" s="94" t="s">
        <v>20</v>
      </c>
      <c r="D3" s="93" t="s">
        <v>21</v>
      </c>
      <c r="E3" s="93" t="s">
        <v>73</v>
      </c>
      <c r="F3" s="93" t="s">
        <v>74</v>
      </c>
      <c r="G3" s="93" t="s">
        <v>75</v>
      </c>
      <c r="H3" s="94" t="s">
        <v>64</v>
      </c>
      <c r="I3" s="94" t="s">
        <v>40</v>
      </c>
      <c r="J3" s="94" t="s">
        <v>76</v>
      </c>
      <c r="K3" s="94" t="s">
        <v>77</v>
      </c>
      <c r="L3" s="95" t="str">
        <f t="shared" ref="L3:L66" ca="1" si="1">INT((TODAY()-G3)/365)&amp;" năm"</f>
        <v>8 năm</v>
      </c>
    </row>
    <row r="4" spans="2:12" s="96" customFormat="1" ht="22.5" customHeight="1">
      <c r="B4" s="92">
        <f t="shared" si="0"/>
        <v>1</v>
      </c>
      <c r="C4" s="98" t="s">
        <v>174</v>
      </c>
      <c r="D4" s="97" t="s">
        <v>173</v>
      </c>
      <c r="E4" s="97" t="s">
        <v>73</v>
      </c>
      <c r="F4" s="97" t="s">
        <v>175</v>
      </c>
      <c r="G4" s="97" t="s">
        <v>176</v>
      </c>
      <c r="H4" s="98"/>
      <c r="I4" s="98"/>
      <c r="J4" s="97" t="s">
        <v>76</v>
      </c>
      <c r="K4" s="97" t="s">
        <v>132</v>
      </c>
      <c r="L4" s="95" t="str">
        <f t="shared" ca="1" si="1"/>
        <v>4 năm</v>
      </c>
    </row>
    <row r="5" spans="2:12" s="96" customFormat="1" ht="22.5" customHeight="1">
      <c r="B5" s="92">
        <f t="shared" si="0"/>
        <v>2</v>
      </c>
      <c r="C5" s="98" t="s">
        <v>335</v>
      </c>
      <c r="D5" s="97" t="s">
        <v>334</v>
      </c>
      <c r="E5" s="97" t="s">
        <v>73</v>
      </c>
      <c r="F5" s="97" t="s">
        <v>336</v>
      </c>
      <c r="G5" s="97" t="s">
        <v>337</v>
      </c>
      <c r="H5" s="98"/>
      <c r="I5" s="98"/>
      <c r="J5" s="97" t="s">
        <v>76</v>
      </c>
      <c r="K5" s="97" t="s">
        <v>338</v>
      </c>
      <c r="L5" s="95" t="str">
        <f t="shared" ca="1" si="1"/>
        <v>3 năm</v>
      </c>
    </row>
    <row r="6" spans="2:12" s="96" customFormat="1" ht="22.5" customHeight="1">
      <c r="B6" s="92">
        <f t="shared" si="0"/>
        <v>3</v>
      </c>
      <c r="C6" s="98" t="s">
        <v>194</v>
      </c>
      <c r="D6" s="97" t="s">
        <v>193</v>
      </c>
      <c r="E6" s="97" t="s">
        <v>73</v>
      </c>
      <c r="F6" s="97" t="s">
        <v>195</v>
      </c>
      <c r="G6" s="97" t="s">
        <v>196</v>
      </c>
      <c r="H6" s="98"/>
      <c r="I6" s="98"/>
      <c r="J6" s="97" t="s">
        <v>76</v>
      </c>
      <c r="K6" s="97" t="s">
        <v>77</v>
      </c>
      <c r="L6" s="95" t="str">
        <f t="shared" ca="1" si="1"/>
        <v>4 năm</v>
      </c>
    </row>
    <row r="7" spans="2:12" s="96" customFormat="1" ht="22.5" customHeight="1">
      <c r="B7" s="92">
        <f t="shared" si="0"/>
        <v>4</v>
      </c>
      <c r="C7" s="98" t="s">
        <v>608</v>
      </c>
      <c r="D7" s="97" t="s">
        <v>607</v>
      </c>
      <c r="E7" s="97" t="s">
        <v>80</v>
      </c>
      <c r="F7" s="97" t="s">
        <v>609</v>
      </c>
      <c r="G7" s="97" t="s">
        <v>606</v>
      </c>
      <c r="H7" s="98"/>
      <c r="I7" s="98"/>
      <c r="J7" s="97" t="s">
        <v>76</v>
      </c>
      <c r="K7" s="97" t="s">
        <v>77</v>
      </c>
      <c r="L7" s="95" t="str">
        <f t="shared" ca="1" si="1"/>
        <v>3 năm</v>
      </c>
    </row>
    <row r="8" spans="2:12" s="96" customFormat="1" ht="22.5" customHeight="1">
      <c r="B8" s="92">
        <f t="shared" si="0"/>
        <v>5</v>
      </c>
      <c r="C8" s="98" t="s">
        <v>244</v>
      </c>
      <c r="D8" s="97" t="s">
        <v>243</v>
      </c>
      <c r="E8" s="97" t="s">
        <v>80</v>
      </c>
      <c r="F8" s="97" t="s">
        <v>245</v>
      </c>
      <c r="G8" s="97" t="s">
        <v>242</v>
      </c>
      <c r="H8" s="98"/>
      <c r="I8" s="98"/>
      <c r="J8" s="97" t="s">
        <v>76</v>
      </c>
      <c r="K8" s="97" t="s">
        <v>77</v>
      </c>
      <c r="L8" s="95" t="str">
        <f t="shared" ca="1" si="1"/>
        <v>4 năm</v>
      </c>
    </row>
    <row r="9" spans="2:12" s="96" customFormat="1" ht="22.5" customHeight="1">
      <c r="B9" s="92">
        <f t="shared" si="0"/>
        <v>6</v>
      </c>
      <c r="C9" s="98" t="s">
        <v>244</v>
      </c>
      <c r="D9" s="97" t="s">
        <v>365</v>
      </c>
      <c r="E9" s="97" t="s">
        <v>80</v>
      </c>
      <c r="F9" s="97" t="s">
        <v>366</v>
      </c>
      <c r="G9" s="97" t="s">
        <v>367</v>
      </c>
      <c r="H9" s="98"/>
      <c r="I9" s="98"/>
      <c r="J9" s="97" t="s">
        <v>76</v>
      </c>
      <c r="K9" s="97" t="s">
        <v>77</v>
      </c>
      <c r="L9" s="95" t="str">
        <f t="shared" ca="1" si="1"/>
        <v>3 năm</v>
      </c>
    </row>
    <row r="10" spans="2:12" s="96" customFormat="1" ht="22.5" customHeight="1">
      <c r="B10" s="92">
        <f t="shared" si="0"/>
        <v>7</v>
      </c>
      <c r="C10" s="98" t="s">
        <v>426</v>
      </c>
      <c r="D10" s="97" t="s">
        <v>425</v>
      </c>
      <c r="E10" s="97" t="s">
        <v>80</v>
      </c>
      <c r="F10" s="97" t="s">
        <v>427</v>
      </c>
      <c r="G10" s="97" t="s">
        <v>428</v>
      </c>
      <c r="H10" s="98"/>
      <c r="I10" s="98"/>
      <c r="J10" s="97" t="s">
        <v>76</v>
      </c>
      <c r="K10" s="97" t="s">
        <v>77</v>
      </c>
      <c r="L10" s="95" t="str">
        <f t="shared" ca="1" si="1"/>
        <v>3 năm</v>
      </c>
    </row>
    <row r="11" spans="2:12" s="96" customFormat="1" ht="22.5" customHeight="1">
      <c r="B11" s="92">
        <f t="shared" si="0"/>
        <v>8</v>
      </c>
      <c r="C11" s="98" t="s">
        <v>683</v>
      </c>
      <c r="D11" s="97" t="s">
        <v>682</v>
      </c>
      <c r="E11" s="97" t="s">
        <v>73</v>
      </c>
      <c r="F11" s="97" t="s">
        <v>684</v>
      </c>
      <c r="G11" s="97" t="s">
        <v>685</v>
      </c>
      <c r="H11" s="98"/>
      <c r="I11" s="98"/>
      <c r="J11" s="97" t="s">
        <v>76</v>
      </c>
      <c r="K11" s="97" t="s">
        <v>77</v>
      </c>
      <c r="L11" s="95" t="str">
        <f t="shared" ca="1" si="1"/>
        <v>3 năm</v>
      </c>
    </row>
    <row r="12" spans="2:12" s="96" customFormat="1" ht="22.5" customHeight="1">
      <c r="B12" s="92">
        <f t="shared" si="0"/>
        <v>9</v>
      </c>
      <c r="C12" s="98" t="s">
        <v>79</v>
      </c>
      <c r="D12" s="97" t="s">
        <v>78</v>
      </c>
      <c r="E12" s="97" t="s">
        <v>80</v>
      </c>
      <c r="F12" s="97" t="s">
        <v>81</v>
      </c>
      <c r="G12" s="97" t="s">
        <v>82</v>
      </c>
      <c r="H12" s="98"/>
      <c r="I12" s="98"/>
      <c r="J12" s="97" t="s">
        <v>76</v>
      </c>
      <c r="K12" s="97" t="s">
        <v>77</v>
      </c>
      <c r="L12" s="95" t="str">
        <f t="shared" ca="1" si="1"/>
        <v>8 năm</v>
      </c>
    </row>
    <row r="13" spans="2:12" s="96" customFormat="1" ht="22.5" customHeight="1">
      <c r="B13" s="92">
        <f t="shared" si="0"/>
        <v>10</v>
      </c>
      <c r="C13" s="98" t="s">
        <v>553</v>
      </c>
      <c r="D13" s="97" t="s">
        <v>552</v>
      </c>
      <c r="E13" s="97" t="s">
        <v>73</v>
      </c>
      <c r="F13" s="97" t="s">
        <v>554</v>
      </c>
      <c r="G13" s="97" t="s">
        <v>555</v>
      </c>
      <c r="H13" s="98"/>
      <c r="I13" s="98"/>
      <c r="J13" s="97" t="s">
        <v>76</v>
      </c>
      <c r="K13" s="97" t="s">
        <v>77</v>
      </c>
      <c r="L13" s="95" t="str">
        <f t="shared" ca="1" si="1"/>
        <v>3 năm</v>
      </c>
    </row>
    <row r="14" spans="2:12" s="96" customFormat="1" ht="22.5" customHeight="1">
      <c r="B14" s="92">
        <f t="shared" si="0"/>
        <v>11</v>
      </c>
      <c r="C14" s="98" t="s">
        <v>747</v>
      </c>
      <c r="D14" s="97" t="s">
        <v>746</v>
      </c>
      <c r="E14" s="97" t="s">
        <v>73</v>
      </c>
      <c r="F14" s="97" t="s">
        <v>748</v>
      </c>
      <c r="G14" s="97" t="s">
        <v>745</v>
      </c>
      <c r="H14" s="98"/>
      <c r="I14" s="98"/>
      <c r="J14" s="97" t="s">
        <v>76</v>
      </c>
      <c r="K14" s="97" t="s">
        <v>77</v>
      </c>
      <c r="L14" s="95" t="str">
        <f t="shared" ca="1" si="1"/>
        <v>3 năm</v>
      </c>
    </row>
    <row r="15" spans="2:12" s="96" customFormat="1" ht="22.5" customHeight="1">
      <c r="B15" s="92">
        <f t="shared" si="0"/>
        <v>12</v>
      </c>
      <c r="C15" s="98" t="s">
        <v>753</v>
      </c>
      <c r="D15" s="97" t="s">
        <v>752</v>
      </c>
      <c r="E15" s="97" t="s">
        <v>80</v>
      </c>
      <c r="F15" s="97" t="s">
        <v>754</v>
      </c>
      <c r="G15" s="97" t="s">
        <v>755</v>
      </c>
      <c r="H15" s="98"/>
      <c r="I15" s="98"/>
      <c r="J15" s="97" t="s">
        <v>76</v>
      </c>
      <c r="K15" s="97" t="s">
        <v>77</v>
      </c>
      <c r="L15" s="95" t="str">
        <f t="shared" ca="1" si="1"/>
        <v>3 năm</v>
      </c>
    </row>
    <row r="16" spans="2:12" s="96" customFormat="1" ht="22.5" customHeight="1">
      <c r="B16" s="92">
        <f t="shared" si="0"/>
        <v>13</v>
      </c>
      <c r="C16" s="98" t="s">
        <v>564</v>
      </c>
      <c r="D16" s="97" t="s">
        <v>563</v>
      </c>
      <c r="E16" s="97" t="s">
        <v>80</v>
      </c>
      <c r="F16" s="97" t="s">
        <v>565</v>
      </c>
      <c r="G16" s="97" t="s">
        <v>566</v>
      </c>
      <c r="H16" s="98"/>
      <c r="I16" s="98"/>
      <c r="J16" s="97" t="s">
        <v>76</v>
      </c>
      <c r="K16" s="97" t="s">
        <v>77</v>
      </c>
      <c r="L16" s="95" t="str">
        <f t="shared" ca="1" si="1"/>
        <v>3 năm</v>
      </c>
    </row>
    <row r="17" spans="2:12" s="96" customFormat="1" ht="22.5" customHeight="1">
      <c r="B17" s="92">
        <f t="shared" si="0"/>
        <v>14</v>
      </c>
      <c r="C17" s="98" t="s">
        <v>373</v>
      </c>
      <c r="D17" s="97" t="s">
        <v>372</v>
      </c>
      <c r="E17" s="97" t="s">
        <v>80</v>
      </c>
      <c r="F17" s="97" t="s">
        <v>374</v>
      </c>
      <c r="G17" s="97" t="s">
        <v>371</v>
      </c>
      <c r="H17" s="98"/>
      <c r="I17" s="98"/>
      <c r="J17" s="97" t="s">
        <v>76</v>
      </c>
      <c r="K17" s="97" t="s">
        <v>77</v>
      </c>
      <c r="L17" s="95" t="str">
        <f t="shared" ca="1" si="1"/>
        <v>3 năm</v>
      </c>
    </row>
    <row r="18" spans="2:12" s="96" customFormat="1" ht="22.5" customHeight="1">
      <c r="B18" s="92">
        <f t="shared" si="0"/>
        <v>15</v>
      </c>
      <c r="C18" s="98" t="s">
        <v>104</v>
      </c>
      <c r="D18" s="97" t="s">
        <v>103</v>
      </c>
      <c r="E18" s="97" t="s">
        <v>73</v>
      </c>
      <c r="F18" s="97" t="s">
        <v>105</v>
      </c>
      <c r="G18" s="97" t="s">
        <v>106</v>
      </c>
      <c r="H18" s="98"/>
      <c r="I18" s="98"/>
      <c r="J18" s="97" t="s">
        <v>76</v>
      </c>
      <c r="K18" s="97" t="s">
        <v>77</v>
      </c>
      <c r="L18" s="95" t="str">
        <f t="shared" ca="1" si="1"/>
        <v>6 năm</v>
      </c>
    </row>
    <row r="19" spans="2:12" s="96" customFormat="1" ht="22.5" customHeight="1">
      <c r="B19" s="92">
        <f t="shared" si="0"/>
        <v>16</v>
      </c>
      <c r="C19" s="98" t="s">
        <v>896</v>
      </c>
      <c r="D19" s="97" t="s">
        <v>895</v>
      </c>
      <c r="E19" s="97" t="s">
        <v>73</v>
      </c>
      <c r="F19" s="97" t="s">
        <v>897</v>
      </c>
      <c r="G19" s="97" t="s">
        <v>894</v>
      </c>
      <c r="H19" s="98"/>
      <c r="I19" s="98"/>
      <c r="J19" s="97" t="s">
        <v>651</v>
      </c>
      <c r="K19" s="97" t="s">
        <v>77</v>
      </c>
      <c r="L19" s="95" t="str">
        <f t="shared" ca="1" si="1"/>
        <v>2 năm</v>
      </c>
    </row>
    <row r="20" spans="2:12" s="96" customFormat="1" ht="22.5" customHeight="1">
      <c r="B20" s="92">
        <f t="shared" si="0"/>
        <v>17</v>
      </c>
      <c r="C20" s="98" t="s">
        <v>659</v>
      </c>
      <c r="D20" s="97" t="s">
        <v>658</v>
      </c>
      <c r="E20" s="97" t="s">
        <v>73</v>
      </c>
      <c r="F20" s="97" t="s">
        <v>660</v>
      </c>
      <c r="G20" s="97" t="s">
        <v>661</v>
      </c>
      <c r="H20" s="98"/>
      <c r="I20" s="98"/>
      <c r="J20" s="97" t="s">
        <v>76</v>
      </c>
      <c r="K20" s="97" t="s">
        <v>77</v>
      </c>
      <c r="L20" s="95" t="str">
        <f t="shared" ca="1" si="1"/>
        <v>3 năm</v>
      </c>
    </row>
    <row r="21" spans="2:12" s="96" customFormat="1" ht="22.5" customHeight="1">
      <c r="B21" s="92">
        <f t="shared" si="0"/>
        <v>18</v>
      </c>
      <c r="C21" s="98" t="s">
        <v>618</v>
      </c>
      <c r="D21" s="97" t="s">
        <v>617</v>
      </c>
      <c r="E21" s="97" t="s">
        <v>73</v>
      </c>
      <c r="F21" s="97" t="s">
        <v>619</v>
      </c>
      <c r="G21" s="97" t="s">
        <v>620</v>
      </c>
      <c r="H21" s="98"/>
      <c r="I21" s="98"/>
      <c r="J21" s="97" t="s">
        <v>591</v>
      </c>
      <c r="K21" s="97" t="s">
        <v>77</v>
      </c>
      <c r="L21" s="95" t="str">
        <f t="shared" ca="1" si="1"/>
        <v>3 năm</v>
      </c>
    </row>
    <row r="22" spans="2:12" s="96" customFormat="1" ht="22.5" customHeight="1">
      <c r="B22" s="92">
        <f t="shared" si="0"/>
        <v>19</v>
      </c>
      <c r="C22" s="98" t="s">
        <v>622</v>
      </c>
      <c r="D22" s="97" t="s">
        <v>621</v>
      </c>
      <c r="E22" s="97" t="s">
        <v>80</v>
      </c>
      <c r="F22" s="97" t="s">
        <v>623</v>
      </c>
      <c r="G22" s="97" t="s">
        <v>624</v>
      </c>
      <c r="H22" s="98"/>
      <c r="I22" s="98"/>
      <c r="J22" s="97" t="s">
        <v>591</v>
      </c>
      <c r="K22" s="97" t="s">
        <v>77</v>
      </c>
      <c r="L22" s="95" t="str">
        <f t="shared" ca="1" si="1"/>
        <v>3 năm</v>
      </c>
    </row>
    <row r="23" spans="2:12" s="96" customFormat="1" ht="22.5" customHeight="1">
      <c r="B23" s="92">
        <f t="shared" si="0"/>
        <v>20</v>
      </c>
      <c r="C23" s="98" t="s">
        <v>332</v>
      </c>
      <c r="D23" s="97" t="s">
        <v>331</v>
      </c>
      <c r="E23" s="97" t="s">
        <v>80</v>
      </c>
      <c r="F23" s="97" t="s">
        <v>333</v>
      </c>
      <c r="G23" s="97" t="s">
        <v>330</v>
      </c>
      <c r="H23" s="98"/>
      <c r="I23" s="98"/>
      <c r="J23" s="97" t="s">
        <v>76</v>
      </c>
      <c r="K23" s="97" t="s">
        <v>77</v>
      </c>
      <c r="L23" s="95" t="str">
        <f t="shared" ca="1" si="1"/>
        <v>3 năm</v>
      </c>
    </row>
    <row r="24" spans="2:12" s="96" customFormat="1" ht="22.5" customHeight="1">
      <c r="B24" s="92">
        <f t="shared" si="0"/>
        <v>21</v>
      </c>
      <c r="C24" s="98" t="s">
        <v>418</v>
      </c>
      <c r="D24" s="97" t="s">
        <v>417</v>
      </c>
      <c r="E24" s="97" t="s">
        <v>73</v>
      </c>
      <c r="F24" s="97" t="s">
        <v>419</v>
      </c>
      <c r="G24" s="97" t="s">
        <v>420</v>
      </c>
      <c r="H24" s="98"/>
      <c r="I24" s="98"/>
      <c r="J24" s="97" t="s">
        <v>76</v>
      </c>
      <c r="K24" s="97" t="s">
        <v>77</v>
      </c>
      <c r="L24" s="95" t="str">
        <f t="shared" ca="1" si="1"/>
        <v>3 năm</v>
      </c>
    </row>
    <row r="25" spans="2:12" s="96" customFormat="1" ht="22.5" customHeight="1">
      <c r="B25" s="92">
        <f t="shared" si="0"/>
        <v>22</v>
      </c>
      <c r="C25" s="98" t="s">
        <v>454</v>
      </c>
      <c r="D25" s="97" t="s">
        <v>453</v>
      </c>
      <c r="E25" s="97" t="s">
        <v>73</v>
      </c>
      <c r="F25" s="97" t="s">
        <v>390</v>
      </c>
      <c r="G25" s="97" t="s">
        <v>364</v>
      </c>
      <c r="H25" s="98"/>
      <c r="I25" s="98"/>
      <c r="J25" s="97" t="s">
        <v>76</v>
      </c>
      <c r="K25" s="97" t="s">
        <v>77</v>
      </c>
      <c r="L25" s="95" t="str">
        <f t="shared" ca="1" si="1"/>
        <v>3 năm</v>
      </c>
    </row>
    <row r="26" spans="2:12" s="96" customFormat="1" ht="22.5" customHeight="1">
      <c r="B26" s="92">
        <f t="shared" si="0"/>
        <v>23</v>
      </c>
      <c r="C26" s="98" t="s">
        <v>712</v>
      </c>
      <c r="D26" s="97" t="s">
        <v>711</v>
      </c>
      <c r="E26" s="97" t="s">
        <v>80</v>
      </c>
      <c r="F26" s="97" t="s">
        <v>713</v>
      </c>
      <c r="G26" s="97" t="s">
        <v>710</v>
      </c>
      <c r="H26" s="98"/>
      <c r="I26" s="98"/>
      <c r="J26" s="97" t="s">
        <v>76</v>
      </c>
      <c r="K26" s="97" t="s">
        <v>77</v>
      </c>
      <c r="L26" s="95" t="str">
        <f t="shared" ca="1" si="1"/>
        <v>3 năm</v>
      </c>
    </row>
    <row r="27" spans="2:12" s="96" customFormat="1" ht="22.5" customHeight="1">
      <c r="B27" s="92">
        <f t="shared" si="0"/>
        <v>24</v>
      </c>
      <c r="C27" s="98" t="s">
        <v>316</v>
      </c>
      <c r="D27" s="97" t="s">
        <v>315</v>
      </c>
      <c r="E27" s="97" t="s">
        <v>73</v>
      </c>
      <c r="F27" s="97" t="s">
        <v>317</v>
      </c>
      <c r="G27" s="97" t="s">
        <v>318</v>
      </c>
      <c r="H27" s="98"/>
      <c r="I27" s="98"/>
      <c r="J27" s="97" t="s">
        <v>76</v>
      </c>
      <c r="K27" s="97" t="s">
        <v>77</v>
      </c>
      <c r="L27" s="95" t="str">
        <f t="shared" ca="1" si="1"/>
        <v>4 năm</v>
      </c>
    </row>
    <row r="28" spans="2:12" s="96" customFormat="1" ht="22.5" customHeight="1">
      <c r="B28" s="92">
        <f t="shared" si="0"/>
        <v>25</v>
      </c>
      <c r="C28" s="98" t="s">
        <v>687</v>
      </c>
      <c r="D28" s="97" t="s">
        <v>686</v>
      </c>
      <c r="E28" s="97" t="s">
        <v>73</v>
      </c>
      <c r="F28" s="97" t="s">
        <v>688</v>
      </c>
      <c r="G28" s="97" t="s">
        <v>685</v>
      </c>
      <c r="H28" s="98"/>
      <c r="I28" s="98"/>
      <c r="J28" s="97" t="s">
        <v>76</v>
      </c>
      <c r="K28" s="97" t="s">
        <v>77</v>
      </c>
      <c r="L28" s="95" t="str">
        <f t="shared" ca="1" si="1"/>
        <v>3 năm</v>
      </c>
    </row>
    <row r="29" spans="2:12" s="96" customFormat="1" ht="22.5" customHeight="1">
      <c r="B29" s="92">
        <f t="shared" si="0"/>
        <v>26</v>
      </c>
      <c r="C29" s="98" t="s">
        <v>768</v>
      </c>
      <c r="D29" s="97" t="s">
        <v>767</v>
      </c>
      <c r="E29" s="97" t="s">
        <v>73</v>
      </c>
      <c r="F29" s="97" t="s">
        <v>769</v>
      </c>
      <c r="G29" s="97" t="s">
        <v>770</v>
      </c>
      <c r="H29" s="98"/>
      <c r="I29" s="98"/>
      <c r="J29" s="97" t="s">
        <v>76</v>
      </c>
      <c r="K29" s="97" t="s">
        <v>77</v>
      </c>
      <c r="L29" s="95" t="str">
        <f t="shared" ca="1" si="1"/>
        <v>3 năm</v>
      </c>
    </row>
    <row r="30" spans="2:12" s="96" customFormat="1" ht="22.5" customHeight="1">
      <c r="B30" s="92">
        <f t="shared" si="0"/>
        <v>27</v>
      </c>
      <c r="C30" s="98" t="s">
        <v>121</v>
      </c>
      <c r="D30" s="97" t="s">
        <v>120</v>
      </c>
      <c r="E30" s="97" t="s">
        <v>80</v>
      </c>
      <c r="F30" s="97" t="s">
        <v>122</v>
      </c>
      <c r="G30" s="97" t="s">
        <v>123</v>
      </c>
      <c r="H30" s="98"/>
      <c r="I30" s="98"/>
      <c r="J30" s="97" t="s">
        <v>76</v>
      </c>
      <c r="K30" s="97" t="s">
        <v>77</v>
      </c>
      <c r="L30" s="95" t="str">
        <f t="shared" ca="1" si="1"/>
        <v>5 năm</v>
      </c>
    </row>
    <row r="31" spans="2:12" s="96" customFormat="1" ht="22.5" customHeight="1">
      <c r="B31" s="92">
        <f t="shared" si="0"/>
        <v>28</v>
      </c>
      <c r="C31" s="98" t="s">
        <v>533</v>
      </c>
      <c r="D31" s="97" t="s">
        <v>532</v>
      </c>
      <c r="E31" s="97" t="s">
        <v>80</v>
      </c>
      <c r="F31" s="97" t="s">
        <v>534</v>
      </c>
      <c r="G31" s="97" t="s">
        <v>535</v>
      </c>
      <c r="H31" s="98"/>
      <c r="I31" s="98"/>
      <c r="J31" s="97" t="s">
        <v>76</v>
      </c>
      <c r="K31" s="97" t="s">
        <v>77</v>
      </c>
      <c r="L31" s="95" t="str">
        <f t="shared" ca="1" si="1"/>
        <v>3 năm</v>
      </c>
    </row>
    <row r="32" spans="2:12" s="96" customFormat="1" ht="22.5" customHeight="1">
      <c r="B32" s="92">
        <f t="shared" si="0"/>
        <v>29</v>
      </c>
      <c r="C32" s="98" t="s">
        <v>389</v>
      </c>
      <c r="D32" s="97" t="s">
        <v>388</v>
      </c>
      <c r="E32" s="97" t="s">
        <v>80</v>
      </c>
      <c r="F32" s="97" t="s">
        <v>390</v>
      </c>
      <c r="G32" s="97" t="s">
        <v>384</v>
      </c>
      <c r="H32" s="98"/>
      <c r="I32" s="98"/>
      <c r="J32" s="97" t="s">
        <v>76</v>
      </c>
      <c r="K32" s="97" t="s">
        <v>77</v>
      </c>
      <c r="L32" s="95" t="str">
        <f t="shared" ca="1" si="1"/>
        <v>3 năm</v>
      </c>
    </row>
    <row r="33" spans="2:12" s="96" customFormat="1" ht="22.5" customHeight="1">
      <c r="B33" s="92">
        <f t="shared" si="0"/>
        <v>30</v>
      </c>
      <c r="C33" s="98" t="s">
        <v>871</v>
      </c>
      <c r="D33" s="97" t="s">
        <v>870</v>
      </c>
      <c r="E33" s="97" t="s">
        <v>80</v>
      </c>
      <c r="F33" s="97" t="s">
        <v>518</v>
      </c>
      <c r="G33" s="97" t="s">
        <v>872</v>
      </c>
      <c r="H33" s="98"/>
      <c r="I33" s="98"/>
      <c r="J33" s="97" t="s">
        <v>651</v>
      </c>
      <c r="K33" s="97" t="s">
        <v>77</v>
      </c>
      <c r="L33" s="95" t="str">
        <f t="shared" ca="1" si="1"/>
        <v>2 năm</v>
      </c>
    </row>
    <row r="34" spans="2:12" s="96" customFormat="1" ht="22.5" customHeight="1">
      <c r="B34" s="92">
        <f t="shared" si="0"/>
        <v>31</v>
      </c>
      <c r="C34" s="98" t="s">
        <v>903</v>
      </c>
      <c r="D34" s="97" t="s">
        <v>902</v>
      </c>
      <c r="E34" s="97" t="s">
        <v>73</v>
      </c>
      <c r="F34" s="97" t="s">
        <v>904</v>
      </c>
      <c r="G34" s="97" t="s">
        <v>650</v>
      </c>
      <c r="H34" s="98"/>
      <c r="I34" s="98"/>
      <c r="J34" s="97" t="s">
        <v>651</v>
      </c>
      <c r="K34" s="97"/>
      <c r="L34" s="95" t="str">
        <f t="shared" ca="1" si="1"/>
        <v>2 năm</v>
      </c>
    </row>
    <row r="35" spans="2:12" s="96" customFormat="1" ht="22.5" customHeight="1">
      <c r="B35" s="92">
        <f t="shared" si="0"/>
        <v>32</v>
      </c>
      <c r="C35" s="98" t="s">
        <v>600</v>
      </c>
      <c r="D35" s="97" t="s">
        <v>599</v>
      </c>
      <c r="E35" s="97" t="s">
        <v>80</v>
      </c>
      <c r="F35" s="97" t="s">
        <v>601</v>
      </c>
      <c r="G35" s="97" t="s">
        <v>602</v>
      </c>
      <c r="H35" s="98"/>
      <c r="I35" s="98"/>
      <c r="J35" s="97" t="s">
        <v>591</v>
      </c>
      <c r="K35" s="97"/>
      <c r="L35" s="95" t="str">
        <f t="shared" ca="1" si="1"/>
        <v>3 năm</v>
      </c>
    </row>
    <row r="36" spans="2:12" s="96" customFormat="1" ht="22.5" customHeight="1">
      <c r="B36" s="92">
        <f t="shared" si="0"/>
        <v>33</v>
      </c>
      <c r="C36" s="98" t="s">
        <v>490</v>
      </c>
      <c r="D36" s="97" t="s">
        <v>489</v>
      </c>
      <c r="E36" s="97" t="s">
        <v>80</v>
      </c>
      <c r="F36" s="97" t="s">
        <v>491</v>
      </c>
      <c r="G36" s="97" t="s">
        <v>476</v>
      </c>
      <c r="H36" s="98"/>
      <c r="I36" s="98"/>
      <c r="J36" s="97" t="s">
        <v>76</v>
      </c>
      <c r="K36" s="97" t="s">
        <v>77</v>
      </c>
      <c r="L36" s="95" t="str">
        <f t="shared" ca="1" si="1"/>
        <v>3 năm</v>
      </c>
    </row>
    <row r="37" spans="2:12" s="96" customFormat="1" ht="22.5" customHeight="1">
      <c r="B37" s="92">
        <f t="shared" si="0"/>
        <v>34</v>
      </c>
      <c r="C37" s="98" t="s">
        <v>787</v>
      </c>
      <c r="D37" s="97" t="s">
        <v>786</v>
      </c>
      <c r="E37" s="97" t="s">
        <v>73</v>
      </c>
      <c r="F37" s="97" t="s">
        <v>788</v>
      </c>
      <c r="G37" s="97" t="s">
        <v>785</v>
      </c>
      <c r="H37" s="98"/>
      <c r="I37" s="98"/>
      <c r="J37" s="97" t="s">
        <v>76</v>
      </c>
      <c r="K37" s="97"/>
      <c r="L37" s="95" t="str">
        <f t="shared" ca="1" si="1"/>
        <v>3 năm</v>
      </c>
    </row>
    <row r="38" spans="2:12" s="96" customFormat="1" ht="22.5" customHeight="1">
      <c r="B38" s="92">
        <f t="shared" si="0"/>
        <v>35</v>
      </c>
      <c r="C38" s="98" t="s">
        <v>251</v>
      </c>
      <c r="D38" s="97" t="s">
        <v>250</v>
      </c>
      <c r="E38" s="97" t="s">
        <v>73</v>
      </c>
      <c r="F38" s="97" t="s">
        <v>252</v>
      </c>
      <c r="G38" s="97" t="s">
        <v>253</v>
      </c>
      <c r="H38" s="98"/>
      <c r="I38" s="98"/>
      <c r="J38" s="97" t="s">
        <v>76</v>
      </c>
      <c r="K38" s="97" t="s">
        <v>77</v>
      </c>
      <c r="L38" s="95" t="str">
        <f t="shared" ca="1" si="1"/>
        <v>4 năm</v>
      </c>
    </row>
    <row r="39" spans="2:12" s="96" customFormat="1" ht="22.5" customHeight="1">
      <c r="B39" s="92">
        <f t="shared" si="0"/>
        <v>36</v>
      </c>
      <c r="C39" s="98" t="s">
        <v>892</v>
      </c>
      <c r="D39" s="97" t="s">
        <v>891</v>
      </c>
      <c r="E39" s="97" t="s">
        <v>73</v>
      </c>
      <c r="F39" s="97" t="s">
        <v>893</v>
      </c>
      <c r="G39" s="97" t="s">
        <v>894</v>
      </c>
      <c r="H39" s="98"/>
      <c r="I39" s="98"/>
      <c r="J39" s="97" t="s">
        <v>591</v>
      </c>
      <c r="K39" s="97" t="s">
        <v>77</v>
      </c>
      <c r="L39" s="95" t="str">
        <f t="shared" ca="1" si="1"/>
        <v>2 năm</v>
      </c>
    </row>
    <row r="40" spans="2:12" s="96" customFormat="1" ht="22.5" customHeight="1">
      <c r="B40" s="92">
        <f t="shared" si="0"/>
        <v>37</v>
      </c>
      <c r="C40" s="98" t="s">
        <v>615</v>
      </c>
      <c r="D40" s="97" t="s">
        <v>614</v>
      </c>
      <c r="E40" s="97" t="s">
        <v>80</v>
      </c>
      <c r="F40" s="97" t="s">
        <v>616</v>
      </c>
      <c r="G40" s="97" t="s">
        <v>613</v>
      </c>
      <c r="H40" s="98"/>
      <c r="I40" s="98"/>
      <c r="J40" s="97" t="s">
        <v>76</v>
      </c>
      <c r="K40" s="97" t="s">
        <v>77</v>
      </c>
      <c r="L40" s="95" t="str">
        <f t="shared" ca="1" si="1"/>
        <v>3 năm</v>
      </c>
    </row>
    <row r="41" spans="2:12" s="96" customFormat="1" ht="22.5" customHeight="1">
      <c r="B41" s="92">
        <f t="shared" si="0"/>
        <v>38</v>
      </c>
      <c r="C41" s="98" t="s">
        <v>376</v>
      </c>
      <c r="D41" s="97" t="s">
        <v>375</v>
      </c>
      <c r="E41" s="97" t="s">
        <v>80</v>
      </c>
      <c r="F41" s="97" t="s">
        <v>377</v>
      </c>
      <c r="G41" s="97" t="s">
        <v>371</v>
      </c>
      <c r="H41" s="98"/>
      <c r="I41" s="98"/>
      <c r="J41" s="97" t="s">
        <v>76</v>
      </c>
      <c r="K41" s="97" t="s">
        <v>77</v>
      </c>
      <c r="L41" s="95" t="str">
        <f t="shared" ca="1" si="1"/>
        <v>3 năm</v>
      </c>
    </row>
    <row r="42" spans="2:12" s="96" customFormat="1" ht="22.5" customHeight="1">
      <c r="B42" s="92">
        <f t="shared" si="0"/>
        <v>39</v>
      </c>
      <c r="C42" s="98" t="s">
        <v>441</v>
      </c>
      <c r="D42" s="97" t="s">
        <v>440</v>
      </c>
      <c r="E42" s="97" t="s">
        <v>80</v>
      </c>
      <c r="F42" s="97" t="s">
        <v>442</v>
      </c>
      <c r="G42" s="97" t="s">
        <v>443</v>
      </c>
      <c r="H42" s="98"/>
      <c r="I42" s="98"/>
      <c r="J42" s="97" t="s">
        <v>76</v>
      </c>
      <c r="K42" s="97" t="s">
        <v>132</v>
      </c>
      <c r="L42" s="95" t="str">
        <f t="shared" ca="1" si="1"/>
        <v>3 năm</v>
      </c>
    </row>
    <row r="43" spans="2:12" s="96" customFormat="1" ht="22.5" customHeight="1">
      <c r="B43" s="92">
        <f t="shared" si="0"/>
        <v>40</v>
      </c>
      <c r="C43" s="98" t="s">
        <v>920</v>
      </c>
      <c r="D43" s="97" t="s">
        <v>919</v>
      </c>
      <c r="E43" s="97" t="s">
        <v>73</v>
      </c>
      <c r="F43" s="97" t="s">
        <v>921</v>
      </c>
      <c r="G43" s="97" t="s">
        <v>922</v>
      </c>
      <c r="H43" s="98"/>
      <c r="I43" s="98"/>
      <c r="J43" s="97" t="s">
        <v>651</v>
      </c>
      <c r="K43" s="97"/>
      <c r="L43" s="95" t="str">
        <f t="shared" ca="1" si="1"/>
        <v>2 năm</v>
      </c>
    </row>
    <row r="44" spans="2:12" s="96" customFormat="1" ht="22.5" customHeight="1">
      <c r="B44" s="92">
        <f t="shared" si="0"/>
        <v>41</v>
      </c>
      <c r="C44" s="98" t="s">
        <v>652</v>
      </c>
      <c r="D44" s="97" t="s">
        <v>6</v>
      </c>
      <c r="E44" s="97" t="s">
        <v>73</v>
      </c>
      <c r="F44" s="97" t="s">
        <v>653</v>
      </c>
      <c r="G44" s="97" t="s">
        <v>606</v>
      </c>
      <c r="H44" s="98"/>
      <c r="I44" s="98"/>
      <c r="J44" s="97" t="s">
        <v>76</v>
      </c>
      <c r="K44" s="97"/>
      <c r="L44" s="95" t="str">
        <f t="shared" ca="1" si="1"/>
        <v>3 năm</v>
      </c>
    </row>
    <row r="45" spans="2:12" s="96" customFormat="1" ht="22.5" customHeight="1">
      <c r="B45" s="92">
        <f t="shared" si="0"/>
        <v>42</v>
      </c>
      <c r="C45" s="98" t="s">
        <v>676</v>
      </c>
      <c r="D45" s="97" t="s">
        <v>675</v>
      </c>
      <c r="E45" s="97" t="s">
        <v>73</v>
      </c>
      <c r="F45" s="97" t="s">
        <v>677</v>
      </c>
      <c r="G45" s="97" t="s">
        <v>665</v>
      </c>
      <c r="H45" s="98"/>
      <c r="I45" s="98"/>
      <c r="J45" s="97" t="s">
        <v>76</v>
      </c>
      <c r="K45" s="97" t="s">
        <v>531</v>
      </c>
      <c r="L45" s="95" t="str">
        <f t="shared" ca="1" si="1"/>
        <v>3 năm</v>
      </c>
    </row>
    <row r="46" spans="2:12" s="96" customFormat="1" ht="22.5" customHeight="1">
      <c r="B46" s="92">
        <f t="shared" si="0"/>
        <v>43</v>
      </c>
      <c r="C46" s="98" t="s">
        <v>170</v>
      </c>
      <c r="D46" s="97" t="s">
        <v>169</v>
      </c>
      <c r="E46" s="97" t="s">
        <v>80</v>
      </c>
      <c r="F46" s="97" t="s">
        <v>171</v>
      </c>
      <c r="G46" s="97" t="s">
        <v>172</v>
      </c>
      <c r="H46" s="98"/>
      <c r="I46" s="98"/>
      <c r="J46" s="97" t="s">
        <v>76</v>
      </c>
      <c r="K46" s="97" t="s">
        <v>77</v>
      </c>
      <c r="L46" s="95" t="str">
        <f t="shared" ca="1" si="1"/>
        <v>4 năm</v>
      </c>
    </row>
    <row r="47" spans="2:12" s="96" customFormat="1" ht="22.5" customHeight="1">
      <c r="B47" s="92">
        <f t="shared" si="0"/>
        <v>44</v>
      </c>
      <c r="C47" s="98" t="s">
        <v>515</v>
      </c>
      <c r="D47" s="97" t="s">
        <v>514</v>
      </c>
      <c r="E47" s="97" t="s">
        <v>80</v>
      </c>
      <c r="F47" s="97" t="s">
        <v>130</v>
      </c>
      <c r="G47" s="97" t="s">
        <v>513</v>
      </c>
      <c r="H47" s="98"/>
      <c r="I47" s="98"/>
      <c r="J47" s="97" t="s">
        <v>76</v>
      </c>
      <c r="K47" s="97" t="s">
        <v>77</v>
      </c>
      <c r="L47" s="95" t="str">
        <f t="shared" ca="1" si="1"/>
        <v>3 năm</v>
      </c>
    </row>
    <row r="48" spans="2:12" s="96" customFormat="1" ht="22.5" customHeight="1">
      <c r="B48" s="92">
        <f t="shared" si="0"/>
        <v>45</v>
      </c>
      <c r="C48" s="98" t="s">
        <v>814</v>
      </c>
      <c r="D48" s="97" t="s">
        <v>813</v>
      </c>
      <c r="E48" s="97" t="s">
        <v>73</v>
      </c>
      <c r="F48" s="97" t="s">
        <v>815</v>
      </c>
      <c r="G48" s="97" t="s">
        <v>816</v>
      </c>
      <c r="H48" s="98"/>
      <c r="I48" s="98"/>
      <c r="J48" s="97" t="s">
        <v>76</v>
      </c>
      <c r="K48" s="97" t="s">
        <v>77</v>
      </c>
      <c r="L48" s="95" t="str">
        <f t="shared" ca="1" si="1"/>
        <v>2 năm</v>
      </c>
    </row>
    <row r="49" spans="2:12" s="96" customFormat="1" ht="22.5" customHeight="1">
      <c r="B49" s="92">
        <f t="shared" si="0"/>
        <v>46</v>
      </c>
      <c r="C49" s="98" t="s">
        <v>313</v>
      </c>
      <c r="D49" s="97" t="s">
        <v>312</v>
      </c>
      <c r="E49" s="97" t="s">
        <v>80</v>
      </c>
      <c r="F49" s="97" t="s">
        <v>314</v>
      </c>
      <c r="G49" s="97" t="s">
        <v>311</v>
      </c>
      <c r="H49" s="98"/>
      <c r="I49" s="98"/>
      <c r="J49" s="97" t="s">
        <v>76</v>
      </c>
      <c r="K49" s="97" t="s">
        <v>115</v>
      </c>
      <c r="L49" s="95" t="str">
        <f t="shared" ca="1" si="1"/>
        <v>4 năm</v>
      </c>
    </row>
    <row r="50" spans="2:12" s="96" customFormat="1" ht="22.5" customHeight="1">
      <c r="B50" s="92">
        <f t="shared" si="0"/>
        <v>47</v>
      </c>
      <c r="C50" s="98" t="s">
        <v>434</v>
      </c>
      <c r="D50" s="97" t="s">
        <v>433</v>
      </c>
      <c r="E50" s="97" t="s">
        <v>73</v>
      </c>
      <c r="F50" s="97" t="s">
        <v>435</v>
      </c>
      <c r="G50" s="97" t="s">
        <v>432</v>
      </c>
      <c r="H50" s="98"/>
      <c r="I50" s="98"/>
      <c r="J50" s="97" t="s">
        <v>76</v>
      </c>
      <c r="K50" s="97" t="s">
        <v>77</v>
      </c>
      <c r="L50" s="95" t="str">
        <f t="shared" ca="1" si="1"/>
        <v>3 năm</v>
      </c>
    </row>
    <row r="51" spans="2:12" s="96" customFormat="1" ht="22.5" customHeight="1">
      <c r="B51" s="92">
        <f t="shared" si="0"/>
        <v>48</v>
      </c>
      <c r="C51" s="98" t="s">
        <v>430</v>
      </c>
      <c r="D51" s="97" t="s">
        <v>429</v>
      </c>
      <c r="E51" s="97" t="s">
        <v>73</v>
      </c>
      <c r="F51" s="97" t="s">
        <v>431</v>
      </c>
      <c r="G51" s="97" t="s">
        <v>432</v>
      </c>
      <c r="H51" s="98"/>
      <c r="I51" s="98"/>
      <c r="J51" s="97" t="s">
        <v>76</v>
      </c>
      <c r="K51" s="97" t="s">
        <v>77</v>
      </c>
      <c r="L51" s="95" t="str">
        <f t="shared" ca="1" si="1"/>
        <v>3 năm</v>
      </c>
    </row>
    <row r="52" spans="2:12" s="96" customFormat="1" ht="22.5" customHeight="1">
      <c r="B52" s="92">
        <f t="shared" si="0"/>
        <v>49</v>
      </c>
      <c r="C52" s="98" t="s">
        <v>560</v>
      </c>
      <c r="D52" s="97" t="s">
        <v>559</v>
      </c>
      <c r="E52" s="97" t="s">
        <v>73</v>
      </c>
      <c r="F52" s="97" t="s">
        <v>561</v>
      </c>
      <c r="G52" s="97" t="s">
        <v>562</v>
      </c>
      <c r="H52" s="98"/>
      <c r="I52" s="98"/>
      <c r="J52" s="97" t="s">
        <v>76</v>
      </c>
      <c r="K52" s="97" t="s">
        <v>77</v>
      </c>
      <c r="L52" s="95" t="str">
        <f t="shared" ca="1" si="1"/>
        <v>5 năm</v>
      </c>
    </row>
    <row r="53" spans="2:12" s="96" customFormat="1" ht="22.5" customHeight="1">
      <c r="B53" s="92">
        <f t="shared" si="0"/>
        <v>50</v>
      </c>
      <c r="C53" s="98" t="s">
        <v>690</v>
      </c>
      <c r="D53" s="97" t="s">
        <v>689</v>
      </c>
      <c r="E53" s="97" t="s">
        <v>73</v>
      </c>
      <c r="F53" s="97" t="s">
        <v>691</v>
      </c>
      <c r="G53" s="97" t="s">
        <v>685</v>
      </c>
      <c r="H53" s="98"/>
      <c r="I53" s="98"/>
      <c r="J53" s="97" t="s">
        <v>76</v>
      </c>
      <c r="K53" s="97" t="s">
        <v>132</v>
      </c>
      <c r="L53" s="95" t="str">
        <f t="shared" ca="1" si="1"/>
        <v>3 năm</v>
      </c>
    </row>
    <row r="54" spans="2:12" s="96" customFormat="1" ht="22.5" customHeight="1">
      <c r="B54" s="92">
        <f t="shared" si="0"/>
        <v>51</v>
      </c>
      <c r="C54" s="98" t="s">
        <v>278</v>
      </c>
      <c r="D54" s="97" t="s">
        <v>277</v>
      </c>
      <c r="E54" s="97" t="s">
        <v>73</v>
      </c>
      <c r="F54" s="97" t="s">
        <v>279</v>
      </c>
      <c r="G54" s="97" t="s">
        <v>280</v>
      </c>
      <c r="H54" s="98"/>
      <c r="I54" s="98"/>
      <c r="J54" s="97" t="s">
        <v>76</v>
      </c>
      <c r="K54" s="97" t="s">
        <v>77</v>
      </c>
      <c r="L54" s="95" t="str">
        <f t="shared" ca="1" si="1"/>
        <v>4 năm</v>
      </c>
    </row>
    <row r="55" spans="2:12" s="96" customFormat="1" ht="22.5" customHeight="1">
      <c r="B55" s="92">
        <f t="shared" si="0"/>
        <v>52</v>
      </c>
      <c r="C55" s="98" t="s">
        <v>202</v>
      </c>
      <c r="D55" s="97" t="s">
        <v>201</v>
      </c>
      <c r="E55" s="97" t="s">
        <v>73</v>
      </c>
      <c r="F55" s="97" t="s">
        <v>203</v>
      </c>
      <c r="G55" s="97" t="s">
        <v>204</v>
      </c>
      <c r="H55" s="98"/>
      <c r="I55" s="98"/>
      <c r="J55" s="97" t="s">
        <v>76</v>
      </c>
      <c r="K55" s="97" t="s">
        <v>77</v>
      </c>
      <c r="L55" s="95" t="str">
        <f t="shared" ca="1" si="1"/>
        <v>4 năm</v>
      </c>
    </row>
    <row r="56" spans="2:12" s="96" customFormat="1" ht="22.5" customHeight="1">
      <c r="B56" s="92">
        <f t="shared" si="0"/>
        <v>53</v>
      </c>
      <c r="C56" s="98" t="s">
        <v>225</v>
      </c>
      <c r="D56" s="97" t="s">
        <v>224</v>
      </c>
      <c r="E56" s="97" t="s">
        <v>73</v>
      </c>
      <c r="F56" s="97" t="s">
        <v>226</v>
      </c>
      <c r="G56" s="97" t="s">
        <v>227</v>
      </c>
      <c r="H56" s="98"/>
      <c r="I56" s="98"/>
      <c r="J56" s="97" t="s">
        <v>76</v>
      </c>
      <c r="K56" s="97" t="s">
        <v>77</v>
      </c>
      <c r="L56" s="95" t="str">
        <f t="shared" ca="1" si="1"/>
        <v>4 năm</v>
      </c>
    </row>
    <row r="57" spans="2:12" s="96" customFormat="1" ht="22.5" customHeight="1">
      <c r="B57" s="92">
        <f t="shared" si="0"/>
        <v>54</v>
      </c>
      <c r="C57" s="98" t="s">
        <v>415</v>
      </c>
      <c r="D57" s="97" t="s">
        <v>414</v>
      </c>
      <c r="E57" s="97" t="s">
        <v>73</v>
      </c>
      <c r="F57" s="97" t="s">
        <v>416</v>
      </c>
      <c r="G57" s="97" t="s">
        <v>402</v>
      </c>
      <c r="H57" s="98"/>
      <c r="I57" s="98"/>
      <c r="J57" s="97" t="s">
        <v>76</v>
      </c>
      <c r="K57" s="97" t="s">
        <v>77</v>
      </c>
      <c r="L57" s="95" t="str">
        <f t="shared" ca="1" si="1"/>
        <v>3 năm</v>
      </c>
    </row>
    <row r="58" spans="2:12" s="96" customFormat="1" ht="22.5" customHeight="1">
      <c r="B58" s="92">
        <f t="shared" si="0"/>
        <v>55</v>
      </c>
      <c r="C58" s="98" t="s">
        <v>504</v>
      </c>
      <c r="D58" s="97" t="s">
        <v>503</v>
      </c>
      <c r="E58" s="97" t="s">
        <v>73</v>
      </c>
      <c r="F58" s="97" t="s">
        <v>505</v>
      </c>
      <c r="G58" s="97" t="s">
        <v>502</v>
      </c>
      <c r="H58" s="98"/>
      <c r="I58" s="98"/>
      <c r="J58" s="97" t="s">
        <v>76</v>
      </c>
      <c r="K58" s="97" t="s">
        <v>77</v>
      </c>
      <c r="L58" s="95" t="str">
        <f t="shared" ca="1" si="1"/>
        <v>3 năm</v>
      </c>
    </row>
    <row r="59" spans="2:12" s="96" customFormat="1" ht="22.5" customHeight="1">
      <c r="B59" s="92">
        <f t="shared" si="0"/>
        <v>56</v>
      </c>
      <c r="C59" s="98" t="s">
        <v>580</v>
      </c>
      <c r="D59" s="97" t="s">
        <v>579</v>
      </c>
      <c r="E59" s="97" t="s">
        <v>73</v>
      </c>
      <c r="F59" s="97" t="s">
        <v>581</v>
      </c>
      <c r="G59" s="97" t="s">
        <v>582</v>
      </c>
      <c r="H59" s="98"/>
      <c r="I59" s="98"/>
      <c r="J59" s="97" t="s">
        <v>76</v>
      </c>
      <c r="K59" s="97" t="s">
        <v>77</v>
      </c>
      <c r="L59" s="95" t="str">
        <f t="shared" ca="1" si="1"/>
        <v>3 năm</v>
      </c>
    </row>
    <row r="60" spans="2:12" s="96" customFormat="1" ht="22.5" customHeight="1">
      <c r="B60" s="92">
        <f t="shared" si="0"/>
        <v>57</v>
      </c>
      <c r="C60" s="98" t="s">
        <v>369</v>
      </c>
      <c r="D60" s="97" t="s">
        <v>368</v>
      </c>
      <c r="E60" s="97" t="s">
        <v>73</v>
      </c>
      <c r="F60" s="97" t="s">
        <v>370</v>
      </c>
      <c r="G60" s="97" t="s">
        <v>371</v>
      </c>
      <c r="H60" s="98"/>
      <c r="I60" s="98"/>
      <c r="J60" s="97" t="s">
        <v>76</v>
      </c>
      <c r="K60" s="97" t="s">
        <v>148</v>
      </c>
      <c r="L60" s="95" t="str">
        <f t="shared" ca="1" si="1"/>
        <v>3 năm</v>
      </c>
    </row>
    <row r="61" spans="2:12" s="96" customFormat="1" ht="22.5" customHeight="1">
      <c r="B61" s="92">
        <f t="shared" si="0"/>
        <v>58</v>
      </c>
      <c r="C61" s="98" t="s">
        <v>568</v>
      </c>
      <c r="D61" s="97" t="s">
        <v>567</v>
      </c>
      <c r="E61" s="97" t="s">
        <v>73</v>
      </c>
      <c r="F61" s="97" t="s">
        <v>569</v>
      </c>
      <c r="G61" s="97" t="s">
        <v>570</v>
      </c>
      <c r="H61" s="98"/>
      <c r="I61" s="98"/>
      <c r="J61" s="97" t="s">
        <v>76</v>
      </c>
      <c r="K61" s="97" t="s">
        <v>77</v>
      </c>
      <c r="L61" s="95" t="str">
        <f t="shared" ca="1" si="1"/>
        <v>3 năm</v>
      </c>
    </row>
    <row r="62" spans="2:12" s="96" customFormat="1" ht="22.5" customHeight="1">
      <c r="B62" s="92">
        <f t="shared" si="0"/>
        <v>59</v>
      </c>
      <c r="C62" s="98" t="s">
        <v>924</v>
      </c>
      <c r="D62" s="97" t="s">
        <v>923</v>
      </c>
      <c r="E62" s="97" t="s">
        <v>73</v>
      </c>
      <c r="F62" s="97" t="s">
        <v>925</v>
      </c>
      <c r="G62" s="97" t="s">
        <v>922</v>
      </c>
      <c r="H62" s="98"/>
      <c r="I62" s="98"/>
      <c r="J62" s="97" t="s">
        <v>651</v>
      </c>
      <c r="K62" s="97"/>
      <c r="L62" s="95" t="str">
        <f t="shared" ca="1" si="1"/>
        <v>2 năm</v>
      </c>
    </row>
    <row r="63" spans="2:12" s="96" customFormat="1" ht="22.5" customHeight="1">
      <c r="B63" s="92">
        <f t="shared" si="0"/>
        <v>60</v>
      </c>
      <c r="C63" s="98" t="s">
        <v>783</v>
      </c>
      <c r="D63" s="97" t="s">
        <v>782</v>
      </c>
      <c r="E63" s="97" t="s">
        <v>80</v>
      </c>
      <c r="F63" s="97" t="s">
        <v>784</v>
      </c>
      <c r="G63" s="97" t="s">
        <v>785</v>
      </c>
      <c r="H63" s="98"/>
      <c r="I63" s="98"/>
      <c r="J63" s="97" t="s">
        <v>76</v>
      </c>
      <c r="K63" s="97" t="s">
        <v>132</v>
      </c>
      <c r="L63" s="95" t="str">
        <f t="shared" ca="1" si="1"/>
        <v>3 năm</v>
      </c>
    </row>
    <row r="64" spans="2:12" s="96" customFormat="1" ht="22.5" customHeight="1">
      <c r="B64" s="92">
        <f t="shared" si="0"/>
        <v>61</v>
      </c>
      <c r="C64" s="98" t="s">
        <v>259</v>
      </c>
      <c r="D64" s="97" t="s">
        <v>258</v>
      </c>
      <c r="E64" s="97" t="s">
        <v>80</v>
      </c>
      <c r="F64" s="97" t="s">
        <v>260</v>
      </c>
      <c r="G64" s="97" t="s">
        <v>261</v>
      </c>
      <c r="H64" s="98"/>
      <c r="I64" s="98"/>
      <c r="J64" s="97" t="s">
        <v>76</v>
      </c>
      <c r="K64" s="97" t="s">
        <v>77</v>
      </c>
      <c r="L64" s="95" t="str">
        <f t="shared" ca="1" si="1"/>
        <v>4 năm</v>
      </c>
    </row>
    <row r="65" spans="2:12" s="96" customFormat="1" ht="22.5" customHeight="1">
      <c r="B65" s="92">
        <f t="shared" si="0"/>
        <v>62</v>
      </c>
      <c r="C65" s="98" t="s">
        <v>386</v>
      </c>
      <c r="D65" s="97" t="s">
        <v>385</v>
      </c>
      <c r="E65" s="97" t="s">
        <v>80</v>
      </c>
      <c r="F65" s="97" t="s">
        <v>387</v>
      </c>
      <c r="G65" s="97" t="s">
        <v>384</v>
      </c>
      <c r="H65" s="98"/>
      <c r="I65" s="98"/>
      <c r="J65" s="97" t="s">
        <v>76</v>
      </c>
      <c r="K65" s="97" t="s">
        <v>156</v>
      </c>
      <c r="L65" s="95" t="str">
        <f t="shared" ca="1" si="1"/>
        <v>3 năm</v>
      </c>
    </row>
    <row r="66" spans="2:12" s="96" customFormat="1" ht="22.5" customHeight="1">
      <c r="B66" s="92">
        <f t="shared" si="0"/>
        <v>63</v>
      </c>
      <c r="C66" s="98" t="s">
        <v>851</v>
      </c>
      <c r="D66" s="97" t="s">
        <v>850</v>
      </c>
      <c r="E66" s="97" t="s">
        <v>80</v>
      </c>
      <c r="F66" s="97" t="s">
        <v>852</v>
      </c>
      <c r="G66" s="97" t="s">
        <v>853</v>
      </c>
      <c r="H66" s="98"/>
      <c r="I66" s="98"/>
      <c r="J66" s="97" t="s">
        <v>651</v>
      </c>
      <c r="K66" s="97" t="s">
        <v>77</v>
      </c>
      <c r="L66" s="95" t="str">
        <f t="shared" ca="1" si="1"/>
        <v>2 năm</v>
      </c>
    </row>
    <row r="67" spans="2:12" s="96" customFormat="1" ht="22.5" customHeight="1">
      <c r="B67" s="92">
        <f t="shared" ref="B67:B130" si="2">IF(ROW(D67)=3,"Mẫu",ROW(D67)-3)</f>
        <v>64</v>
      </c>
      <c r="C67" s="98" t="s">
        <v>633</v>
      </c>
      <c r="D67" s="97" t="s">
        <v>632</v>
      </c>
      <c r="E67" s="97" t="s">
        <v>80</v>
      </c>
      <c r="F67" s="97" t="s">
        <v>634</v>
      </c>
      <c r="G67" s="97" t="s">
        <v>635</v>
      </c>
      <c r="H67" s="98"/>
      <c r="I67" s="98"/>
      <c r="J67" s="97" t="s">
        <v>76</v>
      </c>
      <c r="K67" s="97" t="s">
        <v>77</v>
      </c>
      <c r="L67" s="95" t="str">
        <f t="shared" ref="L67:L130" ca="1" si="3">INT((TODAY()-G67)/365)&amp;" năm"</f>
        <v>3 năm</v>
      </c>
    </row>
    <row r="68" spans="2:12" s="96" customFormat="1" ht="22.5" customHeight="1">
      <c r="B68" s="92">
        <f t="shared" si="2"/>
        <v>65</v>
      </c>
      <c r="C68" s="98" t="s">
        <v>790</v>
      </c>
      <c r="D68" s="97" t="s">
        <v>789</v>
      </c>
      <c r="E68" s="97" t="s">
        <v>80</v>
      </c>
      <c r="F68" s="97" t="s">
        <v>791</v>
      </c>
      <c r="G68" s="97" t="s">
        <v>792</v>
      </c>
      <c r="H68" s="98"/>
      <c r="I68" s="98"/>
      <c r="J68" s="97" t="s">
        <v>76</v>
      </c>
      <c r="K68" s="97" t="s">
        <v>77</v>
      </c>
      <c r="L68" s="95" t="str">
        <f t="shared" ca="1" si="3"/>
        <v>3 năm</v>
      </c>
    </row>
    <row r="69" spans="2:12" s="96" customFormat="1" ht="22.5" customHeight="1">
      <c r="B69" s="92">
        <f t="shared" si="2"/>
        <v>66</v>
      </c>
      <c r="C69" s="98" t="s">
        <v>247</v>
      </c>
      <c r="D69" s="97" t="s">
        <v>246</v>
      </c>
      <c r="E69" s="97" t="s">
        <v>80</v>
      </c>
      <c r="F69" s="97" t="s">
        <v>248</v>
      </c>
      <c r="G69" s="97" t="s">
        <v>242</v>
      </c>
      <c r="H69" s="98"/>
      <c r="I69" s="98"/>
      <c r="J69" s="97" t="s">
        <v>249</v>
      </c>
      <c r="K69" s="97" t="s">
        <v>115</v>
      </c>
      <c r="L69" s="95" t="str">
        <f t="shared" ca="1" si="3"/>
        <v>4 năm</v>
      </c>
    </row>
    <row r="70" spans="2:12" s="96" customFormat="1" ht="22.5" customHeight="1">
      <c r="B70" s="92">
        <f t="shared" si="2"/>
        <v>67</v>
      </c>
      <c r="C70" s="98" t="s">
        <v>484</v>
      </c>
      <c r="D70" s="97" t="s">
        <v>483</v>
      </c>
      <c r="E70" s="97" t="s">
        <v>80</v>
      </c>
      <c r="F70" s="97" t="s">
        <v>485</v>
      </c>
      <c r="G70" s="97" t="s">
        <v>476</v>
      </c>
      <c r="H70" s="98"/>
      <c r="I70" s="98"/>
      <c r="J70" s="97" t="s">
        <v>76</v>
      </c>
      <c r="K70" s="97" t="s">
        <v>77</v>
      </c>
      <c r="L70" s="95" t="str">
        <f t="shared" ca="1" si="3"/>
        <v>3 năm</v>
      </c>
    </row>
    <row r="71" spans="2:12" s="96" customFormat="1" ht="22.5" customHeight="1">
      <c r="B71" s="92">
        <f t="shared" si="2"/>
        <v>68</v>
      </c>
      <c r="C71" s="98" t="s">
        <v>290</v>
      </c>
      <c r="D71" s="97" t="s">
        <v>289</v>
      </c>
      <c r="E71" s="97" t="s">
        <v>80</v>
      </c>
      <c r="F71" s="97" t="s">
        <v>291</v>
      </c>
      <c r="G71" s="97" t="s">
        <v>292</v>
      </c>
      <c r="H71" s="98"/>
      <c r="I71" s="98"/>
      <c r="J71" s="97" t="s">
        <v>76</v>
      </c>
      <c r="K71" s="97" t="s">
        <v>77</v>
      </c>
      <c r="L71" s="95" t="str">
        <f t="shared" ca="1" si="3"/>
        <v>4 năm</v>
      </c>
    </row>
    <row r="72" spans="2:12" s="96" customFormat="1" ht="22.5" customHeight="1">
      <c r="B72" s="92">
        <f t="shared" si="2"/>
        <v>69</v>
      </c>
      <c r="C72" s="98" t="s">
        <v>182</v>
      </c>
      <c r="D72" s="97" t="s">
        <v>181</v>
      </c>
      <c r="E72" s="97" t="s">
        <v>80</v>
      </c>
      <c r="F72" s="97" t="s">
        <v>183</v>
      </c>
      <c r="G72" s="97" t="s">
        <v>184</v>
      </c>
      <c r="H72" s="98"/>
      <c r="I72" s="98"/>
      <c r="J72" s="97" t="s">
        <v>76</v>
      </c>
      <c r="K72" s="97" t="s">
        <v>77</v>
      </c>
      <c r="L72" s="95" t="str">
        <f t="shared" ca="1" si="3"/>
        <v>4 năm</v>
      </c>
    </row>
    <row r="73" spans="2:12" s="96" customFormat="1" ht="22.5" customHeight="1">
      <c r="B73" s="92">
        <f t="shared" si="2"/>
        <v>70</v>
      </c>
      <c r="C73" s="98" t="s">
        <v>362</v>
      </c>
      <c r="D73" s="97" t="s">
        <v>361</v>
      </c>
      <c r="E73" s="97" t="s">
        <v>80</v>
      </c>
      <c r="F73" s="97" t="s">
        <v>363</v>
      </c>
      <c r="G73" s="97" t="s">
        <v>364</v>
      </c>
      <c r="H73" s="98"/>
      <c r="I73" s="98"/>
      <c r="J73" s="97" t="s">
        <v>76</v>
      </c>
      <c r="K73" s="97" t="s">
        <v>77</v>
      </c>
      <c r="L73" s="95" t="str">
        <f t="shared" ca="1" si="3"/>
        <v>3 năm</v>
      </c>
    </row>
    <row r="74" spans="2:12" s="96" customFormat="1" ht="22.5" customHeight="1">
      <c r="B74" s="92">
        <f t="shared" si="2"/>
        <v>71</v>
      </c>
      <c r="C74" s="98" t="s">
        <v>572</v>
      </c>
      <c r="D74" s="97" t="s">
        <v>571</v>
      </c>
      <c r="E74" s="97" t="s">
        <v>80</v>
      </c>
      <c r="F74" s="97" t="s">
        <v>573</v>
      </c>
      <c r="G74" s="97" t="s">
        <v>574</v>
      </c>
      <c r="H74" s="98"/>
      <c r="I74" s="98"/>
      <c r="J74" s="97" t="s">
        <v>76</v>
      </c>
      <c r="K74" s="97" t="s">
        <v>77</v>
      </c>
      <c r="L74" s="95" t="str">
        <f t="shared" ca="1" si="3"/>
        <v>3 năm</v>
      </c>
    </row>
    <row r="75" spans="2:12" s="96" customFormat="1" ht="22.5" customHeight="1">
      <c r="B75" s="92">
        <f t="shared" si="2"/>
        <v>72</v>
      </c>
      <c r="C75" s="98" t="s">
        <v>466</v>
      </c>
      <c r="D75" s="97" t="s">
        <v>465</v>
      </c>
      <c r="E75" s="97" t="s">
        <v>80</v>
      </c>
      <c r="F75" s="97" t="s">
        <v>467</v>
      </c>
      <c r="G75" s="97" t="s">
        <v>468</v>
      </c>
      <c r="H75" s="98"/>
      <c r="I75" s="98"/>
      <c r="J75" s="97" t="s">
        <v>76</v>
      </c>
      <c r="K75" s="97" t="s">
        <v>77</v>
      </c>
      <c r="L75" s="95" t="str">
        <f t="shared" ca="1" si="3"/>
        <v>3 năm</v>
      </c>
    </row>
    <row r="76" spans="2:12" s="96" customFormat="1" ht="22.5" customHeight="1">
      <c r="B76" s="92">
        <f t="shared" si="2"/>
        <v>73</v>
      </c>
      <c r="C76" s="98" t="s">
        <v>663</v>
      </c>
      <c r="D76" s="97" t="s">
        <v>662</v>
      </c>
      <c r="E76" s="97" t="s">
        <v>80</v>
      </c>
      <c r="F76" s="97" t="s">
        <v>664</v>
      </c>
      <c r="G76" s="97" t="s">
        <v>665</v>
      </c>
      <c r="H76" s="98"/>
      <c r="I76" s="98"/>
      <c r="J76" s="97" t="s">
        <v>76</v>
      </c>
      <c r="K76" s="97" t="s">
        <v>77</v>
      </c>
      <c r="L76" s="95" t="str">
        <f t="shared" ca="1" si="3"/>
        <v>3 năm</v>
      </c>
    </row>
    <row r="77" spans="2:12" s="96" customFormat="1" ht="22.5" customHeight="1">
      <c r="B77" s="92">
        <f t="shared" si="2"/>
        <v>74</v>
      </c>
      <c r="C77" s="98" t="s">
        <v>382</v>
      </c>
      <c r="D77" s="97" t="s">
        <v>381</v>
      </c>
      <c r="E77" s="97" t="s">
        <v>73</v>
      </c>
      <c r="F77" s="97" t="s">
        <v>383</v>
      </c>
      <c r="G77" s="97" t="s">
        <v>384</v>
      </c>
      <c r="H77" s="98"/>
      <c r="I77" s="98"/>
      <c r="J77" s="97" t="s">
        <v>76</v>
      </c>
      <c r="K77" s="97" t="s">
        <v>132</v>
      </c>
      <c r="L77" s="95" t="str">
        <f t="shared" ca="1" si="3"/>
        <v>3 năm</v>
      </c>
    </row>
    <row r="78" spans="2:12" s="96" customFormat="1" ht="22.5" customHeight="1">
      <c r="B78" s="92">
        <f t="shared" si="2"/>
        <v>75</v>
      </c>
      <c r="C78" s="98" t="s">
        <v>462</v>
      </c>
      <c r="D78" s="97" t="s">
        <v>461</v>
      </c>
      <c r="E78" s="97" t="s">
        <v>73</v>
      </c>
      <c r="F78" s="97" t="s">
        <v>463</v>
      </c>
      <c r="G78" s="97" t="s">
        <v>464</v>
      </c>
      <c r="H78" s="98"/>
      <c r="I78" s="98"/>
      <c r="J78" s="97" t="s">
        <v>76</v>
      </c>
      <c r="K78" s="97" t="s">
        <v>77</v>
      </c>
      <c r="L78" s="95" t="str">
        <f t="shared" ca="1" si="3"/>
        <v>3 năm</v>
      </c>
    </row>
    <row r="79" spans="2:12" s="96" customFormat="1" ht="22.5" customHeight="1">
      <c r="B79" s="92">
        <f t="shared" si="2"/>
        <v>76</v>
      </c>
      <c r="C79" s="98" t="s">
        <v>301</v>
      </c>
      <c r="D79" s="97" t="s">
        <v>300</v>
      </c>
      <c r="E79" s="97" t="s">
        <v>73</v>
      </c>
      <c r="F79" s="97" t="s">
        <v>302</v>
      </c>
      <c r="G79" s="97" t="s">
        <v>303</v>
      </c>
      <c r="H79" s="98"/>
      <c r="I79" s="98"/>
      <c r="J79" s="97" t="s">
        <v>76</v>
      </c>
      <c r="K79" s="97" t="s">
        <v>77</v>
      </c>
      <c r="L79" s="95" t="str">
        <f t="shared" ca="1" si="3"/>
        <v>4 năm</v>
      </c>
    </row>
    <row r="80" spans="2:12" s="96" customFormat="1" ht="22.5" customHeight="1">
      <c r="B80" s="92">
        <f t="shared" si="2"/>
        <v>77</v>
      </c>
      <c r="C80" s="98" t="s">
        <v>528</v>
      </c>
      <c r="D80" s="97" t="s">
        <v>527</v>
      </c>
      <c r="E80" s="97" t="s">
        <v>73</v>
      </c>
      <c r="F80" s="97" t="s">
        <v>529</v>
      </c>
      <c r="G80" s="97" t="s">
        <v>530</v>
      </c>
      <c r="H80" s="98"/>
      <c r="I80" s="98"/>
      <c r="J80" s="97" t="s">
        <v>76</v>
      </c>
      <c r="K80" s="97" t="s">
        <v>531</v>
      </c>
      <c r="L80" s="95" t="str">
        <f t="shared" ca="1" si="3"/>
        <v>3 năm</v>
      </c>
    </row>
    <row r="81" spans="2:12" s="96" customFormat="1" ht="22.5" customHeight="1">
      <c r="B81" s="92">
        <f t="shared" si="2"/>
        <v>78</v>
      </c>
      <c r="C81" s="98" t="s">
        <v>478</v>
      </c>
      <c r="D81" s="97" t="s">
        <v>477</v>
      </c>
      <c r="E81" s="97" t="s">
        <v>73</v>
      </c>
      <c r="F81" s="97" t="s">
        <v>479</v>
      </c>
      <c r="G81" s="97" t="s">
        <v>476</v>
      </c>
      <c r="H81" s="98"/>
      <c r="I81" s="98"/>
      <c r="J81" s="97" t="s">
        <v>76</v>
      </c>
      <c r="K81" s="97" t="s">
        <v>77</v>
      </c>
      <c r="L81" s="95" t="str">
        <f t="shared" ca="1" si="3"/>
        <v>3 năm</v>
      </c>
    </row>
    <row r="82" spans="2:12" s="96" customFormat="1" ht="22.5" customHeight="1">
      <c r="B82" s="92">
        <f t="shared" si="2"/>
        <v>79</v>
      </c>
      <c r="C82" s="98" t="s">
        <v>860</v>
      </c>
      <c r="D82" s="97" t="s">
        <v>859</v>
      </c>
      <c r="E82" s="97" t="s">
        <v>73</v>
      </c>
      <c r="F82" s="97" t="s">
        <v>861</v>
      </c>
      <c r="G82" s="97" t="s">
        <v>857</v>
      </c>
      <c r="H82" s="98"/>
      <c r="I82" s="98"/>
      <c r="J82" s="97" t="s">
        <v>651</v>
      </c>
      <c r="K82" s="97" t="s">
        <v>77</v>
      </c>
      <c r="L82" s="95" t="str">
        <f t="shared" ca="1" si="3"/>
        <v>2 năm</v>
      </c>
    </row>
    <row r="83" spans="2:12" s="96" customFormat="1" ht="22.5" customHeight="1">
      <c r="B83" s="92">
        <f t="shared" si="2"/>
        <v>80</v>
      </c>
      <c r="C83" s="98" t="s">
        <v>166</v>
      </c>
      <c r="D83" s="97" t="s">
        <v>165</v>
      </c>
      <c r="E83" s="97" t="s">
        <v>73</v>
      </c>
      <c r="F83" s="97" t="s">
        <v>167</v>
      </c>
      <c r="G83" s="97" t="s">
        <v>168</v>
      </c>
      <c r="H83" s="98"/>
      <c r="I83" s="98"/>
      <c r="J83" s="97" t="s">
        <v>76</v>
      </c>
      <c r="K83" s="97" t="s">
        <v>77</v>
      </c>
      <c r="L83" s="95" t="str">
        <f t="shared" ca="1" si="3"/>
        <v>4 năm</v>
      </c>
    </row>
    <row r="84" spans="2:12" s="96" customFormat="1" ht="22.5" customHeight="1">
      <c r="B84" s="92">
        <f t="shared" si="2"/>
        <v>81</v>
      </c>
      <c r="C84" s="98" t="s">
        <v>708</v>
      </c>
      <c r="D84" s="97" t="s">
        <v>707</v>
      </c>
      <c r="E84" s="97" t="s">
        <v>80</v>
      </c>
      <c r="F84" s="97" t="s">
        <v>709</v>
      </c>
      <c r="G84" s="97" t="s">
        <v>710</v>
      </c>
      <c r="H84" s="98"/>
      <c r="I84" s="98"/>
      <c r="J84" s="97" t="s">
        <v>76</v>
      </c>
      <c r="K84" s="97" t="s">
        <v>77</v>
      </c>
      <c r="L84" s="95" t="str">
        <f t="shared" ca="1" si="3"/>
        <v>3 năm</v>
      </c>
    </row>
    <row r="85" spans="2:12" s="96" customFormat="1" ht="22.5" customHeight="1">
      <c r="B85" s="92">
        <f t="shared" si="2"/>
        <v>82</v>
      </c>
      <c r="C85" s="98" t="s">
        <v>588</v>
      </c>
      <c r="D85" s="97" t="s">
        <v>587</v>
      </c>
      <c r="E85" s="97" t="s">
        <v>73</v>
      </c>
      <c r="F85" s="97" t="s">
        <v>589</v>
      </c>
      <c r="G85" s="97" t="s">
        <v>590</v>
      </c>
      <c r="H85" s="98"/>
      <c r="I85" s="98"/>
      <c r="J85" s="97" t="s">
        <v>591</v>
      </c>
      <c r="K85" s="97" t="s">
        <v>77</v>
      </c>
      <c r="L85" s="95" t="str">
        <f t="shared" ca="1" si="3"/>
        <v>3 năm</v>
      </c>
    </row>
    <row r="86" spans="2:12" s="96" customFormat="1" ht="22.5" customHeight="1">
      <c r="B86" s="92">
        <f t="shared" si="2"/>
        <v>83</v>
      </c>
      <c r="C86" s="98" t="s">
        <v>445</v>
      </c>
      <c r="D86" s="97" t="s">
        <v>444</v>
      </c>
      <c r="E86" s="97" t="s">
        <v>73</v>
      </c>
      <c r="F86" s="97" t="s">
        <v>446</v>
      </c>
      <c r="G86" s="97" t="s">
        <v>364</v>
      </c>
      <c r="H86" s="98"/>
      <c r="I86" s="98"/>
      <c r="J86" s="97" t="s">
        <v>76</v>
      </c>
      <c r="K86" s="97" t="s">
        <v>77</v>
      </c>
      <c r="L86" s="95" t="str">
        <f t="shared" ca="1" si="3"/>
        <v>3 năm</v>
      </c>
    </row>
    <row r="87" spans="2:12" s="96" customFormat="1" ht="22.5" customHeight="1">
      <c r="B87" s="92">
        <f t="shared" si="2"/>
        <v>84</v>
      </c>
      <c r="C87" s="98" t="s">
        <v>348</v>
      </c>
      <c r="D87" s="97" t="s">
        <v>347</v>
      </c>
      <c r="E87" s="97" t="s">
        <v>73</v>
      </c>
      <c r="F87" s="97" t="s">
        <v>349</v>
      </c>
      <c r="G87" s="97" t="s">
        <v>346</v>
      </c>
      <c r="H87" s="98"/>
      <c r="I87" s="98"/>
      <c r="J87" s="97" t="s">
        <v>76</v>
      </c>
      <c r="K87" s="97"/>
      <c r="L87" s="95" t="str">
        <f t="shared" ca="1" si="3"/>
        <v>3 năm</v>
      </c>
    </row>
    <row r="88" spans="2:12" s="96" customFormat="1" ht="22.5" customHeight="1">
      <c r="B88" s="92">
        <f t="shared" si="2"/>
        <v>85</v>
      </c>
      <c r="C88" s="98" t="s">
        <v>779</v>
      </c>
      <c r="D88" s="97" t="s">
        <v>778</v>
      </c>
      <c r="E88" s="97" t="s">
        <v>73</v>
      </c>
      <c r="F88" s="97" t="s">
        <v>780</v>
      </c>
      <c r="G88" s="97" t="s">
        <v>781</v>
      </c>
      <c r="H88" s="98"/>
      <c r="I88" s="98"/>
      <c r="J88" s="97" t="s">
        <v>76</v>
      </c>
      <c r="K88" s="97" t="s">
        <v>77</v>
      </c>
      <c r="L88" s="95" t="str">
        <f t="shared" ca="1" si="3"/>
        <v>3 năm</v>
      </c>
    </row>
    <row r="89" spans="2:12" s="96" customFormat="1" ht="22.5" customHeight="1">
      <c r="B89" s="92">
        <f t="shared" si="2"/>
        <v>86</v>
      </c>
      <c r="C89" s="98" t="s">
        <v>210</v>
      </c>
      <c r="D89" s="97" t="s">
        <v>209</v>
      </c>
      <c r="E89" s="97" t="s">
        <v>73</v>
      </c>
      <c r="F89" s="97" t="s">
        <v>211</v>
      </c>
      <c r="G89" s="97" t="s">
        <v>208</v>
      </c>
      <c r="H89" s="98"/>
      <c r="I89" s="98"/>
      <c r="J89" s="97" t="s">
        <v>76</v>
      </c>
      <c r="K89" s="97" t="s">
        <v>77</v>
      </c>
      <c r="L89" s="95" t="str">
        <f t="shared" ca="1" si="3"/>
        <v>4 năm</v>
      </c>
    </row>
    <row r="90" spans="2:12" s="96" customFormat="1" ht="22.5" customHeight="1">
      <c r="B90" s="92">
        <f t="shared" si="2"/>
        <v>87</v>
      </c>
      <c r="C90" s="98" t="s">
        <v>933</v>
      </c>
      <c r="D90" s="97" t="s">
        <v>932</v>
      </c>
      <c r="E90" s="97" t="s">
        <v>73</v>
      </c>
      <c r="F90" s="97" t="s">
        <v>934</v>
      </c>
      <c r="G90" s="97" t="s">
        <v>922</v>
      </c>
      <c r="H90" s="98"/>
      <c r="I90" s="98"/>
      <c r="J90" s="97" t="s">
        <v>651</v>
      </c>
      <c r="K90" s="97"/>
      <c r="L90" s="95" t="str">
        <f t="shared" ca="1" si="3"/>
        <v>2 năm</v>
      </c>
    </row>
    <row r="91" spans="2:12" s="96" customFormat="1" ht="22.5" customHeight="1">
      <c r="B91" s="92">
        <f t="shared" si="2"/>
        <v>88</v>
      </c>
      <c r="C91" s="98" t="s">
        <v>213</v>
      </c>
      <c r="D91" s="97" t="s">
        <v>212</v>
      </c>
      <c r="E91" s="97" t="s">
        <v>73</v>
      </c>
      <c r="F91" s="97" t="s">
        <v>214</v>
      </c>
      <c r="G91" s="97" t="s">
        <v>215</v>
      </c>
      <c r="H91" s="98"/>
      <c r="I91" s="98"/>
      <c r="J91" s="97" t="s">
        <v>76</v>
      </c>
      <c r="K91" s="97" t="s">
        <v>132</v>
      </c>
      <c r="L91" s="95" t="str">
        <f t="shared" ca="1" si="3"/>
        <v>4 năm</v>
      </c>
    </row>
    <row r="92" spans="2:12" s="96" customFormat="1" ht="22.5" customHeight="1">
      <c r="B92" s="92">
        <f t="shared" si="2"/>
        <v>89</v>
      </c>
      <c r="C92" s="98" t="s">
        <v>422</v>
      </c>
      <c r="D92" s="97" t="s">
        <v>421</v>
      </c>
      <c r="E92" s="97" t="s">
        <v>73</v>
      </c>
      <c r="F92" s="97" t="s">
        <v>423</v>
      </c>
      <c r="G92" s="97" t="s">
        <v>424</v>
      </c>
      <c r="H92" s="98"/>
      <c r="I92" s="98"/>
      <c r="J92" s="97" t="s">
        <v>76</v>
      </c>
      <c r="K92" s="97" t="s">
        <v>77</v>
      </c>
      <c r="L92" s="95" t="str">
        <f t="shared" ca="1" si="3"/>
        <v>3 năm</v>
      </c>
    </row>
    <row r="93" spans="2:12" s="96" customFormat="1" ht="22.5" customHeight="1">
      <c r="B93" s="92">
        <f t="shared" si="2"/>
        <v>90</v>
      </c>
      <c r="C93" s="98" t="s">
        <v>881</v>
      </c>
      <c r="D93" s="97" t="s">
        <v>880</v>
      </c>
      <c r="E93" s="97" t="s">
        <v>73</v>
      </c>
      <c r="F93" s="97" t="s">
        <v>882</v>
      </c>
      <c r="G93" s="97" t="s">
        <v>883</v>
      </c>
      <c r="H93" s="98"/>
      <c r="I93" s="98"/>
      <c r="J93" s="97" t="s">
        <v>651</v>
      </c>
      <c r="K93" s="97" t="s">
        <v>77</v>
      </c>
      <c r="L93" s="95" t="str">
        <f t="shared" ca="1" si="3"/>
        <v>2 năm</v>
      </c>
    </row>
    <row r="94" spans="2:12" s="96" customFormat="1" ht="22.5" customHeight="1">
      <c r="B94" s="92">
        <f t="shared" si="2"/>
        <v>91</v>
      </c>
      <c r="C94" s="98" t="s">
        <v>834</v>
      </c>
      <c r="D94" s="97" t="s">
        <v>833</v>
      </c>
      <c r="E94" s="97" t="s">
        <v>73</v>
      </c>
      <c r="F94" s="97" t="s">
        <v>835</v>
      </c>
      <c r="G94" s="97" t="s">
        <v>836</v>
      </c>
      <c r="H94" s="98"/>
      <c r="I94" s="98"/>
      <c r="J94" s="97" t="s">
        <v>651</v>
      </c>
      <c r="K94" s="97" t="s">
        <v>77</v>
      </c>
      <c r="L94" s="95" t="str">
        <f t="shared" ca="1" si="3"/>
        <v>2 năm</v>
      </c>
    </row>
    <row r="95" spans="2:12" s="96" customFormat="1" ht="22.5" customHeight="1">
      <c r="B95" s="92">
        <f t="shared" si="2"/>
        <v>92</v>
      </c>
      <c r="C95" s="98" t="s">
        <v>867</v>
      </c>
      <c r="D95" s="97" t="s">
        <v>866</v>
      </c>
      <c r="E95" s="97" t="s">
        <v>73</v>
      </c>
      <c r="F95" s="97" t="s">
        <v>868</v>
      </c>
      <c r="G95" s="97" t="s">
        <v>869</v>
      </c>
      <c r="H95" s="98"/>
      <c r="I95" s="98"/>
      <c r="J95" s="97" t="s">
        <v>651</v>
      </c>
      <c r="K95" s="97" t="s">
        <v>77</v>
      </c>
      <c r="L95" s="95" t="str">
        <f t="shared" ca="1" si="3"/>
        <v>2 năm</v>
      </c>
    </row>
    <row r="96" spans="2:12" s="96" customFormat="1" ht="22.5" customHeight="1">
      <c r="B96" s="92">
        <f t="shared" si="2"/>
        <v>93</v>
      </c>
      <c r="C96" s="98" t="s">
        <v>794</v>
      </c>
      <c r="D96" s="97" t="s">
        <v>793</v>
      </c>
      <c r="E96" s="97" t="s">
        <v>73</v>
      </c>
      <c r="F96" s="97" t="s">
        <v>795</v>
      </c>
      <c r="G96" s="97" t="s">
        <v>796</v>
      </c>
      <c r="H96" s="98"/>
      <c r="I96" s="98"/>
      <c r="J96" s="97" t="s">
        <v>591</v>
      </c>
      <c r="K96" s="97"/>
      <c r="L96" s="95" t="str">
        <f t="shared" ca="1" si="3"/>
        <v>3 năm</v>
      </c>
    </row>
    <row r="97" spans="2:12" s="96" customFormat="1" ht="22.5" customHeight="1">
      <c r="B97" s="92">
        <f t="shared" si="2"/>
        <v>94</v>
      </c>
      <c r="C97" s="98" t="s">
        <v>274</v>
      </c>
      <c r="D97" s="97" t="s">
        <v>9</v>
      </c>
      <c r="E97" s="97" t="s">
        <v>73</v>
      </c>
      <c r="F97" s="97" t="s">
        <v>275</v>
      </c>
      <c r="G97" s="97" t="s">
        <v>276</v>
      </c>
      <c r="H97" s="98"/>
      <c r="I97" s="98"/>
      <c r="J97" s="97" t="s">
        <v>76</v>
      </c>
      <c r="K97" s="97" t="s">
        <v>77</v>
      </c>
      <c r="L97" s="95" t="str">
        <f t="shared" ca="1" si="3"/>
        <v>4 năm</v>
      </c>
    </row>
    <row r="98" spans="2:12" s="96" customFormat="1" ht="22.5" customHeight="1">
      <c r="B98" s="92">
        <f t="shared" si="2"/>
        <v>95</v>
      </c>
      <c r="C98" s="98" t="s">
        <v>693</v>
      </c>
      <c r="D98" s="97" t="s">
        <v>692</v>
      </c>
      <c r="E98" s="97" t="s">
        <v>80</v>
      </c>
      <c r="F98" s="97" t="s">
        <v>694</v>
      </c>
      <c r="G98" s="97" t="s">
        <v>685</v>
      </c>
      <c r="H98" s="98"/>
      <c r="I98" s="98"/>
      <c r="J98" s="97" t="s">
        <v>76</v>
      </c>
      <c r="K98" s="97" t="s">
        <v>77</v>
      </c>
      <c r="L98" s="95" t="str">
        <f t="shared" ca="1" si="3"/>
        <v>3 năm</v>
      </c>
    </row>
    <row r="99" spans="2:12" s="96" customFormat="1" ht="22.5" customHeight="1">
      <c r="B99" s="92">
        <f t="shared" si="2"/>
        <v>96</v>
      </c>
      <c r="C99" s="98" t="s">
        <v>344</v>
      </c>
      <c r="D99" s="97" t="s">
        <v>343</v>
      </c>
      <c r="E99" s="97" t="s">
        <v>73</v>
      </c>
      <c r="F99" s="97" t="s">
        <v>345</v>
      </c>
      <c r="G99" s="97" t="s">
        <v>346</v>
      </c>
      <c r="H99" s="98"/>
      <c r="I99" s="98"/>
      <c r="J99" s="97" t="s">
        <v>76</v>
      </c>
      <c r="K99" s="97" t="s">
        <v>77</v>
      </c>
      <c r="L99" s="95" t="str">
        <f t="shared" ca="1" si="3"/>
        <v>3 năm</v>
      </c>
    </row>
    <row r="100" spans="2:12" s="96" customFormat="1" ht="22.5" customHeight="1">
      <c r="B100" s="92">
        <f t="shared" si="2"/>
        <v>97</v>
      </c>
      <c r="C100" s="98" t="s">
        <v>481</v>
      </c>
      <c r="D100" s="97" t="s">
        <v>480</v>
      </c>
      <c r="E100" s="97" t="s">
        <v>73</v>
      </c>
      <c r="F100" s="97" t="s">
        <v>482</v>
      </c>
      <c r="G100" s="97" t="s">
        <v>476</v>
      </c>
      <c r="H100" s="98"/>
      <c r="I100" s="98"/>
      <c r="J100" s="97" t="s">
        <v>76</v>
      </c>
      <c r="K100" s="97" t="s">
        <v>77</v>
      </c>
      <c r="L100" s="95" t="str">
        <f t="shared" ca="1" si="3"/>
        <v>3 năm</v>
      </c>
    </row>
    <row r="101" spans="2:12" s="96" customFormat="1" ht="22.5" customHeight="1">
      <c r="B101" s="92">
        <f t="shared" si="2"/>
        <v>98</v>
      </c>
      <c r="C101" s="98" t="s">
        <v>221</v>
      </c>
      <c r="D101" s="97" t="s">
        <v>220</v>
      </c>
      <c r="E101" s="97" t="s">
        <v>73</v>
      </c>
      <c r="F101" s="97" t="s">
        <v>222</v>
      </c>
      <c r="G101" s="97" t="s">
        <v>223</v>
      </c>
      <c r="H101" s="98"/>
      <c r="I101" s="98"/>
      <c r="J101" s="97" t="s">
        <v>76</v>
      </c>
      <c r="K101" s="97" t="s">
        <v>77</v>
      </c>
      <c r="L101" s="95" t="str">
        <f t="shared" ca="1" si="3"/>
        <v>4 năm</v>
      </c>
    </row>
    <row r="102" spans="2:12" s="96" customFormat="1" ht="22.5" customHeight="1">
      <c r="B102" s="92">
        <f t="shared" si="2"/>
        <v>99</v>
      </c>
      <c r="C102" s="98" t="s">
        <v>810</v>
      </c>
      <c r="D102" s="97" t="s">
        <v>809</v>
      </c>
      <c r="E102" s="97" t="s">
        <v>73</v>
      </c>
      <c r="F102" s="97" t="s">
        <v>811</v>
      </c>
      <c r="G102" s="97" t="s">
        <v>812</v>
      </c>
      <c r="H102" s="98"/>
      <c r="I102" s="98"/>
      <c r="J102" s="97" t="s">
        <v>76</v>
      </c>
      <c r="K102" s="97" t="s">
        <v>77</v>
      </c>
      <c r="L102" s="95" t="str">
        <f t="shared" ca="1" si="3"/>
        <v>2 năm</v>
      </c>
    </row>
    <row r="103" spans="2:12" s="96" customFormat="1" ht="22.5" customHeight="1">
      <c r="B103" s="92">
        <f t="shared" si="2"/>
        <v>100</v>
      </c>
      <c r="C103" s="98" t="s">
        <v>141</v>
      </c>
      <c r="D103" s="97" t="s">
        <v>140</v>
      </c>
      <c r="E103" s="97" t="s">
        <v>73</v>
      </c>
      <c r="F103" s="97" t="s">
        <v>142</v>
      </c>
      <c r="G103" s="97" t="s">
        <v>143</v>
      </c>
      <c r="H103" s="98"/>
      <c r="I103" s="98"/>
      <c r="J103" s="97" t="s">
        <v>76</v>
      </c>
      <c r="K103" s="97" t="s">
        <v>132</v>
      </c>
      <c r="L103" s="95" t="str">
        <f t="shared" ca="1" si="3"/>
        <v>4 năm</v>
      </c>
    </row>
    <row r="104" spans="2:12" s="96" customFormat="1" ht="22.5" customHeight="1">
      <c r="B104" s="92">
        <f t="shared" si="2"/>
        <v>101</v>
      </c>
      <c r="C104" s="98" t="s">
        <v>237</v>
      </c>
      <c r="D104" s="97" t="s">
        <v>236</v>
      </c>
      <c r="E104" s="97" t="s">
        <v>73</v>
      </c>
      <c r="F104" s="97" t="s">
        <v>238</v>
      </c>
      <c r="G104" s="97" t="s">
        <v>235</v>
      </c>
      <c r="H104" s="98"/>
      <c r="I104" s="98"/>
      <c r="J104" s="97" t="s">
        <v>76</v>
      </c>
      <c r="K104" s="97" t="s">
        <v>77</v>
      </c>
      <c r="L104" s="95" t="str">
        <f t="shared" ca="1" si="3"/>
        <v>4 năm</v>
      </c>
    </row>
    <row r="105" spans="2:12" s="96" customFormat="1" ht="22.5" customHeight="1">
      <c r="B105" s="92">
        <f t="shared" si="2"/>
        <v>102</v>
      </c>
      <c r="C105" s="98" t="s">
        <v>404</v>
      </c>
      <c r="D105" s="97" t="s">
        <v>403</v>
      </c>
      <c r="E105" s="97" t="s">
        <v>73</v>
      </c>
      <c r="F105" s="97" t="s">
        <v>405</v>
      </c>
      <c r="G105" s="97" t="s">
        <v>406</v>
      </c>
      <c r="H105" s="98"/>
      <c r="I105" s="98"/>
      <c r="J105" s="97" t="s">
        <v>76</v>
      </c>
      <c r="K105" s="97" t="s">
        <v>132</v>
      </c>
      <c r="L105" s="95" t="str">
        <f t="shared" ca="1" si="3"/>
        <v>3 năm</v>
      </c>
    </row>
    <row r="106" spans="2:12" s="96" customFormat="1" ht="22.5" customHeight="1">
      <c r="B106" s="92">
        <f t="shared" si="2"/>
        <v>103</v>
      </c>
      <c r="C106" s="98" t="s">
        <v>320</v>
      </c>
      <c r="D106" s="97" t="s">
        <v>319</v>
      </c>
      <c r="E106" s="97" t="s">
        <v>73</v>
      </c>
      <c r="F106" s="97" t="s">
        <v>321</v>
      </c>
      <c r="G106" s="97" t="s">
        <v>322</v>
      </c>
      <c r="H106" s="98"/>
      <c r="I106" s="98"/>
      <c r="J106" s="97" t="s">
        <v>76</v>
      </c>
      <c r="K106" s="97" t="s">
        <v>77</v>
      </c>
      <c r="L106" s="95" t="str">
        <f t="shared" ca="1" si="3"/>
        <v>3 năm</v>
      </c>
    </row>
    <row r="107" spans="2:12" s="96" customFormat="1" ht="22.5" customHeight="1">
      <c r="B107" s="92">
        <f t="shared" si="2"/>
        <v>104</v>
      </c>
      <c r="C107" s="98" t="s">
        <v>100</v>
      </c>
      <c r="D107" s="97" t="s">
        <v>99</v>
      </c>
      <c r="E107" s="97" t="s">
        <v>73</v>
      </c>
      <c r="F107" s="97" t="s">
        <v>101</v>
      </c>
      <c r="G107" s="97" t="s">
        <v>102</v>
      </c>
      <c r="H107" s="98"/>
      <c r="I107" s="98"/>
      <c r="J107" s="97" t="s">
        <v>76</v>
      </c>
      <c r="K107" s="97" t="s">
        <v>77</v>
      </c>
      <c r="L107" s="95" t="str">
        <f t="shared" ca="1" si="3"/>
        <v>6 năm</v>
      </c>
    </row>
    <row r="108" spans="2:12" s="96" customFormat="1" ht="22.5" customHeight="1">
      <c r="B108" s="92">
        <f t="shared" si="2"/>
        <v>105</v>
      </c>
      <c r="C108" s="98" t="s">
        <v>158</v>
      </c>
      <c r="D108" s="97" t="s">
        <v>157</v>
      </c>
      <c r="E108" s="97" t="s">
        <v>80</v>
      </c>
      <c r="F108" s="97" t="s">
        <v>159</v>
      </c>
      <c r="G108" s="97" t="s">
        <v>160</v>
      </c>
      <c r="H108" s="98"/>
      <c r="I108" s="98"/>
      <c r="J108" s="97" t="s">
        <v>76</v>
      </c>
      <c r="K108" s="97" t="s">
        <v>77</v>
      </c>
      <c r="L108" s="95" t="str">
        <f t="shared" ca="1" si="3"/>
        <v>4 năm</v>
      </c>
    </row>
    <row r="109" spans="2:12" s="96" customFormat="1" ht="22.5" customHeight="1">
      <c r="B109" s="92">
        <f t="shared" si="2"/>
        <v>106</v>
      </c>
      <c r="C109" s="98" t="s">
        <v>723</v>
      </c>
      <c r="D109" s="97" t="s">
        <v>722</v>
      </c>
      <c r="E109" s="97" t="s">
        <v>73</v>
      </c>
      <c r="F109" s="97" t="s">
        <v>724</v>
      </c>
      <c r="G109" s="97" t="s">
        <v>725</v>
      </c>
      <c r="H109" s="98"/>
      <c r="I109" s="98"/>
      <c r="J109" s="97" t="s">
        <v>76</v>
      </c>
      <c r="K109" s="97" t="s">
        <v>77</v>
      </c>
      <c r="L109" s="95" t="str">
        <f t="shared" ca="1" si="3"/>
        <v>3 năm</v>
      </c>
    </row>
    <row r="110" spans="2:12" s="96" customFormat="1" ht="22.5" customHeight="1">
      <c r="B110" s="92">
        <f t="shared" si="2"/>
        <v>107</v>
      </c>
      <c r="C110" s="98" t="s">
        <v>392</v>
      </c>
      <c r="D110" s="97" t="s">
        <v>391</v>
      </c>
      <c r="E110" s="97" t="s">
        <v>73</v>
      </c>
      <c r="F110" s="97" t="s">
        <v>393</v>
      </c>
      <c r="G110" s="97" t="s">
        <v>384</v>
      </c>
      <c r="H110" s="98"/>
      <c r="I110" s="98"/>
      <c r="J110" s="97" t="s">
        <v>76</v>
      </c>
      <c r="K110" s="97" t="s">
        <v>77</v>
      </c>
      <c r="L110" s="95" t="str">
        <f t="shared" ca="1" si="3"/>
        <v>3 năm</v>
      </c>
    </row>
    <row r="111" spans="2:12" s="96" customFormat="1" ht="22.5" customHeight="1">
      <c r="B111" s="92">
        <f t="shared" si="2"/>
        <v>108</v>
      </c>
      <c r="C111" s="98" t="s">
        <v>525</v>
      </c>
      <c r="D111" s="97" t="s">
        <v>524</v>
      </c>
      <c r="E111" s="97" t="s">
        <v>73</v>
      </c>
      <c r="F111" s="97" t="s">
        <v>526</v>
      </c>
      <c r="G111" s="97" t="s">
        <v>523</v>
      </c>
      <c r="H111" s="98"/>
      <c r="I111" s="98"/>
      <c r="J111" s="97" t="s">
        <v>76</v>
      </c>
      <c r="K111" s="97" t="s">
        <v>132</v>
      </c>
      <c r="L111" s="95" t="str">
        <f t="shared" ca="1" si="3"/>
        <v>3 năm</v>
      </c>
    </row>
    <row r="112" spans="2:12" s="96" customFormat="1" ht="22.5" customHeight="1">
      <c r="B112" s="92">
        <f t="shared" si="2"/>
        <v>109</v>
      </c>
      <c r="C112" s="98" t="s">
        <v>84</v>
      </c>
      <c r="D112" s="97" t="s">
        <v>83</v>
      </c>
      <c r="E112" s="97" t="s">
        <v>73</v>
      </c>
      <c r="F112" s="97" t="s">
        <v>85</v>
      </c>
      <c r="G112" s="97" t="s">
        <v>86</v>
      </c>
      <c r="H112" s="98"/>
      <c r="I112" s="98"/>
      <c r="J112" s="97" t="s">
        <v>76</v>
      </c>
      <c r="K112" s="97" t="s">
        <v>77</v>
      </c>
      <c r="L112" s="95" t="str">
        <f t="shared" ca="1" si="3"/>
        <v>8 năm</v>
      </c>
    </row>
    <row r="113" spans="2:12" s="96" customFormat="1" ht="22.5" customHeight="1">
      <c r="B113" s="92">
        <f t="shared" si="2"/>
        <v>110</v>
      </c>
      <c r="C113" s="98" t="s">
        <v>842</v>
      </c>
      <c r="D113" s="97" t="s">
        <v>841</v>
      </c>
      <c r="E113" s="97" t="s">
        <v>73</v>
      </c>
      <c r="F113" s="97" t="s">
        <v>843</v>
      </c>
      <c r="G113" s="97" t="s">
        <v>844</v>
      </c>
      <c r="H113" s="98"/>
      <c r="I113" s="98"/>
      <c r="J113" s="97" t="s">
        <v>76</v>
      </c>
      <c r="K113" s="97"/>
      <c r="L113" s="95" t="str">
        <f t="shared" ca="1" si="3"/>
        <v>2 năm</v>
      </c>
    </row>
    <row r="114" spans="2:12" s="96" customFormat="1" ht="22.5" customHeight="1">
      <c r="B114" s="92">
        <f t="shared" si="2"/>
        <v>111</v>
      </c>
      <c r="C114" s="98" t="s">
        <v>842</v>
      </c>
      <c r="D114" s="97" t="s">
        <v>845</v>
      </c>
      <c r="E114" s="97" t="s">
        <v>73</v>
      </c>
      <c r="F114" s="97" t="s">
        <v>843</v>
      </c>
      <c r="G114" s="97" t="s">
        <v>844</v>
      </c>
      <c r="H114" s="98"/>
      <c r="I114" s="98"/>
      <c r="J114" s="97" t="s">
        <v>651</v>
      </c>
      <c r="K114" s="97"/>
      <c r="L114" s="95" t="str">
        <f t="shared" ca="1" si="3"/>
        <v>2 năm</v>
      </c>
    </row>
    <row r="115" spans="2:12" s="96" customFormat="1" ht="22.5" customHeight="1">
      <c r="B115" s="92">
        <f t="shared" si="2"/>
        <v>112</v>
      </c>
      <c r="C115" s="98" t="s">
        <v>351</v>
      </c>
      <c r="D115" s="97" t="s">
        <v>350</v>
      </c>
      <c r="E115" s="97" t="s">
        <v>73</v>
      </c>
      <c r="F115" s="97" t="s">
        <v>352</v>
      </c>
      <c r="G115" s="97" t="s">
        <v>353</v>
      </c>
      <c r="H115" s="98"/>
      <c r="I115" s="98"/>
      <c r="J115" s="97" t="s">
        <v>76</v>
      </c>
      <c r="K115" s="97" t="s">
        <v>77</v>
      </c>
      <c r="L115" s="95" t="str">
        <f t="shared" ca="1" si="3"/>
        <v>3 năm</v>
      </c>
    </row>
    <row r="116" spans="2:12" s="96" customFormat="1" ht="22.5" customHeight="1">
      <c r="B116" s="92">
        <f t="shared" si="2"/>
        <v>113</v>
      </c>
      <c r="C116" s="98" t="s">
        <v>400</v>
      </c>
      <c r="D116" s="97" t="s">
        <v>399</v>
      </c>
      <c r="E116" s="97" t="s">
        <v>73</v>
      </c>
      <c r="F116" s="97" t="s">
        <v>401</v>
      </c>
      <c r="G116" s="97" t="s">
        <v>402</v>
      </c>
      <c r="H116" s="98"/>
      <c r="I116" s="98"/>
      <c r="J116" s="97" t="s">
        <v>76</v>
      </c>
      <c r="K116" s="97" t="s">
        <v>77</v>
      </c>
      <c r="L116" s="95" t="str">
        <f t="shared" ca="1" si="3"/>
        <v>3 năm</v>
      </c>
    </row>
    <row r="117" spans="2:12" s="96" customFormat="1" ht="22.5" customHeight="1">
      <c r="B117" s="92">
        <f t="shared" si="2"/>
        <v>114</v>
      </c>
      <c r="C117" s="98" t="s">
        <v>593</v>
      </c>
      <c r="D117" s="97" t="s">
        <v>592</v>
      </c>
      <c r="E117" s="97" t="s">
        <v>73</v>
      </c>
      <c r="F117" s="97" t="s">
        <v>594</v>
      </c>
      <c r="G117" s="97" t="s">
        <v>595</v>
      </c>
      <c r="H117" s="98"/>
      <c r="I117" s="98"/>
      <c r="J117" s="97" t="s">
        <v>76</v>
      </c>
      <c r="K117" s="97" t="s">
        <v>77</v>
      </c>
      <c r="L117" s="95" t="str">
        <f t="shared" ca="1" si="3"/>
        <v>3 năm</v>
      </c>
    </row>
    <row r="118" spans="2:12" s="96" customFormat="1" ht="22.5" customHeight="1">
      <c r="B118" s="92">
        <f t="shared" si="2"/>
        <v>115</v>
      </c>
      <c r="C118" s="98" t="s">
        <v>186</v>
      </c>
      <c r="D118" s="97" t="s">
        <v>185</v>
      </c>
      <c r="E118" s="97" t="s">
        <v>73</v>
      </c>
      <c r="F118" s="97" t="s">
        <v>187</v>
      </c>
      <c r="G118" s="97" t="s">
        <v>188</v>
      </c>
      <c r="H118" s="98"/>
      <c r="I118" s="98"/>
      <c r="J118" s="97" t="s">
        <v>76</v>
      </c>
      <c r="K118" s="97" t="s">
        <v>132</v>
      </c>
      <c r="L118" s="95" t="str">
        <f t="shared" ca="1" si="3"/>
        <v>4 năm</v>
      </c>
    </row>
    <row r="119" spans="2:12" s="96" customFormat="1" ht="22.5" customHeight="1">
      <c r="B119" s="92">
        <f t="shared" si="2"/>
        <v>116</v>
      </c>
      <c r="C119" s="98" t="s">
        <v>611</v>
      </c>
      <c r="D119" s="97" t="s">
        <v>610</v>
      </c>
      <c r="E119" s="97" t="s">
        <v>80</v>
      </c>
      <c r="F119" s="97" t="s">
        <v>612</v>
      </c>
      <c r="G119" s="97" t="s">
        <v>613</v>
      </c>
      <c r="H119" s="98"/>
      <c r="I119" s="98"/>
      <c r="J119" s="97" t="s">
        <v>76</v>
      </c>
      <c r="K119" s="97" t="s">
        <v>77</v>
      </c>
      <c r="L119" s="95" t="str">
        <f t="shared" ca="1" si="3"/>
        <v>3 năm</v>
      </c>
    </row>
    <row r="120" spans="2:12" s="96" customFormat="1" ht="22.5" customHeight="1">
      <c r="B120" s="92">
        <f t="shared" si="2"/>
        <v>117</v>
      </c>
      <c r="C120" s="98" t="s">
        <v>735</v>
      </c>
      <c r="D120" s="97" t="s">
        <v>734</v>
      </c>
      <c r="E120" s="97" t="s">
        <v>73</v>
      </c>
      <c r="F120" s="97" t="s">
        <v>736</v>
      </c>
      <c r="G120" s="97" t="s">
        <v>737</v>
      </c>
      <c r="H120" s="98"/>
      <c r="I120" s="98"/>
      <c r="J120" s="97" t="s">
        <v>76</v>
      </c>
      <c r="K120" s="97" t="s">
        <v>77</v>
      </c>
      <c r="L120" s="95" t="str">
        <f t="shared" ca="1" si="3"/>
        <v>3 năm</v>
      </c>
    </row>
    <row r="121" spans="2:12" s="96" customFormat="1" ht="22.5" customHeight="1">
      <c r="B121" s="92">
        <f t="shared" si="2"/>
        <v>118</v>
      </c>
      <c r="C121" s="98" t="s">
        <v>584</v>
      </c>
      <c r="D121" s="97" t="s">
        <v>583</v>
      </c>
      <c r="E121" s="97" t="s">
        <v>73</v>
      </c>
      <c r="F121" s="97" t="s">
        <v>585</v>
      </c>
      <c r="G121" s="97" t="s">
        <v>586</v>
      </c>
      <c r="H121" s="98"/>
      <c r="I121" s="98"/>
      <c r="J121" s="97" t="s">
        <v>76</v>
      </c>
      <c r="K121" s="97" t="s">
        <v>77</v>
      </c>
      <c r="L121" s="95" t="str">
        <f t="shared" ca="1" si="3"/>
        <v>3 năm</v>
      </c>
    </row>
    <row r="122" spans="2:12" s="96" customFormat="1" ht="22.5" customHeight="1">
      <c r="B122" s="92">
        <f t="shared" si="2"/>
        <v>119</v>
      </c>
      <c r="C122" s="98" t="s">
        <v>150</v>
      </c>
      <c r="D122" s="97" t="s">
        <v>149</v>
      </c>
      <c r="E122" s="97" t="s">
        <v>73</v>
      </c>
      <c r="F122" s="97" t="s">
        <v>151</v>
      </c>
      <c r="G122" s="97" t="s">
        <v>147</v>
      </c>
      <c r="H122" s="98"/>
      <c r="I122" s="98"/>
      <c r="J122" s="97" t="s">
        <v>76</v>
      </c>
      <c r="K122" s="97" t="s">
        <v>77</v>
      </c>
      <c r="L122" s="95" t="str">
        <f t="shared" ca="1" si="3"/>
        <v>4 năm</v>
      </c>
    </row>
    <row r="123" spans="2:12" s="96" customFormat="1" ht="22.5" customHeight="1">
      <c r="B123" s="92">
        <f t="shared" si="2"/>
        <v>120</v>
      </c>
      <c r="C123" s="98" t="s">
        <v>456</v>
      </c>
      <c r="D123" s="97" t="s">
        <v>455</v>
      </c>
      <c r="E123" s="97" t="s">
        <v>73</v>
      </c>
      <c r="F123" s="97" t="s">
        <v>457</v>
      </c>
      <c r="G123" s="97" t="s">
        <v>364</v>
      </c>
      <c r="H123" s="98"/>
      <c r="I123" s="98"/>
      <c r="J123" s="97" t="s">
        <v>76</v>
      </c>
      <c r="K123" s="97" t="s">
        <v>77</v>
      </c>
      <c r="L123" s="95" t="str">
        <f t="shared" ca="1" si="3"/>
        <v>3 năm</v>
      </c>
    </row>
    <row r="124" spans="2:12" s="96" customFormat="1" ht="22.5" customHeight="1">
      <c r="B124" s="92">
        <f t="shared" si="2"/>
        <v>121</v>
      </c>
      <c r="C124" s="98" t="s">
        <v>459</v>
      </c>
      <c r="D124" s="97" t="s">
        <v>458</v>
      </c>
      <c r="E124" s="97" t="s">
        <v>73</v>
      </c>
      <c r="F124" s="97" t="s">
        <v>460</v>
      </c>
      <c r="G124" s="97" t="s">
        <v>364</v>
      </c>
      <c r="H124" s="98"/>
      <c r="I124" s="98"/>
      <c r="J124" s="97" t="s">
        <v>76</v>
      </c>
      <c r="K124" s="97"/>
      <c r="L124" s="95" t="str">
        <f t="shared" ca="1" si="3"/>
        <v>3 năm</v>
      </c>
    </row>
    <row r="125" spans="2:12" s="96" customFormat="1" ht="22.5" customHeight="1">
      <c r="B125" s="92">
        <f t="shared" si="2"/>
        <v>122</v>
      </c>
      <c r="C125" s="98" t="s">
        <v>297</v>
      </c>
      <c r="D125" s="97" t="s">
        <v>296</v>
      </c>
      <c r="E125" s="97" t="s">
        <v>73</v>
      </c>
      <c r="F125" s="97" t="s">
        <v>298</v>
      </c>
      <c r="G125" s="97" t="s">
        <v>299</v>
      </c>
      <c r="H125" s="98"/>
      <c r="I125" s="98"/>
      <c r="J125" s="97" t="s">
        <v>76</v>
      </c>
      <c r="K125" s="97" t="s">
        <v>77</v>
      </c>
      <c r="L125" s="95" t="str">
        <f t="shared" ca="1" si="3"/>
        <v>4 năm</v>
      </c>
    </row>
    <row r="126" spans="2:12" s="96" customFormat="1" ht="22.5" customHeight="1">
      <c r="B126" s="92">
        <f t="shared" si="2"/>
        <v>123</v>
      </c>
      <c r="C126" s="98" t="s">
        <v>806</v>
      </c>
      <c r="D126" s="97" t="s">
        <v>805</v>
      </c>
      <c r="E126" s="97" t="s">
        <v>73</v>
      </c>
      <c r="F126" s="97" t="s">
        <v>807</v>
      </c>
      <c r="G126" s="97" t="s">
        <v>808</v>
      </c>
      <c r="H126" s="98"/>
      <c r="I126" s="98"/>
      <c r="J126" s="97" t="s">
        <v>76</v>
      </c>
      <c r="K126" s="97" t="s">
        <v>77</v>
      </c>
      <c r="L126" s="95" t="str">
        <f t="shared" ca="1" si="3"/>
        <v>2 năm</v>
      </c>
    </row>
    <row r="127" spans="2:12" s="96" customFormat="1" ht="22.5" customHeight="1">
      <c r="B127" s="92">
        <f t="shared" si="2"/>
        <v>124</v>
      </c>
      <c r="C127" s="98" t="s">
        <v>604</v>
      </c>
      <c r="D127" s="97" t="s">
        <v>603</v>
      </c>
      <c r="E127" s="97" t="s">
        <v>80</v>
      </c>
      <c r="F127" s="97" t="s">
        <v>605</v>
      </c>
      <c r="G127" s="97" t="s">
        <v>606</v>
      </c>
      <c r="H127" s="98"/>
      <c r="I127" s="98"/>
      <c r="J127" s="97" t="s">
        <v>76</v>
      </c>
      <c r="K127" s="97" t="s">
        <v>77</v>
      </c>
      <c r="L127" s="95" t="str">
        <f t="shared" ca="1" si="3"/>
        <v>3 năm</v>
      </c>
    </row>
    <row r="128" spans="2:12" s="96" customFormat="1" ht="22.5" customHeight="1">
      <c r="B128" s="92">
        <f t="shared" si="2"/>
        <v>125</v>
      </c>
      <c r="C128" s="98" t="s">
        <v>145</v>
      </c>
      <c r="D128" s="97" t="s">
        <v>144</v>
      </c>
      <c r="E128" s="97" t="s">
        <v>73</v>
      </c>
      <c r="F128" s="97" t="s">
        <v>146</v>
      </c>
      <c r="G128" s="97" t="s">
        <v>147</v>
      </c>
      <c r="H128" s="98"/>
      <c r="I128" s="98"/>
      <c r="J128" s="97" t="s">
        <v>76</v>
      </c>
      <c r="K128" s="97" t="s">
        <v>148</v>
      </c>
      <c r="L128" s="95" t="str">
        <f t="shared" ca="1" si="3"/>
        <v>4 năm</v>
      </c>
    </row>
    <row r="129" spans="2:12" s="96" customFormat="1" ht="22.5" customHeight="1">
      <c r="B129" s="92">
        <f t="shared" si="2"/>
        <v>126</v>
      </c>
      <c r="C129" s="98" t="s">
        <v>772</v>
      </c>
      <c r="D129" s="97" t="s">
        <v>771</v>
      </c>
      <c r="E129" s="97" t="s">
        <v>73</v>
      </c>
      <c r="F129" s="97" t="s">
        <v>773</v>
      </c>
      <c r="G129" s="97" t="s">
        <v>774</v>
      </c>
      <c r="H129" s="98"/>
      <c r="I129" s="98"/>
      <c r="J129" s="97" t="s">
        <v>76</v>
      </c>
      <c r="K129" s="97"/>
      <c r="L129" s="95" t="str">
        <f t="shared" ca="1" si="3"/>
        <v>3 năm</v>
      </c>
    </row>
    <row r="130" spans="2:12" s="96" customFormat="1" ht="22.5" customHeight="1">
      <c r="B130" s="92">
        <f t="shared" si="2"/>
        <v>127</v>
      </c>
      <c r="C130" s="98" t="s">
        <v>198</v>
      </c>
      <c r="D130" s="97" t="s">
        <v>197</v>
      </c>
      <c r="E130" s="97" t="s">
        <v>80</v>
      </c>
      <c r="F130" s="97" t="s">
        <v>199</v>
      </c>
      <c r="G130" s="97" t="s">
        <v>200</v>
      </c>
      <c r="H130" s="98"/>
      <c r="I130" s="98"/>
      <c r="J130" s="97" t="s">
        <v>76</v>
      </c>
      <c r="K130" s="97"/>
      <c r="L130" s="95" t="str">
        <f t="shared" ca="1" si="3"/>
        <v>4 năm</v>
      </c>
    </row>
    <row r="131" spans="2:12" s="96" customFormat="1" ht="22.5" customHeight="1">
      <c r="B131" s="92">
        <f t="shared" ref="B131:B194" si="4">IF(ROW(D131)=3,"Mẫu",ROW(D131)-3)</f>
        <v>128</v>
      </c>
      <c r="C131" s="98" t="s">
        <v>761</v>
      </c>
      <c r="D131" s="97" t="s">
        <v>760</v>
      </c>
      <c r="E131" s="97" t="s">
        <v>80</v>
      </c>
      <c r="F131" s="97" t="s">
        <v>762</v>
      </c>
      <c r="G131" s="97" t="s">
        <v>759</v>
      </c>
      <c r="H131" s="98"/>
      <c r="I131" s="98"/>
      <c r="J131" s="97" t="s">
        <v>76</v>
      </c>
      <c r="K131" s="97"/>
      <c r="L131" s="95" t="str">
        <f t="shared" ref="L131:L194" ca="1" si="5">INT((TODAY()-G131)/365)&amp;" năm"</f>
        <v>3 năm</v>
      </c>
    </row>
    <row r="132" spans="2:12" s="96" customFormat="1" ht="22.5" customHeight="1">
      <c r="B132" s="92">
        <f t="shared" si="4"/>
        <v>129</v>
      </c>
      <c r="C132" s="98" t="s">
        <v>855</v>
      </c>
      <c r="D132" s="97" t="s">
        <v>854</v>
      </c>
      <c r="E132" s="97" t="s">
        <v>80</v>
      </c>
      <c r="F132" s="97" t="s">
        <v>856</v>
      </c>
      <c r="G132" s="97" t="s">
        <v>857</v>
      </c>
      <c r="H132" s="98"/>
      <c r="I132" s="98"/>
      <c r="J132" s="97" t="s">
        <v>858</v>
      </c>
      <c r="K132" s="97" t="s">
        <v>77</v>
      </c>
      <c r="L132" s="95" t="str">
        <f t="shared" ca="1" si="5"/>
        <v>2 năm</v>
      </c>
    </row>
    <row r="133" spans="2:12" s="96" customFormat="1" ht="22.5" customHeight="1">
      <c r="B133" s="92">
        <f t="shared" si="4"/>
        <v>130</v>
      </c>
      <c r="C133" s="98" t="s">
        <v>818</v>
      </c>
      <c r="D133" s="97" t="s">
        <v>817</v>
      </c>
      <c r="E133" s="97" t="s">
        <v>80</v>
      </c>
      <c r="F133" s="97" t="s">
        <v>819</v>
      </c>
      <c r="G133" s="97" t="s">
        <v>820</v>
      </c>
      <c r="H133" s="98"/>
      <c r="I133" s="98"/>
      <c r="J133" s="97" t="s">
        <v>76</v>
      </c>
      <c r="K133" s="97" t="s">
        <v>77</v>
      </c>
      <c r="L133" s="95" t="str">
        <f t="shared" ca="1" si="5"/>
        <v>2 năm</v>
      </c>
    </row>
    <row r="134" spans="2:12" s="96" customFormat="1" ht="22.5" customHeight="1">
      <c r="B134" s="92">
        <f t="shared" si="4"/>
        <v>131</v>
      </c>
      <c r="C134" s="98" t="s">
        <v>540</v>
      </c>
      <c r="D134" s="97" t="s">
        <v>539</v>
      </c>
      <c r="E134" s="97" t="s">
        <v>80</v>
      </c>
      <c r="F134" s="97" t="s">
        <v>541</v>
      </c>
      <c r="G134" s="97" t="s">
        <v>535</v>
      </c>
      <c r="H134" s="98"/>
      <c r="I134" s="98"/>
      <c r="J134" s="97" t="s">
        <v>76</v>
      </c>
      <c r="K134" s="97" t="s">
        <v>77</v>
      </c>
      <c r="L134" s="95" t="str">
        <f t="shared" ca="1" si="5"/>
        <v>3 năm</v>
      </c>
    </row>
    <row r="135" spans="2:12" s="96" customFormat="1" ht="22.5" customHeight="1">
      <c r="B135" s="92">
        <f t="shared" si="4"/>
        <v>132</v>
      </c>
      <c r="C135" s="98" t="s">
        <v>496</v>
      </c>
      <c r="D135" s="97" t="s">
        <v>495</v>
      </c>
      <c r="E135" s="97" t="s">
        <v>80</v>
      </c>
      <c r="F135" s="97" t="s">
        <v>497</v>
      </c>
      <c r="G135" s="97" t="s">
        <v>498</v>
      </c>
      <c r="H135" s="98"/>
      <c r="I135" s="98"/>
      <c r="J135" s="97" t="s">
        <v>76</v>
      </c>
      <c r="K135" s="97" t="s">
        <v>77</v>
      </c>
      <c r="L135" s="95" t="str">
        <f t="shared" ca="1" si="5"/>
        <v>3 năm</v>
      </c>
    </row>
    <row r="136" spans="2:12" s="96" customFormat="1" ht="22.5" customHeight="1">
      <c r="B136" s="92">
        <f t="shared" si="4"/>
        <v>133</v>
      </c>
      <c r="C136" s="98" t="s">
        <v>470</v>
      </c>
      <c r="D136" s="97" t="s">
        <v>469</v>
      </c>
      <c r="E136" s="97" t="s">
        <v>80</v>
      </c>
      <c r="F136" s="97" t="s">
        <v>471</v>
      </c>
      <c r="G136" s="97" t="s">
        <v>472</v>
      </c>
      <c r="H136" s="98"/>
      <c r="I136" s="98"/>
      <c r="J136" s="97" t="s">
        <v>76</v>
      </c>
      <c r="K136" s="97" t="s">
        <v>77</v>
      </c>
      <c r="L136" s="95" t="str">
        <f t="shared" ca="1" si="5"/>
        <v>3 năm</v>
      </c>
    </row>
    <row r="137" spans="2:12" s="96" customFormat="1" ht="22.5" customHeight="1">
      <c r="B137" s="92">
        <f t="shared" si="4"/>
        <v>134</v>
      </c>
      <c r="C137" s="98" t="s">
        <v>798</v>
      </c>
      <c r="D137" s="97" t="s">
        <v>797</v>
      </c>
      <c r="E137" s="97" t="s">
        <v>80</v>
      </c>
      <c r="F137" s="97" t="s">
        <v>799</v>
      </c>
      <c r="G137" s="97" t="s">
        <v>800</v>
      </c>
      <c r="H137" s="98"/>
      <c r="I137" s="98"/>
      <c r="J137" s="97" t="s">
        <v>76</v>
      </c>
      <c r="K137" s="97" t="s">
        <v>77</v>
      </c>
      <c r="L137" s="95" t="str">
        <f t="shared" ca="1" si="5"/>
        <v>2 năm</v>
      </c>
    </row>
    <row r="138" spans="2:12" s="96" customFormat="1" ht="22.5" customHeight="1">
      <c r="B138" s="92">
        <f t="shared" si="4"/>
        <v>135</v>
      </c>
      <c r="C138" s="98" t="s">
        <v>283</v>
      </c>
      <c r="D138" s="97" t="s">
        <v>7</v>
      </c>
      <c r="E138" s="97" t="s">
        <v>80</v>
      </c>
      <c r="F138" s="97" t="s">
        <v>284</v>
      </c>
      <c r="G138" s="97" t="s">
        <v>285</v>
      </c>
      <c r="H138" s="98"/>
      <c r="I138" s="98"/>
      <c r="J138" s="97" t="s">
        <v>76</v>
      </c>
      <c r="K138" s="97" t="s">
        <v>132</v>
      </c>
      <c r="L138" s="95" t="str">
        <f t="shared" ca="1" si="5"/>
        <v>4 năm</v>
      </c>
    </row>
    <row r="139" spans="2:12" s="96" customFormat="1" ht="22.5" customHeight="1">
      <c r="B139" s="92">
        <f t="shared" si="4"/>
        <v>136</v>
      </c>
      <c r="C139" s="98" t="s">
        <v>670</v>
      </c>
      <c r="D139" s="97" t="s">
        <v>669</v>
      </c>
      <c r="E139" s="97" t="s">
        <v>80</v>
      </c>
      <c r="F139" s="97" t="s">
        <v>671</v>
      </c>
      <c r="G139" s="97" t="s">
        <v>665</v>
      </c>
      <c r="H139" s="98"/>
      <c r="I139" s="98"/>
      <c r="J139" s="97" t="s">
        <v>76</v>
      </c>
      <c r="K139" s="97" t="s">
        <v>77</v>
      </c>
      <c r="L139" s="95" t="str">
        <f t="shared" ca="1" si="5"/>
        <v>3 năm</v>
      </c>
    </row>
    <row r="140" spans="2:12" s="96" customFormat="1" ht="22.5" customHeight="1">
      <c r="B140" s="92">
        <f t="shared" si="4"/>
        <v>137</v>
      </c>
      <c r="C140" s="98" t="s">
        <v>644</v>
      </c>
      <c r="D140" s="97" t="s">
        <v>643</v>
      </c>
      <c r="E140" s="97" t="s">
        <v>80</v>
      </c>
      <c r="F140" s="97" t="s">
        <v>645</v>
      </c>
      <c r="G140" s="97" t="s">
        <v>639</v>
      </c>
      <c r="H140" s="98"/>
      <c r="I140" s="98"/>
      <c r="J140" s="97" t="s">
        <v>76</v>
      </c>
      <c r="K140" s="97"/>
      <c r="L140" s="95" t="str">
        <f t="shared" ca="1" si="5"/>
        <v>3 năm</v>
      </c>
    </row>
    <row r="141" spans="2:12" s="96" customFormat="1" ht="22.5" customHeight="1">
      <c r="B141" s="92">
        <f t="shared" si="4"/>
        <v>138</v>
      </c>
      <c r="C141" s="98" t="s">
        <v>644</v>
      </c>
      <c r="D141" s="97" t="s">
        <v>884</v>
      </c>
      <c r="E141" s="97" t="s">
        <v>80</v>
      </c>
      <c r="F141" s="97" t="s">
        <v>885</v>
      </c>
      <c r="G141" s="97" t="s">
        <v>886</v>
      </c>
      <c r="H141" s="98"/>
      <c r="I141" s="98"/>
      <c r="J141" s="97" t="s">
        <v>651</v>
      </c>
      <c r="K141" s="97" t="s">
        <v>77</v>
      </c>
      <c r="L141" s="95" t="str">
        <f t="shared" ca="1" si="5"/>
        <v>2 năm</v>
      </c>
    </row>
    <row r="142" spans="2:12" s="96" customFormat="1" ht="22.5" customHeight="1">
      <c r="B142" s="92">
        <f t="shared" si="4"/>
        <v>139</v>
      </c>
      <c r="C142" s="98" t="s">
        <v>178</v>
      </c>
      <c r="D142" s="97" t="s">
        <v>177</v>
      </c>
      <c r="E142" s="97" t="s">
        <v>80</v>
      </c>
      <c r="F142" s="97" t="s">
        <v>179</v>
      </c>
      <c r="G142" s="97" t="s">
        <v>180</v>
      </c>
      <c r="H142" s="98"/>
      <c r="I142" s="98"/>
      <c r="J142" s="97" t="s">
        <v>76</v>
      </c>
      <c r="K142" s="97" t="s">
        <v>156</v>
      </c>
      <c r="L142" s="95" t="str">
        <f t="shared" ca="1" si="5"/>
        <v>4 năm</v>
      </c>
    </row>
    <row r="143" spans="2:12" s="96" customFormat="1" ht="22.5" customHeight="1">
      <c r="B143" s="92">
        <f t="shared" si="4"/>
        <v>140</v>
      </c>
      <c r="C143" s="98" t="s">
        <v>899</v>
      </c>
      <c r="D143" s="97" t="s">
        <v>898</v>
      </c>
      <c r="E143" s="97" t="s">
        <v>80</v>
      </c>
      <c r="F143" s="97" t="s">
        <v>900</v>
      </c>
      <c r="G143" s="97" t="s">
        <v>901</v>
      </c>
      <c r="H143" s="98"/>
      <c r="I143" s="98"/>
      <c r="J143" s="97" t="s">
        <v>651</v>
      </c>
      <c r="K143" s="97" t="s">
        <v>77</v>
      </c>
      <c r="L143" s="95" t="str">
        <f t="shared" ca="1" si="5"/>
        <v>2 năm</v>
      </c>
    </row>
    <row r="144" spans="2:12" s="96" customFormat="1" ht="22.5" customHeight="1">
      <c r="B144" s="92">
        <f t="shared" si="4"/>
        <v>141</v>
      </c>
      <c r="C144" s="98" t="s">
        <v>92</v>
      </c>
      <c r="D144" s="97" t="s">
        <v>91</v>
      </c>
      <c r="E144" s="97" t="s">
        <v>80</v>
      </c>
      <c r="F144" s="97" t="s">
        <v>93</v>
      </c>
      <c r="G144" s="97" t="s">
        <v>94</v>
      </c>
      <c r="H144" s="98"/>
      <c r="I144" s="98"/>
      <c r="J144" s="97" t="s">
        <v>76</v>
      </c>
      <c r="K144" s="97"/>
      <c r="L144" s="95" t="str">
        <f t="shared" ca="1" si="5"/>
        <v>6 năm</v>
      </c>
    </row>
    <row r="145" spans="2:12" s="96" customFormat="1" ht="22.5" customHeight="1">
      <c r="B145" s="92">
        <f t="shared" si="4"/>
        <v>142</v>
      </c>
      <c r="C145" s="98" t="s">
        <v>137</v>
      </c>
      <c r="D145" s="97" t="s">
        <v>136</v>
      </c>
      <c r="E145" s="97" t="s">
        <v>80</v>
      </c>
      <c r="F145" s="97" t="s">
        <v>138</v>
      </c>
      <c r="G145" s="97" t="s">
        <v>139</v>
      </c>
      <c r="H145" s="98"/>
      <c r="I145" s="98"/>
      <c r="J145" s="97" t="s">
        <v>76</v>
      </c>
      <c r="K145" s="97" t="s">
        <v>77</v>
      </c>
      <c r="L145" s="95" t="str">
        <f t="shared" ca="1" si="5"/>
        <v>5 năm</v>
      </c>
    </row>
    <row r="146" spans="2:12" s="96" customFormat="1" ht="22.5" customHeight="1">
      <c r="B146" s="92">
        <f t="shared" si="4"/>
        <v>143</v>
      </c>
      <c r="C146" s="98" t="s">
        <v>727</v>
      </c>
      <c r="D146" s="97" t="s">
        <v>726</v>
      </c>
      <c r="E146" s="97" t="s">
        <v>80</v>
      </c>
      <c r="F146" s="97" t="s">
        <v>728</v>
      </c>
      <c r="G146" s="97" t="s">
        <v>729</v>
      </c>
      <c r="H146" s="98"/>
      <c r="I146" s="98"/>
      <c r="J146" s="97" t="s">
        <v>76</v>
      </c>
      <c r="K146" s="97" t="s">
        <v>77</v>
      </c>
      <c r="L146" s="95" t="str">
        <f t="shared" ca="1" si="5"/>
        <v>3 năm</v>
      </c>
    </row>
    <row r="147" spans="2:12" s="96" customFormat="1" ht="22.5" customHeight="1">
      <c r="B147" s="92">
        <f t="shared" si="4"/>
        <v>144</v>
      </c>
      <c r="C147" s="98" t="s">
        <v>906</v>
      </c>
      <c r="D147" s="97" t="s">
        <v>905</v>
      </c>
      <c r="E147" s="97" t="s">
        <v>80</v>
      </c>
      <c r="F147" s="97" t="s">
        <v>907</v>
      </c>
      <c r="G147" s="97" t="s">
        <v>650</v>
      </c>
      <c r="H147" s="98"/>
      <c r="I147" s="98"/>
      <c r="J147" s="97" t="s">
        <v>651</v>
      </c>
      <c r="K147" s="97"/>
      <c r="L147" s="95" t="str">
        <f t="shared" ca="1" si="5"/>
        <v>2 năm</v>
      </c>
    </row>
    <row r="148" spans="2:12" s="96" customFormat="1" ht="22.5" customHeight="1">
      <c r="B148" s="92">
        <f t="shared" si="4"/>
        <v>145</v>
      </c>
      <c r="C148" s="98" t="s">
        <v>125</v>
      </c>
      <c r="D148" s="97" t="s">
        <v>124</v>
      </c>
      <c r="E148" s="97" t="s">
        <v>80</v>
      </c>
      <c r="F148" s="97" t="s">
        <v>126</v>
      </c>
      <c r="G148" s="97" t="s">
        <v>127</v>
      </c>
      <c r="H148" s="98"/>
      <c r="I148" s="98"/>
      <c r="J148" s="97" t="s">
        <v>76</v>
      </c>
      <c r="K148" s="97" t="s">
        <v>77</v>
      </c>
      <c r="L148" s="95" t="str">
        <f t="shared" ca="1" si="5"/>
        <v>5 năm</v>
      </c>
    </row>
    <row r="149" spans="2:12" s="96" customFormat="1" ht="22.5" customHeight="1">
      <c r="B149" s="92">
        <f t="shared" si="4"/>
        <v>146</v>
      </c>
      <c r="C149" s="98" t="s">
        <v>546</v>
      </c>
      <c r="D149" s="97" t="s">
        <v>545</v>
      </c>
      <c r="E149" s="97" t="s">
        <v>80</v>
      </c>
      <c r="F149" s="97" t="s">
        <v>547</v>
      </c>
      <c r="G149" s="97" t="s">
        <v>535</v>
      </c>
      <c r="H149" s="98"/>
      <c r="I149" s="98"/>
      <c r="J149" s="97" t="s">
        <v>76</v>
      </c>
      <c r="K149" s="97" t="s">
        <v>77</v>
      </c>
      <c r="L149" s="95" t="str">
        <f t="shared" ca="1" si="5"/>
        <v>3 năm</v>
      </c>
    </row>
    <row r="150" spans="2:12" s="96" customFormat="1" ht="22.5" customHeight="1">
      <c r="B150" s="92">
        <f t="shared" si="4"/>
        <v>147</v>
      </c>
      <c r="C150" s="98" t="s">
        <v>88</v>
      </c>
      <c r="D150" s="97" t="s">
        <v>87</v>
      </c>
      <c r="E150" s="97" t="s">
        <v>73</v>
      </c>
      <c r="F150" s="97" t="s">
        <v>89</v>
      </c>
      <c r="G150" s="97" t="s">
        <v>90</v>
      </c>
      <c r="H150" s="98"/>
      <c r="I150" s="98"/>
      <c r="J150" s="97" t="s">
        <v>76</v>
      </c>
      <c r="K150" s="97"/>
      <c r="L150" s="95" t="str">
        <f t="shared" ca="1" si="5"/>
        <v>8 năm</v>
      </c>
    </row>
    <row r="151" spans="2:12" s="96" customFormat="1" ht="22.5" customHeight="1">
      <c r="B151" s="92">
        <f t="shared" si="4"/>
        <v>148</v>
      </c>
      <c r="C151" s="98" t="s">
        <v>626</v>
      </c>
      <c r="D151" s="97" t="s">
        <v>625</v>
      </c>
      <c r="E151" s="97" t="s">
        <v>73</v>
      </c>
      <c r="F151" s="97" t="s">
        <v>627</v>
      </c>
      <c r="G151" s="97" t="s">
        <v>628</v>
      </c>
      <c r="H151" s="98"/>
      <c r="I151" s="98"/>
      <c r="J151" s="97" t="s">
        <v>76</v>
      </c>
      <c r="K151" s="97" t="s">
        <v>115</v>
      </c>
      <c r="L151" s="95" t="str">
        <f t="shared" ca="1" si="5"/>
        <v>3 năm</v>
      </c>
    </row>
    <row r="152" spans="2:12" s="96" customFormat="1" ht="22.5" customHeight="1">
      <c r="B152" s="92">
        <f t="shared" si="4"/>
        <v>149</v>
      </c>
      <c r="C152" s="98" t="s">
        <v>340</v>
      </c>
      <c r="D152" s="97" t="s">
        <v>339</v>
      </c>
      <c r="E152" s="97" t="s">
        <v>73</v>
      </c>
      <c r="F152" s="97" t="s">
        <v>341</v>
      </c>
      <c r="G152" s="97" t="s">
        <v>342</v>
      </c>
      <c r="H152" s="98"/>
      <c r="I152" s="98"/>
      <c r="J152" s="97" t="s">
        <v>76</v>
      </c>
      <c r="K152" s="97" t="s">
        <v>77</v>
      </c>
      <c r="L152" s="95" t="str">
        <f t="shared" ca="1" si="5"/>
        <v>3 năm</v>
      </c>
    </row>
    <row r="153" spans="2:12" s="96" customFormat="1" ht="22.5" customHeight="1">
      <c r="B153" s="92">
        <f t="shared" si="4"/>
        <v>150</v>
      </c>
      <c r="C153" s="98" t="s">
        <v>916</v>
      </c>
      <c r="D153" s="97" t="s">
        <v>915</v>
      </c>
      <c r="E153" s="97" t="s">
        <v>73</v>
      </c>
      <c r="F153" s="97" t="s">
        <v>917</v>
      </c>
      <c r="G153" s="97" t="s">
        <v>918</v>
      </c>
      <c r="H153" s="98"/>
      <c r="I153" s="98"/>
      <c r="J153" s="97" t="s">
        <v>651</v>
      </c>
      <c r="K153" s="97"/>
      <c r="L153" s="95" t="str">
        <f t="shared" ca="1" si="5"/>
        <v>2 năm</v>
      </c>
    </row>
    <row r="154" spans="2:12" s="96" customFormat="1" ht="22.5" customHeight="1">
      <c r="B154" s="92">
        <f t="shared" si="4"/>
        <v>151</v>
      </c>
      <c r="C154" s="98" t="s">
        <v>293</v>
      </c>
      <c r="D154" s="97" t="s">
        <v>10</v>
      </c>
      <c r="E154" s="97" t="s">
        <v>73</v>
      </c>
      <c r="F154" s="97" t="s">
        <v>294</v>
      </c>
      <c r="G154" s="97" t="s">
        <v>295</v>
      </c>
      <c r="H154" s="98"/>
      <c r="I154" s="98"/>
      <c r="J154" s="97" t="s">
        <v>76</v>
      </c>
      <c r="K154" s="97" t="s">
        <v>77</v>
      </c>
      <c r="L154" s="95" t="str">
        <f t="shared" ca="1" si="5"/>
        <v>4 năm</v>
      </c>
    </row>
    <row r="155" spans="2:12" s="96" customFormat="1" ht="22.5" customHeight="1">
      <c r="B155" s="92">
        <f t="shared" si="4"/>
        <v>152</v>
      </c>
      <c r="C155" s="98" t="s">
        <v>309</v>
      </c>
      <c r="D155" s="97" t="s">
        <v>308</v>
      </c>
      <c r="E155" s="97" t="s">
        <v>73</v>
      </c>
      <c r="F155" s="97" t="s">
        <v>310</v>
      </c>
      <c r="G155" s="97" t="s">
        <v>311</v>
      </c>
      <c r="H155" s="98"/>
      <c r="I155" s="98"/>
      <c r="J155" s="97" t="s">
        <v>76</v>
      </c>
      <c r="K155" s="97" t="s">
        <v>77</v>
      </c>
      <c r="L155" s="95" t="str">
        <f t="shared" ca="1" si="5"/>
        <v>4 năm</v>
      </c>
    </row>
    <row r="156" spans="2:12" s="96" customFormat="1" ht="22.5" customHeight="1">
      <c r="B156" s="92">
        <f t="shared" si="4"/>
        <v>153</v>
      </c>
      <c r="C156" s="98" t="s">
        <v>743</v>
      </c>
      <c r="D156" s="97" t="s">
        <v>742</v>
      </c>
      <c r="E156" s="97" t="s">
        <v>73</v>
      </c>
      <c r="F156" s="97" t="s">
        <v>744</v>
      </c>
      <c r="G156" s="97" t="s">
        <v>745</v>
      </c>
      <c r="H156" s="98"/>
      <c r="I156" s="98"/>
      <c r="J156" s="97" t="s">
        <v>76</v>
      </c>
      <c r="K156" s="97" t="s">
        <v>77</v>
      </c>
      <c r="L156" s="95" t="str">
        <f t="shared" ca="1" si="5"/>
        <v>3 năm</v>
      </c>
    </row>
    <row r="157" spans="2:12" s="96" customFormat="1" ht="22.5" customHeight="1">
      <c r="B157" s="92">
        <f t="shared" si="4"/>
        <v>154</v>
      </c>
      <c r="C157" s="98" t="s">
        <v>927</v>
      </c>
      <c r="D157" s="97" t="s">
        <v>926</v>
      </c>
      <c r="E157" s="97" t="s">
        <v>73</v>
      </c>
      <c r="F157" s="97" t="s">
        <v>928</v>
      </c>
      <c r="G157" s="97" t="s">
        <v>922</v>
      </c>
      <c r="H157" s="98"/>
      <c r="I157" s="98"/>
      <c r="J157" s="97" t="s">
        <v>651</v>
      </c>
      <c r="K157" s="97"/>
      <c r="L157" s="95" t="str">
        <f t="shared" ca="1" si="5"/>
        <v>2 năm</v>
      </c>
    </row>
    <row r="158" spans="2:12" s="96" customFormat="1" ht="22.5" customHeight="1">
      <c r="B158" s="92">
        <f t="shared" si="4"/>
        <v>155</v>
      </c>
      <c r="C158" s="98" t="s">
        <v>233</v>
      </c>
      <c r="D158" s="97" t="s">
        <v>232</v>
      </c>
      <c r="E158" s="97" t="s">
        <v>73</v>
      </c>
      <c r="F158" s="97" t="s">
        <v>234</v>
      </c>
      <c r="G158" s="97" t="s">
        <v>235</v>
      </c>
      <c r="H158" s="98"/>
      <c r="I158" s="98"/>
      <c r="J158" s="97" t="s">
        <v>76</v>
      </c>
      <c r="K158" s="97" t="s">
        <v>132</v>
      </c>
      <c r="L158" s="95" t="str">
        <f t="shared" ca="1" si="5"/>
        <v>4 năm</v>
      </c>
    </row>
    <row r="159" spans="2:12" s="96" customFormat="1" ht="22.5" customHeight="1">
      <c r="B159" s="92">
        <f t="shared" si="4"/>
        <v>156</v>
      </c>
      <c r="C159" s="98" t="s">
        <v>162</v>
      </c>
      <c r="D159" s="97" t="s">
        <v>161</v>
      </c>
      <c r="E159" s="97" t="s">
        <v>73</v>
      </c>
      <c r="F159" s="97" t="s">
        <v>163</v>
      </c>
      <c r="G159" s="97" t="s">
        <v>164</v>
      </c>
      <c r="H159" s="98"/>
      <c r="I159" s="98"/>
      <c r="J159" s="97" t="s">
        <v>76</v>
      </c>
      <c r="K159" s="97" t="s">
        <v>132</v>
      </c>
      <c r="L159" s="95" t="str">
        <f t="shared" ca="1" si="5"/>
        <v>4 năm</v>
      </c>
    </row>
    <row r="160" spans="2:12" s="96" customFormat="1" ht="22.5" customHeight="1">
      <c r="B160" s="92">
        <f t="shared" si="4"/>
        <v>157</v>
      </c>
      <c r="C160" s="98" t="s">
        <v>630</v>
      </c>
      <c r="D160" s="97" t="s">
        <v>629</v>
      </c>
      <c r="E160" s="97" t="s">
        <v>73</v>
      </c>
      <c r="F160" s="97" t="s">
        <v>427</v>
      </c>
      <c r="G160" s="97" t="s">
        <v>631</v>
      </c>
      <c r="H160" s="98"/>
      <c r="I160" s="98"/>
      <c r="J160" s="97" t="s">
        <v>76</v>
      </c>
      <c r="K160" s="97" t="s">
        <v>77</v>
      </c>
      <c r="L160" s="95" t="str">
        <f t="shared" ca="1" si="5"/>
        <v>3 năm</v>
      </c>
    </row>
    <row r="161" spans="2:12" s="96" customFormat="1" ht="22.5" customHeight="1">
      <c r="B161" s="92">
        <f t="shared" si="4"/>
        <v>158</v>
      </c>
      <c r="C161" s="98" t="s">
        <v>874</v>
      </c>
      <c r="D161" s="97" t="s">
        <v>873</v>
      </c>
      <c r="E161" s="97" t="s">
        <v>73</v>
      </c>
      <c r="F161" s="97" t="s">
        <v>875</v>
      </c>
      <c r="G161" s="97" t="s">
        <v>872</v>
      </c>
      <c r="H161" s="98"/>
      <c r="I161" s="98"/>
      <c r="J161" s="97" t="s">
        <v>651</v>
      </c>
      <c r="K161" s="97" t="s">
        <v>77</v>
      </c>
      <c r="L161" s="95" t="str">
        <f t="shared" ca="1" si="5"/>
        <v>2 năm</v>
      </c>
    </row>
    <row r="162" spans="2:12" s="96" customFormat="1" ht="22.5" customHeight="1">
      <c r="B162" s="92">
        <f t="shared" si="4"/>
        <v>159</v>
      </c>
      <c r="C162" s="98" t="s">
        <v>822</v>
      </c>
      <c r="D162" s="97" t="s">
        <v>821</v>
      </c>
      <c r="E162" s="97" t="s">
        <v>73</v>
      </c>
      <c r="F162" s="97" t="s">
        <v>823</v>
      </c>
      <c r="G162" s="97" t="s">
        <v>824</v>
      </c>
      <c r="H162" s="98"/>
      <c r="I162" s="98"/>
      <c r="J162" s="97" t="s">
        <v>591</v>
      </c>
      <c r="K162" s="97"/>
      <c r="L162" s="95" t="str">
        <f t="shared" ca="1" si="5"/>
        <v>2 năm</v>
      </c>
    </row>
    <row r="163" spans="2:12" s="96" customFormat="1" ht="22.5" customHeight="1">
      <c r="B163" s="92">
        <f t="shared" si="4"/>
        <v>160</v>
      </c>
      <c r="C163" s="98" t="s">
        <v>679</v>
      </c>
      <c r="D163" s="97" t="s">
        <v>678</v>
      </c>
      <c r="E163" s="97" t="s">
        <v>73</v>
      </c>
      <c r="F163" s="97" t="s">
        <v>680</v>
      </c>
      <c r="G163" s="97" t="s">
        <v>681</v>
      </c>
      <c r="H163" s="98"/>
      <c r="I163" s="98"/>
      <c r="J163" s="97" t="s">
        <v>76</v>
      </c>
      <c r="K163" s="97"/>
      <c r="L163" s="95" t="str">
        <f t="shared" ca="1" si="5"/>
        <v>3 năm</v>
      </c>
    </row>
    <row r="164" spans="2:12" s="96" customFormat="1" ht="22.5" customHeight="1">
      <c r="B164" s="92">
        <f t="shared" si="4"/>
        <v>161</v>
      </c>
      <c r="C164" s="98" t="s">
        <v>507</v>
      </c>
      <c r="D164" s="97" t="s">
        <v>506</v>
      </c>
      <c r="E164" s="97" t="s">
        <v>73</v>
      </c>
      <c r="F164" s="97" t="s">
        <v>508</v>
      </c>
      <c r="G164" s="97" t="s">
        <v>509</v>
      </c>
      <c r="H164" s="98"/>
      <c r="I164" s="98"/>
      <c r="J164" s="97" t="s">
        <v>76</v>
      </c>
      <c r="K164" s="97" t="s">
        <v>77</v>
      </c>
      <c r="L164" s="95" t="str">
        <f t="shared" ca="1" si="5"/>
        <v>3 năm</v>
      </c>
    </row>
    <row r="165" spans="2:12" s="96" customFormat="1" ht="22.5" customHeight="1">
      <c r="B165" s="92">
        <f t="shared" si="4"/>
        <v>162</v>
      </c>
      <c r="C165" s="98" t="s">
        <v>637</v>
      </c>
      <c r="D165" s="97" t="s">
        <v>636</v>
      </c>
      <c r="E165" s="97" t="s">
        <v>73</v>
      </c>
      <c r="F165" s="97" t="s">
        <v>638</v>
      </c>
      <c r="G165" s="97" t="s">
        <v>639</v>
      </c>
      <c r="H165" s="98"/>
      <c r="I165" s="98"/>
      <c r="J165" s="97" t="s">
        <v>76</v>
      </c>
      <c r="K165" s="97"/>
      <c r="L165" s="95" t="str">
        <f t="shared" ca="1" si="5"/>
        <v>3 năm</v>
      </c>
    </row>
    <row r="166" spans="2:12" s="96" customFormat="1" ht="22.5" customHeight="1">
      <c r="B166" s="92">
        <f t="shared" si="4"/>
        <v>163</v>
      </c>
      <c r="C166" s="98" t="s">
        <v>493</v>
      </c>
      <c r="D166" s="97" t="s">
        <v>492</v>
      </c>
      <c r="E166" s="97" t="s">
        <v>73</v>
      </c>
      <c r="F166" s="97" t="s">
        <v>494</v>
      </c>
      <c r="G166" s="97" t="s">
        <v>476</v>
      </c>
      <c r="H166" s="98"/>
      <c r="I166" s="98"/>
      <c r="J166" s="97" t="s">
        <v>76</v>
      </c>
      <c r="K166" s="97" t="s">
        <v>77</v>
      </c>
      <c r="L166" s="95" t="str">
        <f t="shared" ca="1" si="5"/>
        <v>3 năm</v>
      </c>
    </row>
    <row r="167" spans="2:12" s="96" customFormat="1" ht="22.5" customHeight="1">
      <c r="B167" s="92">
        <f t="shared" si="4"/>
        <v>164</v>
      </c>
      <c r="C167" s="98" t="s">
        <v>358</v>
      </c>
      <c r="D167" s="97" t="s">
        <v>357</v>
      </c>
      <c r="E167" s="97" t="s">
        <v>73</v>
      </c>
      <c r="F167" s="97" t="s">
        <v>359</v>
      </c>
      <c r="G167" s="97" t="s">
        <v>360</v>
      </c>
      <c r="H167" s="98"/>
      <c r="I167" s="98"/>
      <c r="J167" s="97" t="s">
        <v>76</v>
      </c>
      <c r="K167" s="97" t="s">
        <v>132</v>
      </c>
      <c r="L167" s="95" t="str">
        <f t="shared" ca="1" si="5"/>
        <v>3 năm</v>
      </c>
    </row>
    <row r="168" spans="2:12" s="96" customFormat="1" ht="22.5" customHeight="1">
      <c r="B168" s="92">
        <f t="shared" si="4"/>
        <v>165</v>
      </c>
      <c r="C168" s="98" t="s">
        <v>719</v>
      </c>
      <c r="D168" s="97" t="s">
        <v>718</v>
      </c>
      <c r="E168" s="97" t="s">
        <v>73</v>
      </c>
      <c r="F168" s="97" t="s">
        <v>720</v>
      </c>
      <c r="G168" s="97" t="s">
        <v>721</v>
      </c>
      <c r="H168" s="98"/>
      <c r="I168" s="98"/>
      <c r="J168" s="97" t="s">
        <v>76</v>
      </c>
      <c r="K168" s="97" t="s">
        <v>77</v>
      </c>
      <c r="L168" s="95" t="str">
        <f t="shared" ca="1" si="5"/>
        <v>3 năm</v>
      </c>
    </row>
    <row r="169" spans="2:12" s="96" customFormat="1" ht="22.5" customHeight="1">
      <c r="B169" s="92">
        <f t="shared" si="4"/>
        <v>166</v>
      </c>
      <c r="C169" s="98" t="s">
        <v>641</v>
      </c>
      <c r="D169" s="97" t="s">
        <v>640</v>
      </c>
      <c r="E169" s="97" t="s">
        <v>73</v>
      </c>
      <c r="F169" s="97" t="s">
        <v>642</v>
      </c>
      <c r="G169" s="97" t="s">
        <v>639</v>
      </c>
      <c r="H169" s="98"/>
      <c r="I169" s="98"/>
      <c r="J169" s="97" t="s">
        <v>76</v>
      </c>
      <c r="K169" s="97"/>
      <c r="L169" s="95" t="str">
        <f t="shared" ca="1" si="5"/>
        <v>3 năm</v>
      </c>
    </row>
    <row r="170" spans="2:12" s="96" customFormat="1" ht="22.5" customHeight="1">
      <c r="B170" s="92">
        <f t="shared" si="4"/>
        <v>167</v>
      </c>
      <c r="C170" s="98" t="s">
        <v>305</v>
      </c>
      <c r="D170" s="97" t="s">
        <v>304</v>
      </c>
      <c r="E170" s="97" t="s">
        <v>73</v>
      </c>
      <c r="F170" s="97" t="s">
        <v>306</v>
      </c>
      <c r="G170" s="97" t="s">
        <v>307</v>
      </c>
      <c r="H170" s="98"/>
      <c r="I170" s="98"/>
      <c r="J170" s="97" t="s">
        <v>76</v>
      </c>
      <c r="K170" s="97" t="s">
        <v>77</v>
      </c>
      <c r="L170" s="95" t="str">
        <f t="shared" ca="1" si="5"/>
        <v>4 năm</v>
      </c>
    </row>
    <row r="171" spans="2:12" s="96" customFormat="1" ht="22.5" customHeight="1">
      <c r="B171" s="92">
        <f t="shared" si="4"/>
        <v>168</v>
      </c>
      <c r="C171" s="98" t="s">
        <v>96</v>
      </c>
      <c r="D171" s="97" t="s">
        <v>95</v>
      </c>
      <c r="E171" s="97" t="s">
        <v>73</v>
      </c>
      <c r="F171" s="97" t="s">
        <v>97</v>
      </c>
      <c r="G171" s="97" t="s">
        <v>98</v>
      </c>
      <c r="H171" s="98"/>
      <c r="I171" s="98"/>
      <c r="J171" s="97" t="s">
        <v>76</v>
      </c>
      <c r="K171" s="97"/>
      <c r="L171" s="95" t="str">
        <f t="shared" ca="1" si="5"/>
        <v>6 năm</v>
      </c>
    </row>
    <row r="172" spans="2:12" s="96" customFormat="1" ht="22.5" customHeight="1">
      <c r="B172" s="92">
        <f t="shared" si="4"/>
        <v>169</v>
      </c>
      <c r="C172" s="98" t="s">
        <v>826</v>
      </c>
      <c r="D172" s="97" t="s">
        <v>825</v>
      </c>
      <c r="E172" s="97" t="s">
        <v>80</v>
      </c>
      <c r="F172" s="97" t="s">
        <v>827</v>
      </c>
      <c r="G172" s="97" t="s">
        <v>828</v>
      </c>
      <c r="H172" s="98"/>
      <c r="I172" s="98"/>
      <c r="J172" s="97" t="s">
        <v>76</v>
      </c>
      <c r="K172" s="97" t="s">
        <v>77</v>
      </c>
      <c r="L172" s="95" t="str">
        <f t="shared" ca="1" si="5"/>
        <v>2 năm</v>
      </c>
    </row>
    <row r="173" spans="2:12" s="96" customFormat="1" ht="22.5" customHeight="1">
      <c r="B173" s="92">
        <f t="shared" si="4"/>
        <v>170</v>
      </c>
      <c r="C173" s="98" t="s">
        <v>5</v>
      </c>
      <c r="D173" s="97" t="s">
        <v>6</v>
      </c>
      <c r="E173" s="97" t="s">
        <v>73</v>
      </c>
      <c r="F173" s="97" t="s">
        <v>649</v>
      </c>
      <c r="G173" s="97" t="s">
        <v>650</v>
      </c>
      <c r="H173" s="98"/>
      <c r="I173" s="98"/>
      <c r="J173" s="97" t="s">
        <v>651</v>
      </c>
      <c r="K173" s="97" t="s">
        <v>115</v>
      </c>
      <c r="L173" s="95" t="str">
        <f t="shared" ca="1" si="5"/>
        <v>2 năm</v>
      </c>
    </row>
    <row r="174" spans="2:12" s="96" customFormat="1" ht="22.5" customHeight="1">
      <c r="B174" s="92">
        <f t="shared" si="4"/>
        <v>171</v>
      </c>
      <c r="C174" s="98" t="s">
        <v>437</v>
      </c>
      <c r="D174" s="97" t="s">
        <v>436</v>
      </c>
      <c r="E174" s="97" t="s">
        <v>73</v>
      </c>
      <c r="F174" s="97" t="s">
        <v>438</v>
      </c>
      <c r="G174" s="97" t="s">
        <v>439</v>
      </c>
      <c r="H174" s="98"/>
      <c r="I174" s="98"/>
      <c r="J174" s="97" t="s">
        <v>76</v>
      </c>
      <c r="K174" s="97" t="s">
        <v>77</v>
      </c>
      <c r="L174" s="95" t="str">
        <f t="shared" ca="1" si="5"/>
        <v>3 năm</v>
      </c>
    </row>
    <row r="175" spans="2:12" s="96" customFormat="1" ht="22.5" customHeight="1">
      <c r="B175" s="92">
        <f t="shared" si="4"/>
        <v>172</v>
      </c>
      <c r="C175" s="98" t="s">
        <v>153</v>
      </c>
      <c r="D175" s="97" t="s">
        <v>152</v>
      </c>
      <c r="E175" s="97" t="s">
        <v>73</v>
      </c>
      <c r="F175" s="97" t="s">
        <v>154</v>
      </c>
      <c r="G175" s="97" t="s">
        <v>155</v>
      </c>
      <c r="H175" s="98"/>
      <c r="I175" s="98"/>
      <c r="J175" s="97" t="s">
        <v>76</v>
      </c>
      <c r="K175" s="97" t="s">
        <v>156</v>
      </c>
      <c r="L175" s="95" t="str">
        <f t="shared" ca="1" si="5"/>
        <v>4 năm</v>
      </c>
    </row>
    <row r="176" spans="2:12" s="96" customFormat="1" ht="22.5" customHeight="1">
      <c r="B176" s="92">
        <f t="shared" si="4"/>
        <v>173</v>
      </c>
      <c r="C176" s="98" t="s">
        <v>500</v>
      </c>
      <c r="D176" s="97" t="s">
        <v>499</v>
      </c>
      <c r="E176" s="97" t="s">
        <v>73</v>
      </c>
      <c r="F176" s="97" t="s">
        <v>501</v>
      </c>
      <c r="G176" s="97" t="s">
        <v>502</v>
      </c>
      <c r="H176" s="98"/>
      <c r="I176" s="98"/>
      <c r="J176" s="97" t="s">
        <v>76</v>
      </c>
      <c r="K176" s="97" t="s">
        <v>77</v>
      </c>
      <c r="L176" s="95" t="str">
        <f t="shared" ca="1" si="5"/>
        <v>3 năm</v>
      </c>
    </row>
    <row r="177" spans="2:12" s="96" customFormat="1" ht="22.5" customHeight="1">
      <c r="B177" s="92">
        <f t="shared" si="4"/>
        <v>174</v>
      </c>
      <c r="C177" s="98" t="s">
        <v>108</v>
      </c>
      <c r="D177" s="97" t="s">
        <v>107</v>
      </c>
      <c r="E177" s="97" t="s">
        <v>73</v>
      </c>
      <c r="F177" s="97" t="s">
        <v>109</v>
      </c>
      <c r="G177" s="97" t="s">
        <v>110</v>
      </c>
      <c r="H177" s="98"/>
      <c r="I177" s="98"/>
      <c r="J177" s="97" t="s">
        <v>76</v>
      </c>
      <c r="K177" s="97" t="s">
        <v>77</v>
      </c>
      <c r="L177" s="95" t="str">
        <f t="shared" ca="1" si="5"/>
        <v>5 năm</v>
      </c>
    </row>
    <row r="178" spans="2:12" s="96" customFormat="1" ht="22.5" customHeight="1">
      <c r="B178" s="92">
        <f t="shared" si="4"/>
        <v>175</v>
      </c>
      <c r="C178" s="98" t="s">
        <v>909</v>
      </c>
      <c r="D178" s="97" t="s">
        <v>908</v>
      </c>
      <c r="E178" s="97" t="s">
        <v>80</v>
      </c>
      <c r="F178" s="97" t="s">
        <v>910</v>
      </c>
      <c r="G178" s="97" t="s">
        <v>911</v>
      </c>
      <c r="H178" s="98"/>
      <c r="I178" s="98"/>
      <c r="J178" s="97" t="s">
        <v>651</v>
      </c>
      <c r="K178" s="97"/>
      <c r="L178" s="95" t="str">
        <f t="shared" ca="1" si="5"/>
        <v>2 năm</v>
      </c>
    </row>
    <row r="179" spans="2:12" s="96" customFormat="1" ht="22.5" customHeight="1">
      <c r="B179" s="92">
        <f t="shared" si="4"/>
        <v>176</v>
      </c>
      <c r="C179" s="98" t="s">
        <v>764</v>
      </c>
      <c r="D179" s="97" t="s">
        <v>763</v>
      </c>
      <c r="E179" s="97" t="s">
        <v>80</v>
      </c>
      <c r="F179" s="97" t="s">
        <v>765</v>
      </c>
      <c r="G179" s="97" t="s">
        <v>766</v>
      </c>
      <c r="H179" s="98"/>
      <c r="I179" s="98"/>
      <c r="J179" s="97" t="s">
        <v>76</v>
      </c>
      <c r="K179" s="97" t="s">
        <v>77</v>
      </c>
      <c r="L179" s="95" t="str">
        <f t="shared" ca="1" si="5"/>
        <v>3 năm</v>
      </c>
    </row>
    <row r="180" spans="2:12" s="96" customFormat="1" ht="22.5" customHeight="1">
      <c r="B180" s="92">
        <f t="shared" si="4"/>
        <v>177</v>
      </c>
      <c r="C180" s="98" t="s">
        <v>271</v>
      </c>
      <c r="D180" s="97" t="s">
        <v>270</v>
      </c>
      <c r="E180" s="97" t="s">
        <v>80</v>
      </c>
      <c r="F180" s="97" t="s">
        <v>272</v>
      </c>
      <c r="G180" s="97" t="s">
        <v>273</v>
      </c>
      <c r="H180" s="98"/>
      <c r="I180" s="98"/>
      <c r="J180" s="97" t="s">
        <v>76</v>
      </c>
      <c r="K180" s="97" t="s">
        <v>77</v>
      </c>
      <c r="L180" s="95" t="str">
        <f t="shared" ca="1" si="5"/>
        <v>4 năm</v>
      </c>
    </row>
    <row r="181" spans="2:12" s="96" customFormat="1" ht="22.5" customHeight="1">
      <c r="B181" s="92">
        <f t="shared" si="4"/>
        <v>178</v>
      </c>
      <c r="C181" s="98" t="s">
        <v>750</v>
      </c>
      <c r="D181" s="97" t="s">
        <v>749</v>
      </c>
      <c r="E181" s="97" t="s">
        <v>80</v>
      </c>
      <c r="F181" s="97" t="s">
        <v>751</v>
      </c>
      <c r="G181" s="97" t="s">
        <v>745</v>
      </c>
      <c r="H181" s="98"/>
      <c r="I181" s="98"/>
      <c r="J181" s="97" t="s">
        <v>76</v>
      </c>
      <c r="K181" s="97"/>
      <c r="L181" s="95" t="str">
        <f t="shared" ca="1" si="5"/>
        <v>3 năm</v>
      </c>
    </row>
    <row r="182" spans="2:12" s="96" customFormat="1" ht="22.5" customHeight="1">
      <c r="B182" s="92">
        <f t="shared" si="4"/>
        <v>179</v>
      </c>
      <c r="C182" s="98" t="s">
        <v>521</v>
      </c>
      <c r="D182" s="97" t="s">
        <v>520</v>
      </c>
      <c r="E182" s="97" t="s">
        <v>80</v>
      </c>
      <c r="F182" s="97" t="s">
        <v>522</v>
      </c>
      <c r="G182" s="97" t="s">
        <v>523</v>
      </c>
      <c r="H182" s="98"/>
      <c r="I182" s="98"/>
      <c r="J182" s="97" t="s">
        <v>249</v>
      </c>
      <c r="K182" s="97" t="s">
        <v>77</v>
      </c>
      <c r="L182" s="95" t="str">
        <f t="shared" ca="1" si="5"/>
        <v>3 năm</v>
      </c>
    </row>
    <row r="183" spans="2:12" s="96" customFormat="1" ht="22.5" customHeight="1">
      <c r="B183" s="92">
        <f t="shared" si="4"/>
        <v>180</v>
      </c>
      <c r="C183" s="98" t="s">
        <v>838</v>
      </c>
      <c r="D183" s="97" t="s">
        <v>837</v>
      </c>
      <c r="E183" s="97" t="s">
        <v>80</v>
      </c>
      <c r="F183" s="97" t="s">
        <v>839</v>
      </c>
      <c r="G183" s="97" t="s">
        <v>840</v>
      </c>
      <c r="H183" s="98"/>
      <c r="I183" s="98"/>
      <c r="J183" s="97" t="s">
        <v>651</v>
      </c>
      <c r="K183" s="97" t="s">
        <v>77</v>
      </c>
      <c r="L183" s="95" t="str">
        <f t="shared" ca="1" si="5"/>
        <v>2 năm</v>
      </c>
    </row>
    <row r="184" spans="2:12" s="96" customFormat="1" ht="22.5" customHeight="1">
      <c r="B184" s="92">
        <f t="shared" si="4"/>
        <v>181</v>
      </c>
      <c r="C184" s="98" t="s">
        <v>757</v>
      </c>
      <c r="D184" s="97" t="s">
        <v>756</v>
      </c>
      <c r="E184" s="97" t="s">
        <v>80</v>
      </c>
      <c r="F184" s="97" t="s">
        <v>758</v>
      </c>
      <c r="G184" s="97" t="s">
        <v>759</v>
      </c>
      <c r="H184" s="98"/>
      <c r="I184" s="98"/>
      <c r="J184" s="97" t="s">
        <v>76</v>
      </c>
      <c r="K184" s="97" t="s">
        <v>338</v>
      </c>
      <c r="L184" s="95" t="str">
        <f t="shared" ca="1" si="5"/>
        <v>3 năm</v>
      </c>
    </row>
    <row r="185" spans="2:12" s="96" customFormat="1" ht="22.5" customHeight="1">
      <c r="B185" s="92">
        <f t="shared" si="4"/>
        <v>182</v>
      </c>
      <c r="C185" s="98" t="s">
        <v>655</v>
      </c>
      <c r="D185" s="97" t="s">
        <v>654</v>
      </c>
      <c r="E185" s="97" t="s">
        <v>73</v>
      </c>
      <c r="F185" s="97" t="s">
        <v>656</v>
      </c>
      <c r="G185" s="97" t="s">
        <v>657</v>
      </c>
      <c r="H185" s="98"/>
      <c r="I185" s="98"/>
      <c r="J185" s="97" t="s">
        <v>76</v>
      </c>
      <c r="K185" s="97" t="s">
        <v>77</v>
      </c>
      <c r="L185" s="95" t="str">
        <f t="shared" ca="1" si="5"/>
        <v>3 năm</v>
      </c>
    </row>
    <row r="186" spans="2:12" s="96" customFormat="1" ht="22.5" customHeight="1">
      <c r="B186" s="92">
        <f t="shared" si="4"/>
        <v>183</v>
      </c>
      <c r="C186" s="98" t="s">
        <v>731</v>
      </c>
      <c r="D186" s="97" t="s">
        <v>730</v>
      </c>
      <c r="E186" s="97" t="s">
        <v>80</v>
      </c>
      <c r="F186" s="97" t="s">
        <v>732</v>
      </c>
      <c r="G186" s="97" t="s">
        <v>733</v>
      </c>
      <c r="H186" s="98"/>
      <c r="I186" s="98"/>
      <c r="J186" s="97" t="s">
        <v>591</v>
      </c>
      <c r="K186" s="97" t="s">
        <v>77</v>
      </c>
      <c r="L186" s="95" t="str">
        <f t="shared" ca="1" si="5"/>
        <v>3 năm</v>
      </c>
    </row>
    <row r="187" spans="2:12" s="96" customFormat="1" ht="22.5" customHeight="1">
      <c r="B187" s="92">
        <f t="shared" si="4"/>
        <v>184</v>
      </c>
      <c r="C187" s="98" t="s">
        <v>647</v>
      </c>
      <c r="D187" s="97" t="s">
        <v>646</v>
      </c>
      <c r="E187" s="97" t="s">
        <v>73</v>
      </c>
      <c r="F187" s="97" t="s">
        <v>648</v>
      </c>
      <c r="G187" s="97" t="s">
        <v>639</v>
      </c>
      <c r="H187" s="98"/>
      <c r="I187" s="98"/>
      <c r="J187" s="97" t="s">
        <v>76</v>
      </c>
      <c r="K187" s="97"/>
      <c r="L187" s="95" t="str">
        <f t="shared" ca="1" si="5"/>
        <v>3 năm</v>
      </c>
    </row>
    <row r="188" spans="2:12" s="96" customFormat="1" ht="22.5" customHeight="1">
      <c r="B188" s="92">
        <f t="shared" si="4"/>
        <v>185</v>
      </c>
      <c r="C188" s="98" t="s">
        <v>888</v>
      </c>
      <c r="D188" s="97" t="s">
        <v>887</v>
      </c>
      <c r="E188" s="97" t="s">
        <v>73</v>
      </c>
      <c r="F188" s="97" t="s">
        <v>889</v>
      </c>
      <c r="G188" s="97" t="s">
        <v>890</v>
      </c>
      <c r="H188" s="98"/>
      <c r="I188" s="98"/>
      <c r="J188" s="97" t="s">
        <v>651</v>
      </c>
      <c r="K188" s="97"/>
      <c r="L188" s="95" t="str">
        <f t="shared" ca="1" si="5"/>
        <v>2 năm</v>
      </c>
    </row>
    <row r="189" spans="2:12" s="96" customFormat="1" ht="22.5" customHeight="1">
      <c r="B189" s="92">
        <f t="shared" si="4"/>
        <v>186</v>
      </c>
      <c r="C189" s="98" t="s">
        <v>129</v>
      </c>
      <c r="D189" s="97" t="s">
        <v>128</v>
      </c>
      <c r="E189" s="97" t="s">
        <v>73</v>
      </c>
      <c r="F189" s="97" t="s">
        <v>130</v>
      </c>
      <c r="G189" s="97" t="s">
        <v>131</v>
      </c>
      <c r="H189" s="98"/>
      <c r="I189" s="98"/>
      <c r="J189" s="97" t="s">
        <v>76</v>
      </c>
      <c r="K189" s="97" t="s">
        <v>132</v>
      </c>
      <c r="L189" s="95" t="str">
        <f t="shared" ca="1" si="5"/>
        <v>5 năm</v>
      </c>
    </row>
    <row r="190" spans="2:12" s="96" customFormat="1" ht="22.5" customHeight="1">
      <c r="B190" s="92">
        <f t="shared" si="4"/>
        <v>187</v>
      </c>
      <c r="C190" s="98" t="s">
        <v>129</v>
      </c>
      <c r="D190" s="97" t="s">
        <v>394</v>
      </c>
      <c r="E190" s="97" t="s">
        <v>73</v>
      </c>
      <c r="F190" s="97" t="s">
        <v>395</v>
      </c>
      <c r="G190" s="97" t="s">
        <v>384</v>
      </c>
      <c r="H190" s="98"/>
      <c r="I190" s="98"/>
      <c r="J190" s="97" t="s">
        <v>76</v>
      </c>
      <c r="K190" s="97" t="s">
        <v>148</v>
      </c>
      <c r="L190" s="95" t="str">
        <f t="shared" ca="1" si="5"/>
        <v>3 năm</v>
      </c>
    </row>
    <row r="191" spans="2:12" s="96" customFormat="1" ht="22.5" customHeight="1">
      <c r="B191" s="92">
        <f t="shared" si="4"/>
        <v>188</v>
      </c>
      <c r="C191" s="98" t="s">
        <v>190</v>
      </c>
      <c r="D191" s="97" t="s">
        <v>189</v>
      </c>
      <c r="E191" s="97" t="s">
        <v>73</v>
      </c>
      <c r="F191" s="97" t="s">
        <v>191</v>
      </c>
      <c r="G191" s="97" t="s">
        <v>192</v>
      </c>
      <c r="H191" s="98"/>
      <c r="I191" s="98"/>
      <c r="J191" s="97" t="s">
        <v>76</v>
      </c>
      <c r="K191" s="97" t="s">
        <v>77</v>
      </c>
      <c r="L191" s="95" t="str">
        <f t="shared" ca="1" si="5"/>
        <v>4 năm</v>
      </c>
    </row>
    <row r="192" spans="2:12" s="96" customFormat="1" ht="22.5" customHeight="1">
      <c r="B192" s="92">
        <f t="shared" si="4"/>
        <v>189</v>
      </c>
      <c r="C192" s="98" t="s">
        <v>739</v>
      </c>
      <c r="D192" s="97" t="s">
        <v>738</v>
      </c>
      <c r="E192" s="97" t="s">
        <v>73</v>
      </c>
      <c r="F192" s="97" t="s">
        <v>740</v>
      </c>
      <c r="G192" s="97" t="s">
        <v>741</v>
      </c>
      <c r="H192" s="98"/>
      <c r="I192" s="98"/>
      <c r="J192" s="97" t="s">
        <v>76</v>
      </c>
      <c r="K192" s="97" t="s">
        <v>77</v>
      </c>
      <c r="L192" s="95" t="str">
        <f t="shared" ca="1" si="5"/>
        <v>3 năm</v>
      </c>
    </row>
    <row r="193" spans="2:12" s="96" customFormat="1" ht="22.5" customHeight="1">
      <c r="B193" s="92">
        <f t="shared" si="4"/>
        <v>190</v>
      </c>
      <c r="C193" s="98" t="s">
        <v>112</v>
      </c>
      <c r="D193" s="97" t="s">
        <v>111</v>
      </c>
      <c r="E193" s="97" t="s">
        <v>73</v>
      </c>
      <c r="F193" s="97" t="s">
        <v>113</v>
      </c>
      <c r="G193" s="97" t="s">
        <v>114</v>
      </c>
      <c r="H193" s="98"/>
      <c r="I193" s="98"/>
      <c r="J193" s="97" t="s">
        <v>76</v>
      </c>
      <c r="K193" s="97" t="s">
        <v>115</v>
      </c>
      <c r="L193" s="95" t="str">
        <f t="shared" ca="1" si="5"/>
        <v>5 năm</v>
      </c>
    </row>
    <row r="194" spans="2:12" s="96" customFormat="1" ht="22.5" customHeight="1">
      <c r="B194" s="92">
        <f t="shared" si="4"/>
        <v>191</v>
      </c>
      <c r="C194" s="98" t="s">
        <v>830</v>
      </c>
      <c r="D194" s="97" t="s">
        <v>829</v>
      </c>
      <c r="E194" s="97" t="s">
        <v>80</v>
      </c>
      <c r="F194" s="97" t="s">
        <v>831</v>
      </c>
      <c r="G194" s="97" t="s">
        <v>832</v>
      </c>
      <c r="H194" s="98"/>
      <c r="I194" s="98"/>
      <c r="J194" s="97" t="s">
        <v>76</v>
      </c>
      <c r="K194" s="97" t="s">
        <v>77</v>
      </c>
      <c r="L194" s="95" t="str">
        <f t="shared" ca="1" si="5"/>
        <v>2 năm</v>
      </c>
    </row>
    <row r="195" spans="2:12" s="96" customFormat="1" ht="22.5" customHeight="1">
      <c r="B195" s="92">
        <f t="shared" ref="B195:B239" si="6">IF(ROW(D195)=3,"Mẫu",ROW(D195)-3)</f>
        <v>192</v>
      </c>
      <c r="C195" s="98" t="s">
        <v>206</v>
      </c>
      <c r="D195" s="97" t="s">
        <v>205</v>
      </c>
      <c r="E195" s="97" t="s">
        <v>73</v>
      </c>
      <c r="F195" s="97" t="s">
        <v>207</v>
      </c>
      <c r="G195" s="97" t="s">
        <v>208</v>
      </c>
      <c r="H195" s="98"/>
      <c r="I195" s="98"/>
      <c r="J195" s="97" t="s">
        <v>76</v>
      </c>
      <c r="K195" s="97" t="s">
        <v>77</v>
      </c>
      <c r="L195" s="95" t="str">
        <f t="shared" ref="L195:L238" ca="1" si="7">INT((TODAY()-G195)/365)&amp;" năm"</f>
        <v>4 năm</v>
      </c>
    </row>
    <row r="196" spans="2:12" s="96" customFormat="1" ht="22.5" customHeight="1">
      <c r="B196" s="92">
        <f t="shared" si="6"/>
        <v>193</v>
      </c>
      <c r="C196" s="98" t="s">
        <v>267</v>
      </c>
      <c r="D196" s="97" t="s">
        <v>266</v>
      </c>
      <c r="E196" s="97" t="s">
        <v>80</v>
      </c>
      <c r="F196" s="97" t="s">
        <v>268</v>
      </c>
      <c r="G196" s="97" t="s">
        <v>269</v>
      </c>
      <c r="H196" s="98"/>
      <c r="I196" s="98"/>
      <c r="J196" s="97" t="s">
        <v>76</v>
      </c>
      <c r="K196" s="97" t="s">
        <v>77</v>
      </c>
      <c r="L196" s="95" t="str">
        <f t="shared" ca="1" si="7"/>
        <v>4 năm</v>
      </c>
    </row>
    <row r="197" spans="2:12" s="96" customFormat="1" ht="22.5" customHeight="1">
      <c r="B197" s="92">
        <f t="shared" si="6"/>
        <v>194</v>
      </c>
      <c r="C197" s="98" t="s">
        <v>776</v>
      </c>
      <c r="D197" s="97" t="s">
        <v>775</v>
      </c>
      <c r="E197" s="97" t="s">
        <v>73</v>
      </c>
      <c r="F197" s="97" t="s">
        <v>383</v>
      </c>
      <c r="G197" s="97" t="s">
        <v>777</v>
      </c>
      <c r="H197" s="98"/>
      <c r="I197" s="98"/>
      <c r="J197" s="97" t="s">
        <v>76</v>
      </c>
      <c r="K197" s="97" t="s">
        <v>77</v>
      </c>
      <c r="L197" s="95" t="str">
        <f t="shared" ca="1" si="7"/>
        <v>3 năm</v>
      </c>
    </row>
    <row r="198" spans="2:12" s="96" customFormat="1" ht="22.5" customHeight="1">
      <c r="B198" s="92">
        <f t="shared" si="6"/>
        <v>195</v>
      </c>
      <c r="C198" s="98" t="s">
        <v>673</v>
      </c>
      <c r="D198" s="97" t="s">
        <v>672</v>
      </c>
      <c r="E198" s="97" t="s">
        <v>73</v>
      </c>
      <c r="F198" s="97" t="s">
        <v>674</v>
      </c>
      <c r="G198" s="97" t="s">
        <v>665</v>
      </c>
      <c r="H198" s="98"/>
      <c r="I198" s="98"/>
      <c r="J198" s="97" t="s">
        <v>76</v>
      </c>
      <c r="K198" s="97" t="s">
        <v>132</v>
      </c>
      <c r="L198" s="95" t="str">
        <f t="shared" ca="1" si="7"/>
        <v>3 năm</v>
      </c>
    </row>
    <row r="199" spans="2:12" s="96" customFormat="1" ht="22.5" customHeight="1">
      <c r="B199" s="92">
        <f t="shared" si="6"/>
        <v>196</v>
      </c>
      <c r="C199" s="98" t="s">
        <v>134</v>
      </c>
      <c r="D199" s="97" t="s">
        <v>133</v>
      </c>
      <c r="E199" s="97" t="s">
        <v>73</v>
      </c>
      <c r="F199" s="97" t="s">
        <v>135</v>
      </c>
      <c r="G199" s="97" t="s">
        <v>131</v>
      </c>
      <c r="H199" s="98"/>
      <c r="I199" s="98"/>
      <c r="J199" s="97" t="s">
        <v>76</v>
      </c>
      <c r="K199" s="97" t="s">
        <v>77</v>
      </c>
      <c r="L199" s="95" t="str">
        <f t="shared" ca="1" si="7"/>
        <v>5 năm</v>
      </c>
    </row>
    <row r="200" spans="2:12" s="96" customFormat="1" ht="22.5" customHeight="1">
      <c r="B200" s="92">
        <f t="shared" si="6"/>
        <v>197</v>
      </c>
      <c r="C200" s="98" t="s">
        <v>537</v>
      </c>
      <c r="D200" s="97" t="s">
        <v>536</v>
      </c>
      <c r="E200" s="97" t="s">
        <v>73</v>
      </c>
      <c r="F200" s="97" t="s">
        <v>538</v>
      </c>
      <c r="G200" s="97" t="s">
        <v>535</v>
      </c>
      <c r="H200" s="98"/>
      <c r="I200" s="98"/>
      <c r="J200" s="97" t="s">
        <v>76</v>
      </c>
      <c r="K200" s="97" t="s">
        <v>77</v>
      </c>
      <c r="L200" s="95" t="str">
        <f t="shared" ca="1" si="7"/>
        <v>3 năm</v>
      </c>
    </row>
    <row r="201" spans="2:12" s="96" customFormat="1" ht="22.5" customHeight="1">
      <c r="B201" s="92">
        <f t="shared" si="6"/>
        <v>198</v>
      </c>
      <c r="C201" s="98" t="s">
        <v>511</v>
      </c>
      <c r="D201" s="97" t="s">
        <v>510</v>
      </c>
      <c r="E201" s="97" t="s">
        <v>73</v>
      </c>
      <c r="F201" s="97" t="s">
        <v>512</v>
      </c>
      <c r="G201" s="97" t="s">
        <v>513</v>
      </c>
      <c r="H201" s="98"/>
      <c r="I201" s="98"/>
      <c r="J201" s="97" t="s">
        <v>76</v>
      </c>
      <c r="K201" s="97" t="s">
        <v>77</v>
      </c>
      <c r="L201" s="95" t="str">
        <f t="shared" ca="1" si="7"/>
        <v>3 năm</v>
      </c>
    </row>
    <row r="202" spans="2:12" s="96" customFormat="1" ht="22.5" customHeight="1">
      <c r="B202" s="92">
        <f t="shared" si="6"/>
        <v>199</v>
      </c>
      <c r="C202" s="98" t="s">
        <v>217</v>
      </c>
      <c r="D202" s="97" t="s">
        <v>216</v>
      </c>
      <c r="E202" s="97" t="s">
        <v>73</v>
      </c>
      <c r="F202" s="97" t="s">
        <v>218</v>
      </c>
      <c r="G202" s="97" t="s">
        <v>219</v>
      </c>
      <c r="H202" s="98"/>
      <c r="I202" s="98"/>
      <c r="J202" s="97" t="s">
        <v>76</v>
      </c>
      <c r="K202" s="97" t="s">
        <v>77</v>
      </c>
      <c r="L202" s="95" t="str">
        <f t="shared" ca="1" si="7"/>
        <v>4 năm</v>
      </c>
    </row>
    <row r="203" spans="2:12" s="96" customFormat="1" ht="22.5" customHeight="1">
      <c r="B203" s="92">
        <f t="shared" si="6"/>
        <v>200</v>
      </c>
      <c r="C203" s="98" t="s">
        <v>229</v>
      </c>
      <c r="D203" s="97" t="s">
        <v>228</v>
      </c>
      <c r="E203" s="97" t="s">
        <v>73</v>
      </c>
      <c r="F203" s="97" t="s">
        <v>230</v>
      </c>
      <c r="G203" s="97" t="s">
        <v>231</v>
      </c>
      <c r="H203" s="98"/>
      <c r="I203" s="98"/>
      <c r="J203" s="97" t="s">
        <v>76</v>
      </c>
      <c r="K203" s="97" t="s">
        <v>77</v>
      </c>
      <c r="L203" s="95" t="str">
        <f t="shared" ca="1" si="7"/>
        <v>4 năm</v>
      </c>
    </row>
    <row r="204" spans="2:12" s="96" customFormat="1" ht="22.5" customHeight="1">
      <c r="B204" s="92">
        <f t="shared" si="6"/>
        <v>201</v>
      </c>
      <c r="C204" s="98" t="s">
        <v>324</v>
      </c>
      <c r="D204" s="97" t="s">
        <v>323</v>
      </c>
      <c r="E204" s="97" t="s">
        <v>73</v>
      </c>
      <c r="F204" s="97" t="s">
        <v>325</v>
      </c>
      <c r="G204" s="97" t="s">
        <v>326</v>
      </c>
      <c r="H204" s="98"/>
      <c r="I204" s="98"/>
      <c r="J204" s="97" t="s">
        <v>76</v>
      </c>
      <c r="K204" s="97" t="s">
        <v>77</v>
      </c>
      <c r="L204" s="95" t="str">
        <f t="shared" ca="1" si="7"/>
        <v>3 năm</v>
      </c>
    </row>
    <row r="205" spans="2:12" s="96" customFormat="1" ht="22.5" customHeight="1">
      <c r="B205" s="92">
        <f t="shared" si="6"/>
        <v>202</v>
      </c>
      <c r="C205" s="98" t="s">
        <v>355</v>
      </c>
      <c r="D205" s="97" t="s">
        <v>354</v>
      </c>
      <c r="E205" s="97" t="s">
        <v>73</v>
      </c>
      <c r="F205" s="97" t="s">
        <v>356</v>
      </c>
      <c r="G205" s="97" t="s">
        <v>353</v>
      </c>
      <c r="H205" s="98"/>
      <c r="I205" s="98"/>
      <c r="J205" s="97" t="s">
        <v>76</v>
      </c>
      <c r="K205" s="97" t="s">
        <v>77</v>
      </c>
      <c r="L205" s="95" t="str">
        <f t="shared" ca="1" si="7"/>
        <v>3 năm</v>
      </c>
    </row>
    <row r="206" spans="2:12" s="96" customFormat="1" ht="22.5" customHeight="1">
      <c r="B206" s="92">
        <f t="shared" si="6"/>
        <v>203</v>
      </c>
      <c r="C206" s="98" t="s">
        <v>704</v>
      </c>
      <c r="D206" s="97" t="s">
        <v>703</v>
      </c>
      <c r="E206" s="97" t="s">
        <v>73</v>
      </c>
      <c r="F206" s="97" t="s">
        <v>705</v>
      </c>
      <c r="G206" s="97" t="s">
        <v>706</v>
      </c>
      <c r="H206" s="98"/>
      <c r="I206" s="98"/>
      <c r="J206" s="97" t="s">
        <v>76</v>
      </c>
      <c r="K206" s="97" t="s">
        <v>77</v>
      </c>
      <c r="L206" s="95" t="str">
        <f t="shared" ca="1" si="7"/>
        <v>3 năm</v>
      </c>
    </row>
    <row r="207" spans="2:12" s="96" customFormat="1" ht="22.5" customHeight="1">
      <c r="B207" s="92">
        <f t="shared" si="6"/>
        <v>204</v>
      </c>
      <c r="C207" s="98" t="s">
        <v>549</v>
      </c>
      <c r="D207" s="97" t="s">
        <v>548</v>
      </c>
      <c r="E207" s="97" t="s">
        <v>73</v>
      </c>
      <c r="F207" s="97" t="s">
        <v>550</v>
      </c>
      <c r="G207" s="97" t="s">
        <v>551</v>
      </c>
      <c r="H207" s="98"/>
      <c r="I207" s="98"/>
      <c r="J207" s="97" t="s">
        <v>76</v>
      </c>
      <c r="K207" s="97" t="s">
        <v>77</v>
      </c>
      <c r="L207" s="95" t="str">
        <f t="shared" ca="1" si="7"/>
        <v>3 năm</v>
      </c>
    </row>
    <row r="208" spans="2:12" s="96" customFormat="1" ht="22.5" customHeight="1">
      <c r="B208" s="92">
        <f t="shared" si="6"/>
        <v>205</v>
      </c>
      <c r="C208" s="98" t="s">
        <v>557</v>
      </c>
      <c r="D208" s="97" t="s">
        <v>556</v>
      </c>
      <c r="E208" s="97" t="s">
        <v>80</v>
      </c>
      <c r="F208" s="97" t="s">
        <v>558</v>
      </c>
      <c r="G208" s="97" t="s">
        <v>555</v>
      </c>
      <c r="H208" s="98"/>
      <c r="I208" s="98"/>
      <c r="J208" s="97" t="s">
        <v>76</v>
      </c>
      <c r="K208" s="97" t="s">
        <v>77</v>
      </c>
      <c r="L208" s="95" t="str">
        <f t="shared" ca="1" si="7"/>
        <v>3 năm</v>
      </c>
    </row>
    <row r="209" spans="2:12" s="96" customFormat="1" ht="22.5" customHeight="1">
      <c r="B209" s="92">
        <f t="shared" si="6"/>
        <v>206</v>
      </c>
      <c r="C209" s="98" t="s">
        <v>281</v>
      </c>
      <c r="D209" s="97" t="s">
        <v>8</v>
      </c>
      <c r="E209" s="97" t="s">
        <v>73</v>
      </c>
      <c r="F209" s="97" t="s">
        <v>282</v>
      </c>
      <c r="G209" s="97" t="s">
        <v>280</v>
      </c>
      <c r="H209" s="98"/>
      <c r="I209" s="98"/>
      <c r="J209" s="97" t="s">
        <v>76</v>
      </c>
      <c r="K209" s="97" t="s">
        <v>77</v>
      </c>
      <c r="L209" s="95" t="str">
        <f t="shared" ca="1" si="7"/>
        <v>4 năm</v>
      </c>
    </row>
    <row r="210" spans="2:12" s="96" customFormat="1" ht="22.5" customHeight="1">
      <c r="B210" s="92">
        <f t="shared" si="6"/>
        <v>207</v>
      </c>
      <c r="C210" s="98" t="s">
        <v>847</v>
      </c>
      <c r="D210" s="97" t="s">
        <v>846</v>
      </c>
      <c r="E210" s="97" t="s">
        <v>80</v>
      </c>
      <c r="F210" s="97" t="s">
        <v>848</v>
      </c>
      <c r="G210" s="97" t="s">
        <v>849</v>
      </c>
      <c r="H210" s="98"/>
      <c r="I210" s="98"/>
      <c r="J210" s="97" t="s">
        <v>651</v>
      </c>
      <c r="K210" s="97" t="s">
        <v>77</v>
      </c>
      <c r="L210" s="95" t="str">
        <f t="shared" ca="1" si="7"/>
        <v>2 năm</v>
      </c>
    </row>
    <row r="211" spans="2:12" s="96" customFormat="1" ht="22.5" customHeight="1">
      <c r="B211" s="92">
        <f t="shared" si="6"/>
        <v>208</v>
      </c>
      <c r="C211" s="98" t="s">
        <v>286</v>
      </c>
      <c r="D211" s="97" t="s">
        <v>11</v>
      </c>
      <c r="E211" s="97" t="s">
        <v>80</v>
      </c>
      <c r="F211" s="97" t="s">
        <v>287</v>
      </c>
      <c r="G211" s="97" t="s">
        <v>288</v>
      </c>
      <c r="H211" s="98"/>
      <c r="I211" s="98"/>
      <c r="J211" s="97" t="s">
        <v>76</v>
      </c>
      <c r="K211" s="97" t="s">
        <v>77</v>
      </c>
      <c r="L211" s="95" t="str">
        <f t="shared" ca="1" si="7"/>
        <v>4 năm</v>
      </c>
    </row>
    <row r="212" spans="2:12" s="96" customFormat="1" ht="22.5" customHeight="1">
      <c r="B212" s="92">
        <f t="shared" si="6"/>
        <v>209</v>
      </c>
      <c r="C212" s="98" t="s">
        <v>240</v>
      </c>
      <c r="D212" s="97" t="s">
        <v>239</v>
      </c>
      <c r="E212" s="97" t="s">
        <v>80</v>
      </c>
      <c r="F212" s="97" t="s">
        <v>241</v>
      </c>
      <c r="G212" s="97" t="s">
        <v>242</v>
      </c>
      <c r="H212" s="98"/>
      <c r="I212" s="98"/>
      <c r="J212" s="97" t="s">
        <v>76</v>
      </c>
      <c r="K212" s="97" t="s">
        <v>77</v>
      </c>
      <c r="L212" s="95" t="str">
        <f t="shared" ca="1" si="7"/>
        <v>4 năm</v>
      </c>
    </row>
    <row r="213" spans="2:12" s="96" customFormat="1" ht="22.5" customHeight="1">
      <c r="B213" s="92">
        <f t="shared" si="6"/>
        <v>210</v>
      </c>
      <c r="C213" s="98" t="s">
        <v>802</v>
      </c>
      <c r="D213" s="97" t="s">
        <v>801</v>
      </c>
      <c r="E213" s="97" t="s">
        <v>80</v>
      </c>
      <c r="F213" s="97" t="s">
        <v>803</v>
      </c>
      <c r="G213" s="97" t="s">
        <v>804</v>
      </c>
      <c r="H213" s="98"/>
      <c r="I213" s="98"/>
      <c r="J213" s="97" t="s">
        <v>76</v>
      </c>
      <c r="K213" s="97" t="s">
        <v>77</v>
      </c>
      <c r="L213" s="95" t="str">
        <f t="shared" ca="1" si="7"/>
        <v>2 năm</v>
      </c>
    </row>
    <row r="214" spans="2:12" s="96" customFormat="1" ht="22.5" customHeight="1">
      <c r="B214" s="92">
        <f t="shared" si="6"/>
        <v>211</v>
      </c>
      <c r="C214" s="98" t="s">
        <v>379</v>
      </c>
      <c r="D214" s="97" t="s">
        <v>378</v>
      </c>
      <c r="E214" s="97" t="s">
        <v>80</v>
      </c>
      <c r="F214" s="97" t="s">
        <v>380</v>
      </c>
      <c r="G214" s="97" t="s">
        <v>371</v>
      </c>
      <c r="H214" s="98"/>
      <c r="I214" s="98"/>
      <c r="J214" s="97" t="s">
        <v>76</v>
      </c>
      <c r="K214" s="97" t="s">
        <v>115</v>
      </c>
      <c r="L214" s="95" t="str">
        <f t="shared" ca="1" si="7"/>
        <v>3 năm</v>
      </c>
    </row>
    <row r="215" spans="2:12" s="96" customFormat="1" ht="22.5" customHeight="1">
      <c r="B215" s="92">
        <f t="shared" si="6"/>
        <v>212</v>
      </c>
      <c r="C215" s="98" t="s">
        <v>255</v>
      </c>
      <c r="D215" s="97" t="s">
        <v>254</v>
      </c>
      <c r="E215" s="97" t="s">
        <v>80</v>
      </c>
      <c r="F215" s="97" t="s">
        <v>256</v>
      </c>
      <c r="G215" s="97" t="s">
        <v>257</v>
      </c>
      <c r="H215" s="98"/>
      <c r="I215" s="98"/>
      <c r="J215" s="97" t="s">
        <v>76</v>
      </c>
      <c r="K215" s="97" t="s">
        <v>77</v>
      </c>
      <c r="L215" s="95" t="str">
        <f t="shared" ca="1" si="7"/>
        <v>4 năm</v>
      </c>
    </row>
    <row r="216" spans="2:12" s="96" customFormat="1" ht="22.5" customHeight="1">
      <c r="B216" s="92">
        <f t="shared" si="6"/>
        <v>213</v>
      </c>
      <c r="C216" s="98" t="s">
        <v>696</v>
      </c>
      <c r="D216" s="97" t="s">
        <v>695</v>
      </c>
      <c r="E216" s="97" t="s">
        <v>80</v>
      </c>
      <c r="F216" s="97" t="s">
        <v>697</v>
      </c>
      <c r="G216" s="97" t="s">
        <v>698</v>
      </c>
      <c r="H216" s="98"/>
      <c r="I216" s="98"/>
      <c r="J216" s="97" t="s">
        <v>76</v>
      </c>
      <c r="K216" s="97" t="s">
        <v>77</v>
      </c>
      <c r="L216" s="95" t="str">
        <f t="shared" ca="1" si="7"/>
        <v>3 năm</v>
      </c>
    </row>
    <row r="217" spans="2:12" s="96" customFormat="1" ht="22.5" customHeight="1">
      <c r="B217" s="92">
        <f t="shared" si="6"/>
        <v>214</v>
      </c>
      <c r="C217" s="98" t="s">
        <v>930</v>
      </c>
      <c r="D217" s="97" t="s">
        <v>929</v>
      </c>
      <c r="E217" s="97" t="s">
        <v>73</v>
      </c>
      <c r="F217" s="97" t="s">
        <v>931</v>
      </c>
      <c r="G217" s="97" t="s">
        <v>922</v>
      </c>
      <c r="H217" s="98"/>
      <c r="I217" s="98"/>
      <c r="J217" s="97" t="s">
        <v>651</v>
      </c>
      <c r="K217" s="97"/>
      <c r="L217" s="95" t="str">
        <f t="shared" ca="1" si="7"/>
        <v>2 năm</v>
      </c>
    </row>
    <row r="218" spans="2:12" s="96" customFormat="1" ht="22.5" customHeight="1">
      <c r="B218" s="92">
        <f t="shared" si="6"/>
        <v>215</v>
      </c>
      <c r="C218" s="98" t="s">
        <v>448</v>
      </c>
      <c r="D218" s="97" t="s">
        <v>447</v>
      </c>
      <c r="E218" s="97" t="s">
        <v>73</v>
      </c>
      <c r="F218" s="97" t="s">
        <v>449</v>
      </c>
      <c r="G218" s="97" t="s">
        <v>364</v>
      </c>
      <c r="H218" s="98"/>
      <c r="I218" s="98"/>
      <c r="J218" s="97" t="s">
        <v>76</v>
      </c>
      <c r="K218" s="97" t="s">
        <v>77</v>
      </c>
      <c r="L218" s="95" t="str">
        <f t="shared" ca="1" si="7"/>
        <v>3 năm</v>
      </c>
    </row>
    <row r="219" spans="2:12" s="96" customFormat="1" ht="22.5" customHeight="1">
      <c r="B219" s="92">
        <f t="shared" si="6"/>
        <v>216</v>
      </c>
      <c r="C219" s="98" t="s">
        <v>117</v>
      </c>
      <c r="D219" s="97" t="s">
        <v>116</v>
      </c>
      <c r="E219" s="97" t="s">
        <v>73</v>
      </c>
      <c r="F219" s="97" t="s">
        <v>118</v>
      </c>
      <c r="G219" s="97" t="s">
        <v>119</v>
      </c>
      <c r="H219" s="98"/>
      <c r="I219" s="98"/>
      <c r="J219" s="97" t="s">
        <v>76</v>
      </c>
      <c r="K219" s="97" t="s">
        <v>77</v>
      </c>
      <c r="L219" s="95" t="str">
        <f t="shared" ca="1" si="7"/>
        <v>5 năm</v>
      </c>
    </row>
    <row r="220" spans="2:12" s="96" customFormat="1" ht="22.5" customHeight="1">
      <c r="B220" s="92">
        <f t="shared" si="6"/>
        <v>217</v>
      </c>
      <c r="C220" s="98" t="s">
        <v>667</v>
      </c>
      <c r="D220" s="97" t="s">
        <v>666</v>
      </c>
      <c r="E220" s="97" t="s">
        <v>73</v>
      </c>
      <c r="F220" s="97" t="s">
        <v>668</v>
      </c>
      <c r="G220" s="97" t="s">
        <v>665</v>
      </c>
      <c r="H220" s="98"/>
      <c r="I220" s="98"/>
      <c r="J220" s="97" t="s">
        <v>76</v>
      </c>
      <c r="K220" s="97" t="s">
        <v>156</v>
      </c>
      <c r="L220" s="95" t="str">
        <f t="shared" ca="1" si="7"/>
        <v>3 năm</v>
      </c>
    </row>
    <row r="221" spans="2:12" s="96" customFormat="1" ht="22.5" customHeight="1">
      <c r="B221" s="92">
        <f t="shared" si="6"/>
        <v>218</v>
      </c>
      <c r="C221" s="98" t="s">
        <v>936</v>
      </c>
      <c r="D221" s="97" t="s">
        <v>935</v>
      </c>
      <c r="E221" s="97" t="s">
        <v>73</v>
      </c>
      <c r="F221" s="97" t="s">
        <v>937</v>
      </c>
      <c r="G221" s="97" t="s">
        <v>938</v>
      </c>
      <c r="H221" s="98"/>
      <c r="I221" s="98"/>
      <c r="J221" s="97" t="s">
        <v>651</v>
      </c>
      <c r="K221" s="97"/>
      <c r="L221" s="95" t="str">
        <f t="shared" ca="1" si="7"/>
        <v>2 năm</v>
      </c>
    </row>
    <row r="222" spans="2:12" s="96" customFormat="1" ht="22.5" customHeight="1">
      <c r="B222" s="92">
        <f t="shared" si="6"/>
        <v>219</v>
      </c>
      <c r="C222" s="98" t="s">
        <v>913</v>
      </c>
      <c r="D222" s="97" t="s">
        <v>912</v>
      </c>
      <c r="E222" s="97" t="s">
        <v>80</v>
      </c>
      <c r="F222" s="97" t="s">
        <v>914</v>
      </c>
      <c r="G222" s="97" t="s">
        <v>911</v>
      </c>
      <c r="H222" s="98"/>
      <c r="I222" s="98"/>
      <c r="J222" s="97" t="s">
        <v>651</v>
      </c>
      <c r="K222" s="97"/>
      <c r="L222" s="95" t="str">
        <f t="shared" ca="1" si="7"/>
        <v>2 năm</v>
      </c>
    </row>
    <row r="223" spans="2:12" s="96" customFormat="1" ht="22.5" customHeight="1">
      <c r="B223" s="92">
        <f t="shared" si="6"/>
        <v>220</v>
      </c>
      <c r="C223" s="98" t="s">
        <v>263</v>
      </c>
      <c r="D223" s="97" t="s">
        <v>262</v>
      </c>
      <c r="E223" s="97" t="s">
        <v>73</v>
      </c>
      <c r="F223" s="97" t="s">
        <v>264</v>
      </c>
      <c r="G223" s="97" t="s">
        <v>265</v>
      </c>
      <c r="H223" s="98"/>
      <c r="I223" s="98"/>
      <c r="J223" s="97" t="s">
        <v>76</v>
      </c>
      <c r="K223" s="97" t="s">
        <v>77</v>
      </c>
      <c r="L223" s="95" t="str">
        <f t="shared" ca="1" si="7"/>
        <v>4 năm</v>
      </c>
    </row>
    <row r="224" spans="2:12" s="96" customFormat="1" ht="22.5" customHeight="1">
      <c r="B224" s="92">
        <f t="shared" si="6"/>
        <v>221</v>
      </c>
      <c r="C224" s="98" t="s">
        <v>576</v>
      </c>
      <c r="D224" s="97" t="s">
        <v>575</v>
      </c>
      <c r="E224" s="97" t="s">
        <v>80</v>
      </c>
      <c r="F224" s="97" t="s">
        <v>577</v>
      </c>
      <c r="G224" s="97" t="s">
        <v>578</v>
      </c>
      <c r="H224" s="98"/>
      <c r="I224" s="98"/>
      <c r="J224" s="97" t="s">
        <v>76</v>
      </c>
      <c r="K224" s="97"/>
      <c r="L224" s="95" t="str">
        <f t="shared" ca="1" si="7"/>
        <v>3 năm</v>
      </c>
    </row>
    <row r="225" spans="2:12" s="96" customFormat="1" ht="22.5" customHeight="1">
      <c r="B225" s="92">
        <f t="shared" si="6"/>
        <v>222</v>
      </c>
      <c r="C225" s="98" t="s">
        <v>451</v>
      </c>
      <c r="D225" s="97" t="s">
        <v>450</v>
      </c>
      <c r="E225" s="97" t="s">
        <v>73</v>
      </c>
      <c r="F225" s="97" t="s">
        <v>452</v>
      </c>
      <c r="G225" s="97" t="s">
        <v>364</v>
      </c>
      <c r="H225" s="98"/>
      <c r="I225" s="98"/>
      <c r="J225" s="97" t="s">
        <v>76</v>
      </c>
      <c r="K225" s="97" t="s">
        <v>132</v>
      </c>
      <c r="L225" s="95" t="str">
        <f t="shared" ca="1" si="7"/>
        <v>3 năm</v>
      </c>
    </row>
    <row r="226" spans="2:12" s="96" customFormat="1" ht="22.5" customHeight="1">
      <c r="B226" s="92">
        <f t="shared" si="6"/>
        <v>223</v>
      </c>
      <c r="C226" s="98" t="s">
        <v>700</v>
      </c>
      <c r="D226" s="97" t="s">
        <v>699</v>
      </c>
      <c r="E226" s="97" t="s">
        <v>80</v>
      </c>
      <c r="F226" s="97" t="s">
        <v>701</v>
      </c>
      <c r="G226" s="97" t="s">
        <v>702</v>
      </c>
      <c r="H226" s="98"/>
      <c r="I226" s="98"/>
      <c r="J226" s="97" t="s">
        <v>76</v>
      </c>
      <c r="K226" s="97" t="s">
        <v>77</v>
      </c>
      <c r="L226" s="95" t="str">
        <f t="shared" ca="1" si="7"/>
        <v>3 năm</v>
      </c>
    </row>
    <row r="227" spans="2:12" s="96" customFormat="1" ht="22.5" customHeight="1">
      <c r="B227" s="92">
        <f t="shared" si="6"/>
        <v>224</v>
      </c>
      <c r="C227" s="98" t="s">
        <v>517</v>
      </c>
      <c r="D227" s="97" t="s">
        <v>516</v>
      </c>
      <c r="E227" s="97" t="s">
        <v>73</v>
      </c>
      <c r="F227" s="97" t="s">
        <v>518</v>
      </c>
      <c r="G227" s="97" t="s">
        <v>519</v>
      </c>
      <c r="H227" s="98"/>
      <c r="I227" s="98"/>
      <c r="J227" s="97" t="s">
        <v>76</v>
      </c>
      <c r="K227" s="97" t="s">
        <v>77</v>
      </c>
      <c r="L227" s="95" t="str">
        <f t="shared" ca="1" si="7"/>
        <v>3 năm</v>
      </c>
    </row>
    <row r="228" spans="2:12" s="96" customFormat="1" ht="22.5" customHeight="1">
      <c r="B228" s="92">
        <f t="shared" si="6"/>
        <v>225</v>
      </c>
      <c r="C228" s="98" t="s">
        <v>877</v>
      </c>
      <c r="D228" s="97" t="s">
        <v>876</v>
      </c>
      <c r="E228" s="97" t="s">
        <v>73</v>
      </c>
      <c r="F228" s="97" t="s">
        <v>878</v>
      </c>
      <c r="G228" s="97" t="s">
        <v>879</v>
      </c>
      <c r="H228" s="98"/>
      <c r="I228" s="98"/>
      <c r="J228" s="97" t="s">
        <v>858</v>
      </c>
      <c r="K228" s="97"/>
      <c r="L228" s="95" t="str">
        <f t="shared" ca="1" si="7"/>
        <v>2 năm</v>
      </c>
    </row>
    <row r="229" spans="2:12" s="96" customFormat="1" ht="22.5" customHeight="1">
      <c r="B229" s="92">
        <f t="shared" si="6"/>
        <v>226</v>
      </c>
      <c r="C229" s="98" t="s">
        <v>411</v>
      </c>
      <c r="D229" s="97" t="s">
        <v>410</v>
      </c>
      <c r="E229" s="97" t="s">
        <v>73</v>
      </c>
      <c r="F229" s="97" t="s">
        <v>412</v>
      </c>
      <c r="G229" s="97" t="s">
        <v>413</v>
      </c>
      <c r="H229" s="98"/>
      <c r="I229" s="98"/>
      <c r="J229" s="97" t="s">
        <v>76</v>
      </c>
      <c r="K229" s="97" t="s">
        <v>77</v>
      </c>
      <c r="L229" s="95" t="str">
        <f t="shared" ca="1" si="7"/>
        <v>2 năm</v>
      </c>
    </row>
    <row r="230" spans="2:12" s="96" customFormat="1" ht="22.5" customHeight="1">
      <c r="B230" s="92">
        <f t="shared" si="6"/>
        <v>227</v>
      </c>
      <c r="C230" s="98" t="s">
        <v>397</v>
      </c>
      <c r="D230" s="97" t="s">
        <v>396</v>
      </c>
      <c r="E230" s="97" t="s">
        <v>73</v>
      </c>
      <c r="F230" s="97" t="s">
        <v>398</v>
      </c>
      <c r="G230" s="97" t="s">
        <v>384</v>
      </c>
      <c r="H230" s="98"/>
      <c r="I230" s="98"/>
      <c r="J230" s="97" t="s">
        <v>76</v>
      </c>
      <c r="K230" s="97" t="s">
        <v>77</v>
      </c>
      <c r="L230" s="95" t="str">
        <f t="shared" ca="1" si="7"/>
        <v>3 năm</v>
      </c>
    </row>
    <row r="231" spans="2:12" s="96" customFormat="1" ht="22.5" customHeight="1">
      <c r="B231" s="92">
        <f t="shared" si="6"/>
        <v>228</v>
      </c>
      <c r="C231" s="98" t="s">
        <v>328</v>
      </c>
      <c r="D231" s="97" t="s">
        <v>327</v>
      </c>
      <c r="E231" s="97" t="s">
        <v>80</v>
      </c>
      <c r="F231" s="97" t="s">
        <v>329</v>
      </c>
      <c r="G231" s="97" t="s">
        <v>330</v>
      </c>
      <c r="H231" s="98"/>
      <c r="I231" s="98"/>
      <c r="J231" s="97" t="s">
        <v>76</v>
      </c>
      <c r="K231" s="97" t="s">
        <v>77</v>
      </c>
      <c r="L231" s="95" t="str">
        <f t="shared" ca="1" si="7"/>
        <v>3 năm</v>
      </c>
    </row>
    <row r="232" spans="2:12" s="96" customFormat="1" ht="22.5" customHeight="1">
      <c r="B232" s="92">
        <f t="shared" si="6"/>
        <v>229</v>
      </c>
      <c r="C232" s="98" t="s">
        <v>408</v>
      </c>
      <c r="D232" s="97" t="s">
        <v>407</v>
      </c>
      <c r="E232" s="97" t="s">
        <v>80</v>
      </c>
      <c r="F232" s="97" t="s">
        <v>409</v>
      </c>
      <c r="G232" s="97" t="s">
        <v>384</v>
      </c>
      <c r="H232" s="98"/>
      <c r="I232" s="98"/>
      <c r="J232" s="97" t="s">
        <v>76</v>
      </c>
      <c r="K232" s="97" t="s">
        <v>77</v>
      </c>
      <c r="L232" s="95" t="str">
        <f t="shared" ca="1" si="7"/>
        <v>3 năm</v>
      </c>
    </row>
    <row r="233" spans="2:12" s="96" customFormat="1" ht="22.5" customHeight="1">
      <c r="B233" s="92">
        <f t="shared" si="6"/>
        <v>230</v>
      </c>
      <c r="C233" s="98" t="s">
        <v>863</v>
      </c>
      <c r="D233" s="97" t="s">
        <v>862</v>
      </c>
      <c r="E233" s="97" t="s">
        <v>80</v>
      </c>
      <c r="F233" s="97" t="s">
        <v>864</v>
      </c>
      <c r="G233" s="97" t="s">
        <v>865</v>
      </c>
      <c r="H233" s="98"/>
      <c r="I233" s="98"/>
      <c r="J233" s="97" t="s">
        <v>651</v>
      </c>
      <c r="K233" s="97" t="s">
        <v>77</v>
      </c>
      <c r="L233" s="95" t="str">
        <f t="shared" ca="1" si="7"/>
        <v>2 năm</v>
      </c>
    </row>
    <row r="234" spans="2:12" s="96" customFormat="1" ht="22.5" customHeight="1">
      <c r="B234" s="92">
        <f t="shared" si="6"/>
        <v>231</v>
      </c>
      <c r="C234" s="98" t="s">
        <v>597</v>
      </c>
      <c r="D234" s="97" t="s">
        <v>596</v>
      </c>
      <c r="E234" s="97" t="s">
        <v>80</v>
      </c>
      <c r="F234" s="97" t="s">
        <v>598</v>
      </c>
      <c r="G234" s="97" t="s">
        <v>595</v>
      </c>
      <c r="H234" s="98"/>
      <c r="I234" s="98"/>
      <c r="J234" s="97" t="s">
        <v>76</v>
      </c>
      <c r="K234" s="97"/>
      <c r="L234" s="95" t="str">
        <f t="shared" ca="1" si="7"/>
        <v>3 năm</v>
      </c>
    </row>
    <row r="235" spans="2:12" s="96" customFormat="1" ht="22.5" customHeight="1">
      <c r="B235" s="92">
        <f t="shared" si="6"/>
        <v>232</v>
      </c>
      <c r="C235" s="98" t="s">
        <v>543</v>
      </c>
      <c r="D235" s="97" t="s">
        <v>542</v>
      </c>
      <c r="E235" s="97" t="s">
        <v>80</v>
      </c>
      <c r="F235" s="97" t="s">
        <v>544</v>
      </c>
      <c r="G235" s="97" t="s">
        <v>535</v>
      </c>
      <c r="H235" s="98"/>
      <c r="I235" s="98"/>
      <c r="J235" s="97" t="s">
        <v>76</v>
      </c>
      <c r="K235" s="97" t="s">
        <v>77</v>
      </c>
      <c r="L235" s="95" t="str">
        <f t="shared" ca="1" si="7"/>
        <v>3 năm</v>
      </c>
    </row>
    <row r="236" spans="2:12" s="96" customFormat="1" ht="22.5" customHeight="1">
      <c r="B236" s="92">
        <f t="shared" si="6"/>
        <v>233</v>
      </c>
      <c r="C236" s="98" t="s">
        <v>487</v>
      </c>
      <c r="D236" s="97" t="s">
        <v>486</v>
      </c>
      <c r="E236" s="97" t="s">
        <v>73</v>
      </c>
      <c r="F236" s="97" t="s">
        <v>488</v>
      </c>
      <c r="G236" s="97" t="s">
        <v>476</v>
      </c>
      <c r="H236" s="98"/>
      <c r="I236" s="98"/>
      <c r="J236" s="97" t="s">
        <v>76</v>
      </c>
      <c r="K236" s="97" t="s">
        <v>77</v>
      </c>
      <c r="L236" s="95" t="str">
        <f t="shared" ca="1" si="7"/>
        <v>3 năm</v>
      </c>
    </row>
    <row r="237" spans="2:12" s="96" customFormat="1" ht="22.5" customHeight="1">
      <c r="B237" s="92">
        <f t="shared" si="6"/>
        <v>234</v>
      </c>
      <c r="C237" s="98" t="s">
        <v>715</v>
      </c>
      <c r="D237" s="97" t="s">
        <v>714</v>
      </c>
      <c r="E237" s="97" t="s">
        <v>73</v>
      </c>
      <c r="F237" s="97" t="s">
        <v>716</v>
      </c>
      <c r="G237" s="97" t="s">
        <v>717</v>
      </c>
      <c r="H237" s="98"/>
      <c r="I237" s="98"/>
      <c r="J237" s="97" t="s">
        <v>76</v>
      </c>
      <c r="K237" s="97" t="s">
        <v>77</v>
      </c>
      <c r="L237" s="95" t="str">
        <f t="shared" ca="1" si="7"/>
        <v>3 năm</v>
      </c>
    </row>
    <row r="238" spans="2:12" s="96" customFormat="1" ht="22.5" customHeight="1">
      <c r="B238" s="92">
        <f t="shared" si="6"/>
        <v>235</v>
      </c>
      <c r="C238" s="98" t="s">
        <v>474</v>
      </c>
      <c r="D238" s="97" t="s">
        <v>473</v>
      </c>
      <c r="E238" s="97" t="s">
        <v>73</v>
      </c>
      <c r="F238" s="97" t="s">
        <v>475</v>
      </c>
      <c r="G238" s="97" t="s">
        <v>476</v>
      </c>
      <c r="H238" s="98"/>
      <c r="I238" s="98"/>
      <c r="J238" s="97" t="s">
        <v>76</v>
      </c>
      <c r="K238" s="97" t="s">
        <v>77</v>
      </c>
      <c r="L238" s="95" t="str">
        <f t="shared" ca="1" si="7"/>
        <v>3 năm</v>
      </c>
    </row>
    <row r="239" spans="2:12" s="96" customFormat="1" ht="22.5" customHeight="1">
      <c r="B239" s="92">
        <f t="shared" si="6"/>
        <v>236</v>
      </c>
      <c r="C239" s="100"/>
      <c r="D239" s="99"/>
      <c r="E239" s="99"/>
      <c r="F239" s="99"/>
      <c r="G239" s="99"/>
      <c r="H239" s="98"/>
      <c r="I239" s="100"/>
      <c r="J239" s="99"/>
      <c r="K239" s="99"/>
      <c r="L239" s="101"/>
    </row>
    <row r="240" spans="2:12" s="105" customFormat="1" ht="29.25" customHeight="1" thickBot="1">
      <c r="B240" s="19" t="s">
        <v>14</v>
      </c>
      <c r="C240" s="103"/>
      <c r="D240" s="102"/>
      <c r="E240" s="103"/>
      <c r="F240" s="103"/>
      <c r="G240" s="103"/>
      <c r="H240" s="103"/>
      <c r="I240" s="103"/>
      <c r="J240" s="103"/>
      <c r="K240" s="103"/>
      <c r="L240" s="104"/>
    </row>
  </sheetData>
  <sortState ref="C4:L239">
    <sortCondition ref="C4:C239"/>
  </sortState>
  <mergeCells count="1">
    <mergeCell ref="B1:L1"/>
  </mergeCells>
  <dataValidations count="1">
    <dataValidation type="list" allowBlank="1" showInputMessage="1" showErrorMessage="1" sqref="H3:H239">
      <formula1>$C$9:$C$22</formula1>
    </dataValidation>
  </dataValidations>
  <pageMargins left="0.7" right="0.7" top="0.75" bottom="0.75" header="0.3" footer="0.3"/>
  <pageSetup paperSize="9" scale="55" fitToHeight="0"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'THỐNG KÊ'!$C$9:$C$22</xm:f>
          </x14:formula1>
          <xm:sqref>A1</xm:sqref>
        </x14:dataValidation>
        <x14:dataValidation type="list" allowBlank="1" showInputMessage="1" showErrorMessage="1">
          <x14:formula1>
            <xm:f>'Danh mục vị trí'!$C$4:$C$18</xm:f>
          </x14:formula1>
          <xm:sqref>I3:I239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2:P22"/>
  <sheetViews>
    <sheetView showGridLines="0" workbookViewId="0">
      <pane ySplit="4" topLeftCell="A7" activePane="bottomLeft" state="frozen"/>
      <selection pane="bottomLeft" activeCell="K13" sqref="K13"/>
    </sheetView>
  </sheetViews>
  <sheetFormatPr defaultRowHeight="15.75"/>
  <cols>
    <col min="1" max="1" width="2.85546875" style="1" customWidth="1"/>
    <col min="2" max="2" width="6.42578125" style="2" customWidth="1"/>
    <col min="3" max="3" width="11" style="2" customWidth="1"/>
    <col min="4" max="4" width="9.7109375" style="2" customWidth="1"/>
    <col min="5" max="6" width="9.7109375" style="2" hidden="1" customWidth="1"/>
    <col min="7" max="7" width="23" style="3" customWidth="1"/>
    <col min="8" max="8" width="24.28515625" style="3" customWidth="1"/>
    <col min="9" max="9" width="18" style="4" customWidth="1"/>
    <col min="10" max="10" width="18.140625" style="4" customWidth="1"/>
    <col min="11" max="11" width="19.7109375" style="5" customWidth="1"/>
    <col min="12" max="12" width="18" style="5" customWidth="1"/>
    <col min="13" max="13" width="17.42578125" style="2" customWidth="1"/>
    <col min="14" max="14" width="8.140625" style="2" hidden="1" customWidth="1"/>
    <col min="15" max="15" width="11" style="2" customWidth="1"/>
    <col min="16" max="16384" width="9.140625" style="1"/>
  </cols>
  <sheetData>
    <row r="2" spans="2:15" ht="48" customHeight="1" thickBot="1">
      <c r="B2" s="182" t="s">
        <v>4</v>
      </c>
      <c r="C2" s="182"/>
      <c r="D2" s="182"/>
      <c r="E2" s="182"/>
      <c r="F2" s="182"/>
      <c r="G2" s="182"/>
      <c r="H2" s="182"/>
      <c r="I2" s="182"/>
      <c r="J2" s="182"/>
      <c r="K2" s="182"/>
      <c r="L2" s="182"/>
      <c r="M2" s="182"/>
      <c r="N2" s="1"/>
      <c r="O2" s="1"/>
    </row>
    <row r="3" spans="2:15" s="7" customFormat="1" ht="41.25" customHeight="1">
      <c r="B3" s="9" t="s">
        <v>0</v>
      </c>
      <c r="C3" s="10" t="s">
        <v>3</v>
      </c>
      <c r="D3" s="10" t="s">
        <v>2</v>
      </c>
      <c r="E3" s="10" t="s">
        <v>17</v>
      </c>
      <c r="F3" s="10" t="s">
        <v>19</v>
      </c>
      <c r="G3" s="10" t="s">
        <v>1</v>
      </c>
      <c r="H3" s="10" t="s">
        <v>49</v>
      </c>
      <c r="I3" s="10" t="s">
        <v>50</v>
      </c>
      <c r="J3" s="41" t="s">
        <v>12</v>
      </c>
      <c r="K3" s="10" t="s">
        <v>51</v>
      </c>
      <c r="L3" s="10" t="s">
        <v>13</v>
      </c>
      <c r="M3" s="10" t="s">
        <v>52</v>
      </c>
      <c r="N3" s="10" t="s">
        <v>16</v>
      </c>
      <c r="O3" s="11" t="s">
        <v>18</v>
      </c>
    </row>
    <row r="4" spans="2:15" ht="24" customHeight="1">
      <c r="B4" s="12" t="str">
        <f>IF(ROW(C4)=4,"Mẫu",ROW(C4)-4)</f>
        <v>Mẫu</v>
      </c>
      <c r="C4" s="40">
        <v>43361</v>
      </c>
      <c r="D4" s="66" t="s">
        <v>21</v>
      </c>
      <c r="E4" s="67" t="str">
        <f>D4&amp;N4</f>
        <v>10000x</v>
      </c>
      <c r="F4" s="68" t="str">
        <f>IF(C4="","",D4&amp;"-"&amp;O4)</f>
        <v>10000-1</v>
      </c>
      <c r="G4" s="14" t="s">
        <v>20</v>
      </c>
      <c r="H4" s="14" t="s">
        <v>64</v>
      </c>
      <c r="I4" s="14" t="s">
        <v>40</v>
      </c>
      <c r="J4" s="177" t="s">
        <v>962</v>
      </c>
      <c r="K4" s="15"/>
      <c r="L4" s="15"/>
      <c r="M4" s="13"/>
      <c r="N4" s="16" t="str">
        <f>IF(C4="","",IF(COUNTIF(Mã_NV, D4)=COUNTIF(D$3:D4,D4),"x",""))</f>
        <v>x</v>
      </c>
      <c r="O4" s="17">
        <f>IF(C4="","",COUNTIF(D$3:D4,D4))</f>
        <v>1</v>
      </c>
    </row>
    <row r="5" spans="2:15" ht="24" customHeight="1">
      <c r="B5" s="12">
        <f t="shared" ref="B5:B20" si="0">IF(ROW(C5)=4,"Mẫu",ROW(C5)-4)</f>
        <v>1</v>
      </c>
      <c r="C5" s="40">
        <v>43361</v>
      </c>
      <c r="D5" s="66" t="s">
        <v>6</v>
      </c>
      <c r="E5" s="67" t="str">
        <f t="shared" ref="E5:E20" si="1">D5&amp;N5</f>
        <v>12888</v>
      </c>
      <c r="F5" s="68" t="str">
        <f t="shared" ref="F5:F20" si="2">IF(C5="","",D5&amp;"-"&amp;O5)</f>
        <v>12888-1</v>
      </c>
      <c r="G5" s="14"/>
      <c r="H5" s="14"/>
      <c r="I5" s="14"/>
      <c r="J5" s="177" t="s">
        <v>963</v>
      </c>
      <c r="K5" s="15"/>
      <c r="L5" s="15"/>
      <c r="M5" s="13"/>
      <c r="N5" s="16" t="str">
        <f>IF(C5="","",IF(COUNTIF(Mã_NV, D5)=COUNTIF(D$3:D5,D5),"x",""))</f>
        <v/>
      </c>
      <c r="O5" s="17">
        <f>IF(C5="","",COUNTIF(D$3:D5,D5))</f>
        <v>1</v>
      </c>
    </row>
    <row r="6" spans="2:15" ht="24" customHeight="1">
      <c r="B6" s="12">
        <f t="shared" si="0"/>
        <v>2</v>
      </c>
      <c r="C6" s="40">
        <v>43361</v>
      </c>
      <c r="D6" s="66" t="s">
        <v>6</v>
      </c>
      <c r="E6" s="67" t="str">
        <f t="shared" si="1"/>
        <v>12888x</v>
      </c>
      <c r="F6" s="68" t="str">
        <f t="shared" si="2"/>
        <v>12888-2</v>
      </c>
      <c r="G6" s="14"/>
      <c r="H6" s="14"/>
      <c r="I6" s="14"/>
      <c r="J6" s="177"/>
      <c r="K6" s="15"/>
      <c r="L6" s="15"/>
      <c r="M6" s="13"/>
      <c r="N6" s="16" t="str">
        <f>IF(C6="","",IF(COUNTIF(Mã_NV, D6)=COUNTIF(D$3:D6,D6),"x",""))</f>
        <v>x</v>
      </c>
      <c r="O6" s="17">
        <f>IF(C6="","",COUNTIF(D$3:D6,D6))</f>
        <v>2</v>
      </c>
    </row>
    <row r="7" spans="2:15" ht="24" customHeight="1">
      <c r="B7" s="12">
        <f t="shared" si="0"/>
        <v>3</v>
      </c>
      <c r="C7" s="13"/>
      <c r="D7" s="66"/>
      <c r="E7" s="67" t="str">
        <f t="shared" si="1"/>
        <v/>
      </c>
      <c r="F7" s="68" t="str">
        <f t="shared" si="2"/>
        <v/>
      </c>
      <c r="G7" s="14"/>
      <c r="H7" s="14"/>
      <c r="I7" s="14"/>
      <c r="J7" s="177"/>
      <c r="K7" s="15"/>
      <c r="L7" s="15"/>
      <c r="M7" s="13"/>
      <c r="N7" s="16" t="str">
        <f>IF(C7="","",IF(COUNTIF(Mã_NV, D7)=COUNTIF(D$3:D7,D7),"x",""))</f>
        <v/>
      </c>
      <c r="O7" s="17" t="str">
        <f>IF(C7="","",COUNTIF(D$3:D7,D7))</f>
        <v/>
      </c>
    </row>
    <row r="8" spans="2:15" ht="24" customHeight="1">
      <c r="B8" s="12">
        <f t="shared" si="0"/>
        <v>4</v>
      </c>
      <c r="C8" s="13"/>
      <c r="D8" s="66"/>
      <c r="E8" s="67" t="str">
        <f t="shared" si="1"/>
        <v/>
      </c>
      <c r="F8" s="68" t="str">
        <f t="shared" si="2"/>
        <v/>
      </c>
      <c r="G8" s="14"/>
      <c r="H8" s="14"/>
      <c r="I8" s="14"/>
      <c r="J8" s="177"/>
      <c r="K8" s="15"/>
      <c r="L8" s="15"/>
      <c r="M8" s="13"/>
      <c r="N8" s="16" t="str">
        <f>IF(C8="","",IF(COUNTIF(Mã_NV, D8)=COUNTIF(D$3:D8,D8),"x",""))</f>
        <v/>
      </c>
      <c r="O8" s="17" t="str">
        <f>IF(C8="","",COUNTIF(D$3:D8,D8))</f>
        <v/>
      </c>
    </row>
    <row r="9" spans="2:15" ht="24" customHeight="1">
      <c r="B9" s="12">
        <f t="shared" si="0"/>
        <v>5</v>
      </c>
      <c r="C9" s="13"/>
      <c r="D9" s="66"/>
      <c r="E9" s="67" t="str">
        <f t="shared" si="1"/>
        <v/>
      </c>
      <c r="F9" s="68" t="str">
        <f t="shared" si="2"/>
        <v/>
      </c>
      <c r="G9" s="14"/>
      <c r="H9" s="14"/>
      <c r="I9" s="14"/>
      <c r="J9" s="177"/>
      <c r="K9" s="15"/>
      <c r="L9" s="15"/>
      <c r="M9" s="13"/>
      <c r="N9" s="16" t="str">
        <f>IF(C9="","",IF(COUNTIF(Mã_NV, D9)=COUNTIF(D$3:D9,D9),"x",""))</f>
        <v/>
      </c>
      <c r="O9" s="17" t="str">
        <f>IF(C9="","",COUNTIF(D$3:D9,D9))</f>
        <v/>
      </c>
    </row>
    <row r="10" spans="2:15" ht="24" customHeight="1">
      <c r="B10" s="12">
        <f t="shared" si="0"/>
        <v>6</v>
      </c>
      <c r="C10" s="13"/>
      <c r="D10" s="66"/>
      <c r="E10" s="67" t="str">
        <f t="shared" si="1"/>
        <v/>
      </c>
      <c r="F10" s="68" t="str">
        <f t="shared" si="2"/>
        <v/>
      </c>
      <c r="G10" s="14"/>
      <c r="H10" s="14"/>
      <c r="I10" s="14"/>
      <c r="J10" s="177"/>
      <c r="K10" s="15"/>
      <c r="L10" s="15"/>
      <c r="M10" s="13"/>
      <c r="N10" s="16" t="str">
        <f>IF(C10="","",IF(COUNTIF(Mã_NV, D10)=COUNTIF(D$3:D10,D10),"x",""))</f>
        <v/>
      </c>
      <c r="O10" s="17" t="str">
        <f>IF(C10="","",COUNTIF(D$3:D10,D10))</f>
        <v/>
      </c>
    </row>
    <row r="11" spans="2:15" ht="24" customHeight="1">
      <c r="B11" s="12">
        <f t="shared" si="0"/>
        <v>7</v>
      </c>
      <c r="C11" s="13"/>
      <c r="D11" s="66"/>
      <c r="E11" s="67" t="str">
        <f t="shared" si="1"/>
        <v/>
      </c>
      <c r="F11" s="68" t="str">
        <f t="shared" si="2"/>
        <v/>
      </c>
      <c r="G11" s="14"/>
      <c r="H11" s="14"/>
      <c r="I11" s="14"/>
      <c r="J11" s="177"/>
      <c r="K11" s="15"/>
      <c r="L11" s="15"/>
      <c r="M11" s="13"/>
      <c r="N11" s="16" t="str">
        <f>IF(C11="","",IF(COUNTIF(Mã_NV, D11)=COUNTIF(D$3:D11,D11),"x",""))</f>
        <v/>
      </c>
      <c r="O11" s="17" t="str">
        <f>IF(C11="","",COUNTIF(D$3:D11,D11))</f>
        <v/>
      </c>
    </row>
    <row r="12" spans="2:15" ht="24" customHeight="1">
      <c r="B12" s="12">
        <f t="shared" si="0"/>
        <v>8</v>
      </c>
      <c r="C12" s="13"/>
      <c r="D12" s="18"/>
      <c r="E12" s="67" t="str">
        <f t="shared" si="1"/>
        <v/>
      </c>
      <c r="F12" s="68" t="str">
        <f t="shared" si="2"/>
        <v/>
      </c>
      <c r="G12" s="14"/>
      <c r="H12" s="14"/>
      <c r="I12" s="14"/>
      <c r="J12" s="177"/>
      <c r="K12" s="15"/>
      <c r="L12" s="15"/>
      <c r="M12" s="13"/>
      <c r="N12" s="16" t="str">
        <f>IF(C12="","",IF(COUNTIF(Mã_NV, D12)=COUNTIF(D$3:D12,D12),"x",""))</f>
        <v/>
      </c>
      <c r="O12" s="17" t="str">
        <f>IF(C12="","",COUNTIF(D$3:D12,D12))</f>
        <v/>
      </c>
    </row>
    <row r="13" spans="2:15" ht="24" customHeight="1">
      <c r="B13" s="12">
        <f t="shared" si="0"/>
        <v>9</v>
      </c>
      <c r="C13" s="13"/>
      <c r="D13" s="13"/>
      <c r="E13" s="67" t="str">
        <f t="shared" si="1"/>
        <v/>
      </c>
      <c r="F13" s="68" t="str">
        <f t="shared" si="2"/>
        <v/>
      </c>
      <c r="G13" s="14"/>
      <c r="H13" s="14"/>
      <c r="I13" s="14"/>
      <c r="J13" s="177"/>
      <c r="K13" s="15"/>
      <c r="L13" s="15"/>
      <c r="M13" s="13"/>
      <c r="N13" s="16" t="str">
        <f>IF(C13="","",IF(COUNTIF(Mã_NV, D13)=COUNTIF(D$3:D13,D13),"x",""))</f>
        <v/>
      </c>
      <c r="O13" s="17" t="str">
        <f>IF(C13="","",COUNTIF(D$3:D13,D13))</f>
        <v/>
      </c>
    </row>
    <row r="14" spans="2:15" ht="24" customHeight="1">
      <c r="B14" s="12">
        <f t="shared" si="0"/>
        <v>10</v>
      </c>
      <c r="C14" s="13"/>
      <c r="D14" s="13"/>
      <c r="E14" s="67" t="str">
        <f t="shared" si="1"/>
        <v/>
      </c>
      <c r="F14" s="68" t="str">
        <f t="shared" si="2"/>
        <v/>
      </c>
      <c r="G14" s="14"/>
      <c r="H14" s="14"/>
      <c r="I14" s="14"/>
      <c r="J14" s="177"/>
      <c r="K14" s="15"/>
      <c r="L14" s="15"/>
      <c r="M14" s="13"/>
      <c r="N14" s="16" t="str">
        <f>IF(C14="","",IF(COUNTIF(Mã_NV, D14)=COUNTIF(D$3:D14,D14),"x",""))</f>
        <v/>
      </c>
      <c r="O14" s="17" t="str">
        <f>IF(C14="","",COUNTIF(D$3:D14,D14))</f>
        <v/>
      </c>
    </row>
    <row r="15" spans="2:15" ht="24" customHeight="1">
      <c r="B15" s="12">
        <f t="shared" si="0"/>
        <v>11</v>
      </c>
      <c r="C15" s="13"/>
      <c r="D15" s="13"/>
      <c r="E15" s="67" t="str">
        <f t="shared" si="1"/>
        <v/>
      </c>
      <c r="F15" s="68" t="str">
        <f t="shared" si="2"/>
        <v/>
      </c>
      <c r="G15" s="14"/>
      <c r="H15" s="14"/>
      <c r="I15" s="14"/>
      <c r="J15" s="177"/>
      <c r="K15" s="15"/>
      <c r="L15" s="15"/>
      <c r="M15" s="13"/>
      <c r="N15" s="16" t="str">
        <f>IF(C15="","",IF(COUNTIF(Mã_NV, D15)=COUNTIF(D$3:D15,D15),"x",""))</f>
        <v/>
      </c>
      <c r="O15" s="17" t="str">
        <f>IF(C15="","",COUNTIF(D$3:D15,D15))</f>
        <v/>
      </c>
    </row>
    <row r="16" spans="2:15" ht="24" customHeight="1">
      <c r="B16" s="12">
        <f t="shared" si="0"/>
        <v>12</v>
      </c>
      <c r="C16" s="13"/>
      <c r="D16" s="13"/>
      <c r="E16" s="67" t="str">
        <f t="shared" si="1"/>
        <v/>
      </c>
      <c r="F16" s="68" t="str">
        <f t="shared" si="2"/>
        <v/>
      </c>
      <c r="G16" s="14"/>
      <c r="H16" s="14"/>
      <c r="I16" s="14"/>
      <c r="J16" s="177"/>
      <c r="K16" s="15"/>
      <c r="L16" s="15"/>
      <c r="M16" s="13"/>
      <c r="N16" s="16" t="str">
        <f>IF(C16="","",IF(COUNTIF(Mã_NV, D16)=COUNTIF(D$3:D16,D16),"x",""))</f>
        <v/>
      </c>
      <c r="O16" s="17" t="str">
        <f>IF(C16="","",COUNTIF(D$3:D16,D16))</f>
        <v/>
      </c>
    </row>
    <row r="17" spans="1:16" ht="24" customHeight="1">
      <c r="B17" s="12">
        <f t="shared" si="0"/>
        <v>13</v>
      </c>
      <c r="C17" s="13"/>
      <c r="D17" s="13"/>
      <c r="E17" s="67" t="str">
        <f t="shared" si="1"/>
        <v/>
      </c>
      <c r="F17" s="68" t="str">
        <f t="shared" si="2"/>
        <v/>
      </c>
      <c r="G17" s="14"/>
      <c r="H17" s="14"/>
      <c r="I17" s="14"/>
      <c r="J17" s="177"/>
      <c r="K17" s="15"/>
      <c r="L17" s="15"/>
      <c r="M17" s="13"/>
      <c r="N17" s="16" t="str">
        <f>IF(C17="","",IF(COUNTIF(Mã_NV, D17)=COUNTIF(D$3:D17,D17),"x",""))</f>
        <v/>
      </c>
      <c r="O17" s="17" t="str">
        <f>IF(C17="","",COUNTIF(D$3:D17,D17))</f>
        <v/>
      </c>
    </row>
    <row r="18" spans="1:16" ht="24" customHeight="1">
      <c r="B18" s="12">
        <f t="shared" si="0"/>
        <v>14</v>
      </c>
      <c r="C18" s="13"/>
      <c r="D18" s="13"/>
      <c r="E18" s="67" t="str">
        <f t="shared" si="1"/>
        <v/>
      </c>
      <c r="F18" s="68" t="str">
        <f t="shared" si="2"/>
        <v/>
      </c>
      <c r="G18" s="14"/>
      <c r="H18" s="14"/>
      <c r="I18" s="14"/>
      <c r="J18" s="177"/>
      <c r="K18" s="15"/>
      <c r="L18" s="15"/>
      <c r="M18" s="13"/>
      <c r="N18" s="16" t="str">
        <f>IF(C18="","",IF(COUNTIF(Mã_NV, D18)=COUNTIF(D$3:D18,D18),"x",""))</f>
        <v/>
      </c>
      <c r="O18" s="17" t="str">
        <f>IF(C18="","",COUNTIF(D$3:D18,D18))</f>
        <v/>
      </c>
    </row>
    <row r="19" spans="1:16" ht="24" customHeight="1">
      <c r="B19" s="12">
        <f t="shared" si="0"/>
        <v>15</v>
      </c>
      <c r="C19" s="13"/>
      <c r="D19" s="13"/>
      <c r="E19" s="67" t="str">
        <f t="shared" si="1"/>
        <v/>
      </c>
      <c r="F19" s="68" t="str">
        <f t="shared" si="2"/>
        <v/>
      </c>
      <c r="G19" s="14"/>
      <c r="H19" s="14"/>
      <c r="I19" s="14"/>
      <c r="J19" s="177"/>
      <c r="K19" s="15"/>
      <c r="L19" s="15"/>
      <c r="M19" s="13"/>
      <c r="N19" s="16" t="str">
        <f>IF(C19="","",IF(COUNTIF(Mã_NV, D19)=COUNTIF(D$3:D19,D19),"x",""))</f>
        <v/>
      </c>
      <c r="O19" s="17" t="str">
        <f>IF(C19="","",COUNTIF(D$3:D19,D19))</f>
        <v/>
      </c>
    </row>
    <row r="20" spans="1:16" ht="24" customHeight="1">
      <c r="B20" s="12">
        <f t="shared" si="0"/>
        <v>16</v>
      </c>
      <c r="C20" s="13"/>
      <c r="D20" s="13"/>
      <c r="E20" s="67" t="str">
        <f t="shared" si="1"/>
        <v/>
      </c>
      <c r="F20" s="68" t="str">
        <f t="shared" si="2"/>
        <v/>
      </c>
      <c r="G20" s="14"/>
      <c r="H20" s="14"/>
      <c r="I20" s="14"/>
      <c r="J20" s="177"/>
      <c r="K20" s="15"/>
      <c r="L20" s="15"/>
      <c r="M20" s="13"/>
      <c r="N20" s="16" t="str">
        <f>IF(C20="","",IF(COUNTIF(Mã_NV, D20)=COUNTIF(D$3:D20,D20),"x",""))</f>
        <v/>
      </c>
      <c r="O20" s="17" t="str">
        <f>IF(C20="","",COUNTIF(D$3:D20,D20))</f>
        <v/>
      </c>
    </row>
    <row r="21" spans="1:16" s="6" customFormat="1" ht="25.5" customHeight="1" thickBot="1">
      <c r="A21" s="8"/>
      <c r="B21" s="19" t="s">
        <v>14</v>
      </c>
      <c r="C21" s="20"/>
      <c r="D21" s="20"/>
      <c r="E21" s="20"/>
      <c r="F21" s="20"/>
      <c r="G21" s="20"/>
      <c r="H21" s="20"/>
      <c r="I21" s="20"/>
      <c r="J21" s="178"/>
      <c r="K21" s="20"/>
      <c r="L21" s="20"/>
      <c r="M21" s="20"/>
      <c r="N21" s="20"/>
      <c r="O21" s="21"/>
      <c r="P21" s="8"/>
    </row>
    <row r="22" spans="1:16" ht="24" customHeight="1"/>
  </sheetData>
  <autoFilter ref="B3:O21"/>
  <dataConsolidate/>
  <mergeCells count="1">
    <mergeCell ref="B2:M2"/>
  </mergeCells>
  <dataValidations count="1">
    <dataValidation type="list" allowBlank="1" showInputMessage="1" showErrorMessage="1" sqref="K4:K20">
      <formula1>$C$9:$C$23</formula1>
    </dataValidation>
  </dataValidations>
  <pageMargins left="0.70866141732283505" right="0.70866141732283505" top="0.74803149606299202" bottom="0.74803149606299202" header="0.31496062992126" footer="0.31496062992126"/>
  <pageSetup scale="69" fitToHeight="0" orientation="landscape" r:id="rId1"/>
  <headerFooter>
    <oddFooter xml:space="preserve">&amp;LNCSW-DA-01-BM-02 - V1.0
</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'Danh mục vị trí'!$H$4:$H$7</xm:f>
          </x14:formula1>
          <xm:sqref>J4:J20</xm:sqref>
        </x14:dataValidation>
        <x14:dataValidation type="list" allowBlank="1" showInputMessage="1" showErrorMessage="1">
          <x14:formula1>
            <xm:f>'Danh mục vị trí'!$C$4:$C$19</xm:f>
          </x14:formula1>
          <xm:sqref>I4:I21 L4:L21</xm:sqref>
        </x14:dataValidation>
        <x14:dataValidation type="list" allowBlank="1" showInputMessage="1" showErrorMessage="1">
          <x14:formula1>
            <xm:f>'THỐNG KÊ'!$C$9:$C$23</xm:f>
          </x14:formula1>
          <xm:sqref>H4:H20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B2:I22"/>
  <sheetViews>
    <sheetView showGridLines="0" workbookViewId="0">
      <pane ySplit="3" topLeftCell="A4" activePane="bottomLeft" state="frozen"/>
      <selection pane="bottomLeft" activeCell="I10" sqref="I10"/>
    </sheetView>
  </sheetViews>
  <sheetFormatPr defaultRowHeight="15.75"/>
  <cols>
    <col min="1" max="1" width="5.7109375" style="1" customWidth="1"/>
    <col min="2" max="2" width="6.42578125" style="2" customWidth="1"/>
    <col min="3" max="3" width="28.28515625" style="2" customWidth="1"/>
    <col min="4" max="4" width="17" style="2" customWidth="1"/>
    <col min="5" max="5" width="43" style="2" customWidth="1"/>
    <col min="6" max="6" width="9.140625" style="1"/>
    <col min="7" max="7" width="9.140625" style="1" customWidth="1"/>
    <col min="8" max="8" width="21.7109375" style="1" customWidth="1"/>
    <col min="9" max="9" width="35.5703125" style="1" customWidth="1"/>
    <col min="10" max="16384" width="9.140625" style="1"/>
  </cols>
  <sheetData>
    <row r="2" spans="2:9" ht="39" customHeight="1" thickBot="1">
      <c r="B2" s="49" t="s">
        <v>38</v>
      </c>
      <c r="C2" s="42"/>
      <c r="D2" s="42"/>
      <c r="E2" s="1"/>
      <c r="G2" s="49" t="s">
        <v>961</v>
      </c>
    </row>
    <row r="3" spans="2:9" s="7" customFormat="1" ht="24.75" customHeight="1">
      <c r="B3" s="50" t="s">
        <v>0</v>
      </c>
      <c r="C3" s="51" t="s">
        <v>15</v>
      </c>
      <c r="D3" s="51" t="s">
        <v>39</v>
      </c>
      <c r="E3" s="52" t="s">
        <v>25</v>
      </c>
      <c r="G3" s="50" t="s">
        <v>0</v>
      </c>
      <c r="H3" s="51" t="s">
        <v>12</v>
      </c>
      <c r="I3" s="52" t="s">
        <v>25</v>
      </c>
    </row>
    <row r="4" spans="2:9" ht="24" customHeight="1">
      <c r="B4" s="53">
        <v>1</v>
      </c>
      <c r="C4" s="57" t="s">
        <v>47</v>
      </c>
      <c r="D4" s="58" t="s">
        <v>47</v>
      </c>
      <c r="E4" s="59"/>
      <c r="G4" s="53">
        <v>1</v>
      </c>
      <c r="H4" s="57" t="s">
        <v>962</v>
      </c>
      <c r="I4" s="59"/>
    </row>
    <row r="5" spans="2:9" ht="24" customHeight="1">
      <c r="B5" s="53">
        <v>2</v>
      </c>
      <c r="C5" s="57" t="s">
        <v>40</v>
      </c>
      <c r="D5" s="58" t="s">
        <v>46</v>
      </c>
      <c r="E5" s="59"/>
      <c r="G5" s="53">
        <v>2</v>
      </c>
      <c r="H5" s="57" t="s">
        <v>963</v>
      </c>
      <c r="I5" s="59"/>
    </row>
    <row r="6" spans="2:9" ht="24" customHeight="1">
      <c r="B6" s="53">
        <v>3</v>
      </c>
      <c r="C6" s="57" t="s">
        <v>41</v>
      </c>
      <c r="D6" s="58" t="s">
        <v>46</v>
      </c>
      <c r="E6" s="59"/>
      <c r="G6" s="53">
        <v>3</v>
      </c>
      <c r="H6" s="57" t="s">
        <v>964</v>
      </c>
      <c r="I6" s="59"/>
    </row>
    <row r="7" spans="2:9" ht="24" customHeight="1" thickBot="1">
      <c r="B7" s="53">
        <v>4</v>
      </c>
      <c r="C7" s="57" t="s">
        <v>42</v>
      </c>
      <c r="D7" s="58" t="s">
        <v>46</v>
      </c>
      <c r="E7" s="59"/>
      <c r="G7" s="54" t="s">
        <v>14</v>
      </c>
      <c r="H7" s="55"/>
      <c r="I7" s="56"/>
    </row>
    <row r="8" spans="2:9" ht="24" customHeight="1">
      <c r="B8" s="53">
        <v>5</v>
      </c>
      <c r="C8" s="57" t="s">
        <v>43</v>
      </c>
      <c r="D8" s="58" t="s">
        <v>46</v>
      </c>
      <c r="E8" s="59"/>
    </row>
    <row r="9" spans="2:9" ht="24" customHeight="1">
      <c r="B9" s="53">
        <v>6</v>
      </c>
      <c r="C9" s="57" t="s">
        <v>44</v>
      </c>
      <c r="D9" s="58" t="s">
        <v>44</v>
      </c>
      <c r="E9" s="59"/>
    </row>
    <row r="10" spans="2:9" ht="24" customHeight="1">
      <c r="B10" s="53">
        <v>7</v>
      </c>
      <c r="C10" s="57" t="s">
        <v>45</v>
      </c>
      <c r="D10" s="58" t="s">
        <v>45</v>
      </c>
      <c r="E10" s="59"/>
    </row>
    <row r="11" spans="2:9" ht="24" customHeight="1">
      <c r="B11" s="53">
        <v>8</v>
      </c>
      <c r="C11" s="57"/>
      <c r="D11" s="58"/>
      <c r="E11" s="59"/>
    </row>
    <row r="12" spans="2:9" ht="24" customHeight="1">
      <c r="B12" s="53">
        <v>9</v>
      </c>
      <c r="C12" s="57"/>
      <c r="D12" s="58"/>
      <c r="E12" s="59"/>
    </row>
    <row r="13" spans="2:9" ht="24" customHeight="1">
      <c r="B13" s="53">
        <v>10</v>
      </c>
      <c r="C13" s="14"/>
      <c r="D13" s="60"/>
      <c r="E13" s="59"/>
    </row>
    <row r="14" spans="2:9" ht="24" customHeight="1">
      <c r="B14" s="53">
        <v>11</v>
      </c>
      <c r="C14" s="14"/>
      <c r="D14" s="60"/>
      <c r="E14" s="59"/>
    </row>
    <row r="15" spans="2:9" ht="24" customHeight="1">
      <c r="B15" s="53">
        <v>12</v>
      </c>
      <c r="C15" s="14"/>
      <c r="D15" s="60"/>
      <c r="E15" s="59"/>
    </row>
    <row r="16" spans="2:9" ht="24" customHeight="1">
      <c r="B16" s="53">
        <v>13</v>
      </c>
      <c r="C16" s="14"/>
      <c r="D16" s="60"/>
      <c r="E16" s="59"/>
    </row>
    <row r="17" spans="2:5" ht="24" customHeight="1">
      <c r="B17" s="53">
        <v>14</v>
      </c>
      <c r="C17" s="14"/>
      <c r="D17" s="60"/>
      <c r="E17" s="59"/>
    </row>
    <row r="18" spans="2:5" ht="24" customHeight="1">
      <c r="B18" s="53">
        <v>15</v>
      </c>
      <c r="C18" s="14"/>
      <c r="D18" s="60"/>
      <c r="E18" s="59"/>
    </row>
    <row r="19" spans="2:5" s="8" customFormat="1" ht="25.5" customHeight="1" thickBot="1">
      <c r="B19" s="54" t="s">
        <v>14</v>
      </c>
      <c r="C19" s="55"/>
      <c r="D19" s="55"/>
      <c r="E19" s="56"/>
    </row>
    <row r="20" spans="2:5" ht="24" customHeight="1"/>
    <row r="21" spans="2:5">
      <c r="C21" s="43"/>
      <c r="D21" s="44"/>
    </row>
    <row r="22" spans="2:5">
      <c r="C22" s="43"/>
      <c r="D22" s="44"/>
    </row>
  </sheetData>
  <autoFilter ref="B3:E19"/>
  <dataConsolidate/>
  <pageMargins left="0.70866141732283472" right="0.70866141732283472" top="0.74803149606299213" bottom="0.74803149606299213" header="0.31496062992125984" footer="0.31496062992125984"/>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THỐNG KÊ</vt:lpstr>
      <vt:lpstr>DỊCH VỤ CÔNG</vt:lpstr>
      <vt:lpstr>Hướng dẫn</vt:lpstr>
      <vt:lpstr>MẪU</vt:lpstr>
      <vt:lpstr>Lịch nghỉ lễ</vt:lpstr>
      <vt:lpstr>Danh sách nhân viên</vt:lpstr>
      <vt:lpstr>Lịch sử điều chỉnh</vt:lpstr>
      <vt:lpstr>Danh mục vị trí</vt:lpstr>
      <vt:lpstr>Cuoi_nam</vt:lpstr>
      <vt:lpstr>Dau_nam</vt:lpstr>
      <vt:lpstr>DM_Vi_tri</vt:lpstr>
      <vt:lpstr>'Lịch sử điều chỉnh'!DS_DieuChuyen</vt:lpstr>
      <vt:lpstr>DS_NV</vt:lpstr>
      <vt:lpstr>'Danh sách nhân viên'!DSNV</vt:lpstr>
      <vt:lpstr>Ma_nv</vt:lpstr>
      <vt:lpstr>'Lịch sử điều chỉnh'!Mã_NV</vt:lpstr>
      <vt:lpstr>'Lịch sử điều chỉnh'!Mã_nv_phụ</vt:lpstr>
      <vt:lpstr>'Danh mục vị trí'!Nghi_le</vt:lpstr>
      <vt:lpstr>Nghi_le</vt:lpstr>
      <vt:lpstr>'Danh mục vị trí'!Print_Area</vt:lpstr>
      <vt:lpstr>'Danh sách nhân viên'!Print_Area</vt:lpstr>
      <vt:lpstr>'DỊCH VỤ CÔNG'!Print_Area</vt:lpstr>
      <vt:lpstr>'Hướng dẫn'!Print_Area</vt:lpstr>
      <vt:lpstr>'Lịch nghỉ lễ'!Print_Area</vt:lpstr>
      <vt:lpstr>'Lịch sử điều chỉnh'!Print_Area</vt:lpstr>
      <vt:lpstr>MẪU!Print_Area</vt:lpstr>
      <vt:lpstr>'THỐNG KÊ'!Print_Area</vt:lpstr>
      <vt:lpstr>'Danh mục vị trí'!Print_Titles</vt:lpstr>
      <vt:lpstr>'DỊCH VỤ CÔNG'!Print_Titles</vt:lpstr>
      <vt:lpstr>'Lịch nghỉ lễ'!Print_Titles</vt:lpstr>
      <vt:lpstr>'Lịch sử điều chỉnh'!Print_Titles</vt:lpstr>
      <vt:lpstr>MẪU!Print_Titles</vt:lpstr>
      <vt:lpstr>SoNgayLVTB</vt:lpstr>
      <vt:lpstr>TenNV</vt:lpstr>
      <vt:lpstr>TK_DenNgay</vt:lpstr>
      <vt:lpstr>TK_TuNgay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cp:lastPrinted>2018-11-15T04:33:04Z</cp:lastPrinted>
  <dcterms:created xsi:type="dcterms:W3CDTF">2018-08-21T10:17:24Z</dcterms:created>
  <dcterms:modified xsi:type="dcterms:W3CDTF">2021-01-07T02:54:51Z</dcterms:modified>
</cp:coreProperties>
</file>