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B126FAC1-7A89-4CD8-97BC-852DB83378D7}" xr6:coauthVersionLast="47" xr6:coauthVersionMax="47" xr10:uidLastSave="{00000000-0000-0000-0000-000000000000}"/>
  <bookViews>
    <workbookView xWindow="-108" yWindow="-108" windowWidth="22308" windowHeight="13176" firstSheet="4" activeTab="7" xr2:uid="{A3F0E4A8-7724-4080-A1BD-A6F10E406575}"/>
  </bookViews>
  <sheets>
    <sheet name="Answer Report 1" sheetId="5" r:id="rId1"/>
    <sheet name="Sensitivity Report 1" sheetId="6" r:id="rId2"/>
    <sheet name="Limits Report 1" sheetId="7" r:id="rId3"/>
    <sheet name="Task 1 auto" sheetId="1" r:id="rId4"/>
    <sheet name="Task 1 manual" sheetId="9" r:id="rId5"/>
    <sheet name="Task 1 dual" sheetId="10" r:id="rId6"/>
    <sheet name="Task 1 graphics" sheetId="8" r:id="rId7"/>
    <sheet name="Task 2 Manual" sheetId="2" r:id="rId8"/>
    <sheet name="Task 2 Answer Report" sheetId="4" r:id="rId9"/>
    <sheet name="Task 2 Auto" sheetId="3" r:id="rId10"/>
  </sheets>
  <definedNames>
    <definedName name="solver_adj" localSheetId="3" hidden="1">'Task 1 auto'!$B$4:$C$4</definedName>
    <definedName name="solver_adj" localSheetId="5" hidden="1">'Task 1 dual'!$J$8:$L$8</definedName>
    <definedName name="solver_adj" localSheetId="9" hidden="1">'Task 2 Auto'!$C$11:$F$15</definedName>
    <definedName name="solver_cvg" localSheetId="3" hidden="1">0.0001</definedName>
    <definedName name="solver_cvg" localSheetId="5" hidden="1">0.0001</definedName>
    <definedName name="solver_cvg" localSheetId="9" hidden="1">0.0001</definedName>
    <definedName name="solver_drv" localSheetId="3" hidden="1">2</definedName>
    <definedName name="solver_drv" localSheetId="5" hidden="1">2</definedName>
    <definedName name="solver_drv" localSheetId="9" hidden="1">1</definedName>
    <definedName name="solver_eng" localSheetId="3" hidden="1">2</definedName>
    <definedName name="solver_eng" localSheetId="5" hidden="1">2</definedName>
    <definedName name="solver_eng" localSheetId="9" hidden="1">1</definedName>
    <definedName name="solver_est" localSheetId="3" hidden="1">1</definedName>
    <definedName name="solver_est" localSheetId="5" hidden="1">1</definedName>
    <definedName name="solver_est" localSheetId="9" hidden="1">1</definedName>
    <definedName name="solver_itr" localSheetId="3" hidden="1">2147483647</definedName>
    <definedName name="solver_itr" localSheetId="5" hidden="1">2147483647</definedName>
    <definedName name="solver_itr" localSheetId="9" hidden="1">2147483647</definedName>
    <definedName name="solver_lhs1" localSheetId="3" hidden="1">'Task 1 auto'!$D$8:$D$10</definedName>
    <definedName name="solver_lhs1" localSheetId="5" hidden="1">'Task 1 dual'!$M$12:$M$13</definedName>
    <definedName name="solver_lhs1" localSheetId="9" hidden="1">'Task 2 Auto'!$C$11:$F$15</definedName>
    <definedName name="solver_lhs2" localSheetId="9" hidden="1">'Task 2 Auto'!$C$11:$F$15</definedName>
    <definedName name="solver_lhs3" localSheetId="9" hidden="1">'Task 2 Auto'!$C$16:$F$16</definedName>
    <definedName name="solver_lhs4" localSheetId="9" hidden="1">'Task 2 Auto'!$G$11:$G$15</definedName>
    <definedName name="solver_mip" localSheetId="3" hidden="1">2147483647</definedName>
    <definedName name="solver_mip" localSheetId="5" hidden="1">2147483647</definedName>
    <definedName name="solver_mip" localSheetId="9" hidden="1">2147483647</definedName>
    <definedName name="solver_mni" localSheetId="3" hidden="1">30</definedName>
    <definedName name="solver_mni" localSheetId="5" hidden="1">30</definedName>
    <definedName name="solver_mni" localSheetId="9" hidden="1">30</definedName>
    <definedName name="solver_mrt" localSheetId="3" hidden="1">0.075</definedName>
    <definedName name="solver_mrt" localSheetId="5" hidden="1">0.075</definedName>
    <definedName name="solver_mrt" localSheetId="9" hidden="1">0.075</definedName>
    <definedName name="solver_msl" localSheetId="3" hidden="1">2</definedName>
    <definedName name="solver_msl" localSheetId="5" hidden="1">2</definedName>
    <definedName name="solver_msl" localSheetId="9" hidden="1">2</definedName>
    <definedName name="solver_neg" localSheetId="3" hidden="1">1</definedName>
    <definedName name="solver_neg" localSheetId="5" hidden="1">1</definedName>
    <definedName name="solver_neg" localSheetId="9" hidden="1">1</definedName>
    <definedName name="solver_nod" localSheetId="3" hidden="1">2147483647</definedName>
    <definedName name="solver_nod" localSheetId="5" hidden="1">2147483647</definedName>
    <definedName name="solver_nod" localSheetId="9" hidden="1">2147483647</definedName>
    <definedName name="solver_num" localSheetId="3" hidden="1">1</definedName>
    <definedName name="solver_num" localSheetId="5" hidden="1">1</definedName>
    <definedName name="solver_num" localSheetId="9" hidden="1">4</definedName>
    <definedName name="solver_nwt" localSheetId="3" hidden="1">1</definedName>
    <definedName name="solver_nwt" localSheetId="5" hidden="1">1</definedName>
    <definedName name="solver_nwt" localSheetId="9" hidden="1">1</definedName>
    <definedName name="solver_opt" localSheetId="3" hidden="1">'Task 1 auto'!$D$5</definedName>
    <definedName name="solver_opt" localSheetId="5" hidden="1">'Task 1 dual'!$M$9</definedName>
    <definedName name="solver_opt" localSheetId="9" hidden="1">'Task 2 Auto'!$A$17</definedName>
    <definedName name="solver_pre" localSheetId="3" hidden="1">0.000001</definedName>
    <definedName name="solver_pre" localSheetId="5" hidden="1">0.000001</definedName>
    <definedName name="solver_pre" localSheetId="9" hidden="1">0.000001</definedName>
    <definedName name="solver_rbv" localSheetId="3" hidden="1">2</definedName>
    <definedName name="solver_rbv" localSheetId="5" hidden="1">2</definedName>
    <definedName name="solver_rbv" localSheetId="9" hidden="1">1</definedName>
    <definedName name="solver_rel1" localSheetId="3" hidden="1">1</definedName>
    <definedName name="solver_rel1" localSheetId="5" hidden="1">3</definedName>
    <definedName name="solver_rel1" localSheetId="9" hidden="1">4</definedName>
    <definedName name="solver_rel2" localSheetId="9" hidden="1">3</definedName>
    <definedName name="solver_rel3" localSheetId="9" hidden="1">2</definedName>
    <definedName name="solver_rel4" localSheetId="9" hidden="1">2</definedName>
    <definedName name="solver_rhs1" localSheetId="3" hidden="1">'Task 1 auto'!$F$8:$F$10</definedName>
    <definedName name="solver_rhs1" localSheetId="5" hidden="1">'Task 1 dual'!$N$12:$N$13</definedName>
    <definedName name="solver_rhs1" localSheetId="9" hidden="1">"integer"</definedName>
    <definedName name="solver_rhs2" localSheetId="9" hidden="1">0</definedName>
    <definedName name="solver_rhs3" localSheetId="9" hidden="1">'Task 2 Auto'!$C$8:$F$8</definedName>
    <definedName name="solver_rhs4" localSheetId="9" hidden="1">'Task 2 Auto'!$G$3:$G$7</definedName>
    <definedName name="solver_rlx" localSheetId="3" hidden="1">2</definedName>
    <definedName name="solver_rlx" localSheetId="5" hidden="1">2</definedName>
    <definedName name="solver_rlx" localSheetId="9" hidden="1">2</definedName>
    <definedName name="solver_rsd" localSheetId="3" hidden="1">0</definedName>
    <definedName name="solver_rsd" localSheetId="5" hidden="1">0</definedName>
    <definedName name="solver_rsd" localSheetId="9" hidden="1">0</definedName>
    <definedName name="solver_scl" localSheetId="3" hidden="1">2</definedName>
    <definedName name="solver_scl" localSheetId="5" hidden="1">2</definedName>
    <definedName name="solver_scl" localSheetId="9" hidden="1">1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9" hidden="1">2</definedName>
    <definedName name="solver_ssz" localSheetId="3" hidden="1">100</definedName>
    <definedName name="solver_ssz" localSheetId="5" hidden="1">100</definedName>
    <definedName name="solver_ssz" localSheetId="9" hidden="1">100</definedName>
    <definedName name="solver_tim" localSheetId="3" hidden="1">2147483647</definedName>
    <definedName name="solver_tim" localSheetId="5" hidden="1">2147483647</definedName>
    <definedName name="solver_tim" localSheetId="9" hidden="1">2147483647</definedName>
    <definedName name="solver_tol" localSheetId="3" hidden="1">0.01</definedName>
    <definedName name="solver_tol" localSheetId="5" hidden="1">0.01</definedName>
    <definedName name="solver_tol" localSheetId="9" hidden="1">0.01</definedName>
    <definedName name="solver_typ" localSheetId="3" hidden="1">1</definedName>
    <definedName name="solver_typ" localSheetId="5" hidden="1">2</definedName>
    <definedName name="solver_typ" localSheetId="9" hidden="1">2</definedName>
    <definedName name="solver_val" localSheetId="3" hidden="1">0</definedName>
    <definedName name="solver_val" localSheetId="5" hidden="1">0</definedName>
    <definedName name="solver_val" localSheetId="9" hidden="1">0</definedName>
    <definedName name="solver_ver" localSheetId="3" hidden="1">3</definedName>
    <definedName name="solver_ver" localSheetId="5" hidden="1">3</definedName>
    <definedName name="solver_ver" localSheetId="9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0" l="1"/>
  <c r="M12" i="10"/>
  <c r="M9" i="10"/>
  <c r="D27" i="9" l="1"/>
  <c r="F27" i="9"/>
  <c r="G27" i="9"/>
  <c r="H27" i="9"/>
  <c r="I29" i="9"/>
  <c r="I27" i="9"/>
  <c r="I25" i="9"/>
  <c r="J22" i="9"/>
  <c r="H29" i="9"/>
  <c r="G29" i="9"/>
  <c r="F29" i="9"/>
  <c r="D29" i="9"/>
  <c r="D25" i="9"/>
  <c r="H25" i="9"/>
  <c r="G25" i="9"/>
  <c r="F25" i="9"/>
  <c r="F26" i="9"/>
  <c r="G26" i="9"/>
  <c r="H26" i="9"/>
  <c r="E26" i="9"/>
  <c r="J20" i="9"/>
  <c r="J21" i="9"/>
  <c r="D15" i="8"/>
  <c r="D10" i="1"/>
  <c r="D9" i="1"/>
  <c r="D8" i="1"/>
  <c r="D5" i="1"/>
  <c r="Q92" i="2"/>
  <c r="X79" i="2"/>
  <c r="P83" i="2"/>
  <c r="W90" i="2"/>
  <c r="AA86" i="2"/>
  <c r="Y90" i="2" s="1"/>
  <c r="U86" i="2"/>
  <c r="AA82" i="2"/>
  <c r="W83" i="2" s="1"/>
  <c r="W81" i="2"/>
  <c r="AA73" i="2"/>
  <c r="Y75" i="2"/>
  <c r="S75" i="2"/>
  <c r="AA71" i="2"/>
  <c r="Q75" i="2"/>
  <c r="AA69" i="2"/>
  <c r="U75" i="2"/>
  <c r="U68" i="2" s="1"/>
  <c r="AA67" i="2"/>
  <c r="W75" i="2"/>
  <c r="W74" i="2" s="1"/>
  <c r="U71" i="2"/>
  <c r="Y61" i="2"/>
  <c r="AA59" i="2"/>
  <c r="Q60" i="2" s="1"/>
  <c r="U61" i="2"/>
  <c r="S61" i="2"/>
  <c r="AA57" i="2"/>
  <c r="Q61" i="2"/>
  <c r="AA53" i="2"/>
  <c r="W61" i="2"/>
  <c r="Y56" i="2"/>
  <c r="U52" i="2"/>
  <c r="Y60" i="2"/>
  <c r="W60" i="2"/>
  <c r="U57" i="2"/>
  <c r="W56" i="2"/>
  <c r="Q56" i="2"/>
  <c r="W54" i="2"/>
  <c r="Y52" i="2"/>
  <c r="W52" i="2"/>
  <c r="U43" i="2"/>
  <c r="U29" i="2"/>
  <c r="U44" i="2"/>
  <c r="S46" i="2"/>
  <c r="Q46" i="2"/>
  <c r="U46" i="2"/>
  <c r="W46" i="2"/>
  <c r="Y46" i="2"/>
  <c r="S44" i="2"/>
  <c r="W44" i="2"/>
  <c r="Y44" i="2"/>
  <c r="Q44" i="2"/>
  <c r="Q42" i="2"/>
  <c r="S42" i="2"/>
  <c r="U42" i="2"/>
  <c r="W42" i="2"/>
  <c r="Y42" i="2"/>
  <c r="Y40" i="2"/>
  <c r="W40" i="2"/>
  <c r="U40" i="2"/>
  <c r="S40" i="2"/>
  <c r="Q40" i="2"/>
  <c r="Y38" i="2"/>
  <c r="W38" i="2"/>
  <c r="U38" i="2"/>
  <c r="S38" i="2"/>
  <c r="Q38" i="2"/>
  <c r="Y47" i="2"/>
  <c r="AA45" i="2"/>
  <c r="U47" i="2"/>
  <c r="S47" i="2"/>
  <c r="AA43" i="2"/>
  <c r="Q47" i="2"/>
  <c r="AA39" i="2"/>
  <c r="W47" i="2"/>
  <c r="AA28" i="2"/>
  <c r="AA26" i="2"/>
  <c r="Q16" i="2"/>
  <c r="W10" i="2"/>
  <c r="T33" i="2"/>
  <c r="R33" i="2"/>
  <c r="AA32" i="2"/>
  <c r="AA30" i="2"/>
  <c r="AA24" i="2"/>
  <c r="AC25" i="2"/>
  <c r="AC24" i="2"/>
  <c r="AC23" i="2"/>
  <c r="AC22" i="2"/>
  <c r="AC21" i="2"/>
  <c r="V33" i="2"/>
  <c r="Z33" i="2"/>
  <c r="X33" i="2"/>
  <c r="AC32" i="2"/>
  <c r="AC31" i="2"/>
  <c r="AC30" i="2"/>
  <c r="AC29" i="2"/>
  <c r="AC28" i="2"/>
  <c r="U10" i="2"/>
  <c r="Q12" i="2"/>
  <c r="T14" i="2"/>
  <c r="Q15" i="2"/>
  <c r="B124" i="2"/>
  <c r="I121" i="2"/>
  <c r="G121" i="2"/>
  <c r="E121" i="2"/>
  <c r="C121" i="2"/>
  <c r="I119" i="2"/>
  <c r="G119" i="2"/>
  <c r="E119" i="2"/>
  <c r="C119" i="2"/>
  <c r="I117" i="2"/>
  <c r="G117" i="2"/>
  <c r="E117" i="2"/>
  <c r="C117" i="2"/>
  <c r="I115" i="2"/>
  <c r="G115" i="2"/>
  <c r="E115" i="2"/>
  <c r="C115" i="2"/>
  <c r="I113" i="2"/>
  <c r="G113" i="2"/>
  <c r="E113" i="2"/>
  <c r="C113" i="2"/>
  <c r="I107" i="2"/>
  <c r="G107" i="2"/>
  <c r="E107" i="2"/>
  <c r="C107" i="2"/>
  <c r="I105" i="2"/>
  <c r="G105" i="2"/>
  <c r="E105" i="2"/>
  <c r="C105" i="2"/>
  <c r="I103" i="2"/>
  <c r="G103" i="2"/>
  <c r="E103" i="2"/>
  <c r="C103" i="2"/>
  <c r="I101" i="2"/>
  <c r="G101" i="2"/>
  <c r="E101" i="2"/>
  <c r="C101" i="2"/>
  <c r="I99" i="2"/>
  <c r="G99" i="2"/>
  <c r="E99" i="2"/>
  <c r="C99" i="2"/>
  <c r="I93" i="2"/>
  <c r="G93" i="2"/>
  <c r="E93" i="2"/>
  <c r="C93" i="2"/>
  <c r="I91" i="2"/>
  <c r="G91" i="2"/>
  <c r="E91" i="2"/>
  <c r="C91" i="2"/>
  <c r="I89" i="2"/>
  <c r="G89" i="2"/>
  <c r="E89" i="2"/>
  <c r="C89" i="2"/>
  <c r="I87" i="2"/>
  <c r="G87" i="2"/>
  <c r="E87" i="2"/>
  <c r="C87" i="2"/>
  <c r="I85" i="2"/>
  <c r="G85" i="2"/>
  <c r="E85" i="2"/>
  <c r="C85" i="2"/>
  <c r="G79" i="2"/>
  <c r="I79" i="2"/>
  <c r="E79" i="2"/>
  <c r="I77" i="2"/>
  <c r="E77" i="2"/>
  <c r="I71" i="2"/>
  <c r="E71" i="2"/>
  <c r="G66" i="2"/>
  <c r="G65" i="2" s="1"/>
  <c r="I65" i="2"/>
  <c r="E65" i="2"/>
  <c r="I63" i="2"/>
  <c r="E63" i="2"/>
  <c r="I57" i="2"/>
  <c r="E57" i="2"/>
  <c r="I43" i="2"/>
  <c r="E43" i="2"/>
  <c r="I51" i="2"/>
  <c r="E51" i="2"/>
  <c r="I49" i="2"/>
  <c r="E49" i="2"/>
  <c r="G52" i="2"/>
  <c r="G43" i="2" s="1"/>
  <c r="F37" i="2"/>
  <c r="H37" i="2"/>
  <c r="J37" i="2"/>
  <c r="D37" i="2"/>
  <c r="K30" i="2"/>
  <c r="K32" i="2"/>
  <c r="K34" i="2"/>
  <c r="K36" i="2"/>
  <c r="K28" i="2"/>
  <c r="M25" i="2"/>
  <c r="M26" i="2"/>
  <c r="M27" i="2"/>
  <c r="M28" i="2"/>
  <c r="M36" i="2"/>
  <c r="M35" i="2"/>
  <c r="M34" i="2"/>
  <c r="M33" i="2"/>
  <c r="M32" i="2"/>
  <c r="A17" i="3"/>
  <c r="D16" i="3"/>
  <c r="E16" i="3"/>
  <c r="F16" i="3"/>
  <c r="C16" i="3"/>
  <c r="G12" i="3"/>
  <c r="G13" i="3"/>
  <c r="G14" i="3"/>
  <c r="G15" i="3"/>
  <c r="G11" i="3"/>
  <c r="B18" i="2"/>
  <c r="H3" i="2"/>
  <c r="C8" i="2"/>
  <c r="AA88" i="2" l="1"/>
  <c r="Y81" i="2"/>
  <c r="Y83" i="2"/>
  <c r="W87" i="2"/>
  <c r="Q90" i="2"/>
  <c r="Y87" i="2"/>
  <c r="S90" i="2"/>
  <c r="U90" i="2"/>
  <c r="W66" i="2"/>
  <c r="W70" i="2"/>
  <c r="U66" i="2"/>
  <c r="U70" i="2"/>
  <c r="U74" i="2"/>
  <c r="W68" i="2"/>
  <c r="Y70" i="2"/>
  <c r="Y74" i="2"/>
  <c r="Y66" i="2"/>
  <c r="Y68" i="2"/>
  <c r="Q68" i="2"/>
  <c r="Y58" i="2"/>
  <c r="U60" i="2"/>
  <c r="U54" i="2"/>
  <c r="U56" i="2"/>
  <c r="Y54" i="2"/>
  <c r="Q58" i="2"/>
  <c r="Q54" i="2"/>
  <c r="U58" i="2"/>
  <c r="W58" i="2"/>
  <c r="Q52" i="2"/>
  <c r="G77" i="2"/>
  <c r="G71" i="2"/>
  <c r="K60" i="2"/>
  <c r="G63" i="2"/>
  <c r="G57" i="2"/>
  <c r="K58" i="2"/>
  <c r="K44" i="2"/>
  <c r="K46" i="2"/>
  <c r="G51" i="2"/>
  <c r="G49" i="2"/>
  <c r="S81" i="2" l="1"/>
  <c r="S83" i="2"/>
  <c r="S87" i="2"/>
  <c r="S89" i="2"/>
  <c r="U89" i="2"/>
  <c r="U87" i="2"/>
  <c r="AA84" i="2"/>
  <c r="U81" i="2"/>
  <c r="Q89" i="2"/>
  <c r="Q81" i="2"/>
  <c r="Q87" i="2"/>
  <c r="Q83" i="2"/>
  <c r="U83" i="2"/>
  <c r="Y89" i="2"/>
  <c r="W89" i="2"/>
  <c r="Q74" i="2"/>
  <c r="Q66" i="2"/>
  <c r="Q70" i="2"/>
  <c r="Q72" i="2"/>
  <c r="S52" i="2"/>
  <c r="S56" i="2"/>
  <c r="S58" i="2"/>
  <c r="S54" i="2"/>
  <c r="S60" i="2"/>
  <c r="E73" i="2"/>
  <c r="I73" i="2"/>
  <c r="G73" i="2"/>
  <c r="I75" i="2"/>
  <c r="G75" i="2"/>
  <c r="E75" i="2"/>
  <c r="I59" i="2"/>
  <c r="G59" i="2"/>
  <c r="C66" i="2"/>
  <c r="E59" i="2"/>
  <c r="I61" i="2"/>
  <c r="G61" i="2"/>
  <c r="E61" i="2"/>
  <c r="I45" i="2"/>
  <c r="C52" i="2"/>
  <c r="C45" i="2" s="1"/>
  <c r="G45" i="2"/>
  <c r="E45" i="2"/>
  <c r="G47" i="2"/>
  <c r="E47" i="2"/>
  <c r="I47" i="2"/>
  <c r="Y85" i="2" l="1"/>
  <c r="W85" i="2"/>
  <c r="Q85" i="2"/>
  <c r="U85" i="2"/>
  <c r="S85" i="2"/>
  <c r="Y72" i="2"/>
  <c r="W72" i="2"/>
  <c r="U72" i="2"/>
  <c r="C77" i="2"/>
  <c r="C79" i="2"/>
  <c r="C71" i="2"/>
  <c r="C75" i="2"/>
  <c r="C73" i="2"/>
  <c r="C65" i="2"/>
  <c r="C57" i="2"/>
  <c r="C63" i="2"/>
  <c r="C61" i="2"/>
  <c r="C59" i="2"/>
  <c r="C43" i="2"/>
  <c r="C49" i="2"/>
  <c r="C51" i="2"/>
  <c r="C47" i="2"/>
  <c r="S74" i="2" l="1"/>
  <c r="S66" i="2"/>
  <c r="S68" i="2"/>
  <c r="S70" i="2"/>
  <c r="S72" i="2"/>
</calcChain>
</file>

<file path=xl/sharedStrings.xml><?xml version="1.0" encoding="utf-8"?>
<sst xmlns="http://schemas.openxmlformats.org/spreadsheetml/2006/main" count="698" uniqueCount="280">
  <si>
    <t>a_i / b_j</t>
  </si>
  <si>
    <t>x_42 &lt;= 80</t>
  </si>
  <si>
    <t>x_23 &gt;= 80</t>
  </si>
  <si>
    <t>Sum(a_i)</t>
  </si>
  <si>
    <t>Sum(b_j)</t>
  </si>
  <si>
    <t>B1</t>
  </si>
  <si>
    <t>B2</t>
  </si>
  <si>
    <t>B3</t>
  </si>
  <si>
    <t>B4</t>
  </si>
  <si>
    <t>A1</t>
  </si>
  <si>
    <t>A2</t>
  </si>
  <si>
    <t>A3</t>
  </si>
  <si>
    <t>A4</t>
  </si>
  <si>
    <t>УСЛОВИЯ</t>
  </si>
  <si>
    <t>A5</t>
  </si>
  <si>
    <t>Безусловная задача</t>
  </si>
  <si>
    <t>А5 - фиктивный поставщик</t>
  </si>
  <si>
    <t>А5</t>
  </si>
  <si>
    <t>Microsoft Excel 16.0 Answer Report</t>
  </si>
  <si>
    <t>Worksheet: [Книга1.xlsx]Sheet1</t>
  </si>
  <si>
    <t>Report Created: 12/4/2022 10:36:55 PM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</si>
  <si>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</si>
  <si>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</si>
  <si>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</si>
  <si>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</si>
  <si>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</si>
  <si>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</si>
  <si>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</si>
  <si>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</si>
  <si>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</si>
  <si>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</si>
  <si>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</si>
  <si>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</si>
  <si>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</si>
  <si>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</si>
  <si>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</si>
  <si>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</si>
  <si>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</si>
  <si>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</si>
  <si>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</si>
  <si>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</si>
  <si>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</si>
  <si>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$A$17</t>
  </si>
  <si>
    <t>$C$11</t>
  </si>
  <si>
    <t>A1 B1</t>
  </si>
  <si>
    <t>$D$11</t>
  </si>
  <si>
    <t>A1 B2</t>
  </si>
  <si>
    <t>$E$11</t>
  </si>
  <si>
    <t>A1 B3</t>
  </si>
  <si>
    <t>$F$11</t>
  </si>
  <si>
    <t>A1 B4</t>
  </si>
  <si>
    <t>$C$12</t>
  </si>
  <si>
    <t>A2 B1</t>
  </si>
  <si>
    <t>$D$12</t>
  </si>
  <si>
    <t>A2 B2</t>
  </si>
  <si>
    <t>$E$12</t>
  </si>
  <si>
    <t>A2 B3</t>
  </si>
  <si>
    <t>$F$12</t>
  </si>
  <si>
    <t>A2 B4</t>
  </si>
  <si>
    <t>$C$13</t>
  </si>
  <si>
    <t>A3 B1</t>
  </si>
  <si>
    <t>$D$13</t>
  </si>
  <si>
    <t>A3 B2</t>
  </si>
  <si>
    <t>$E$13</t>
  </si>
  <si>
    <t>A3 B3</t>
  </si>
  <si>
    <t>$F$13</t>
  </si>
  <si>
    <t>A3 B4</t>
  </si>
  <si>
    <t>$C$14</t>
  </si>
  <si>
    <t>A4 B1</t>
  </si>
  <si>
    <t>$D$14</t>
  </si>
  <si>
    <t>A4 B2</t>
  </si>
  <si>
    <t>$E$14</t>
  </si>
  <si>
    <t>A4 B3</t>
  </si>
  <si>
    <t>$F$14</t>
  </si>
  <si>
    <t>A4 B4</t>
  </si>
  <si>
    <t>$C$15</t>
  </si>
  <si>
    <t>А5 B1</t>
  </si>
  <si>
    <t>$D$15</t>
  </si>
  <si>
    <t>А5 B2</t>
  </si>
  <si>
    <t>$E$15</t>
  </si>
  <si>
    <t>А5 B3</t>
  </si>
  <si>
    <t>$F$15</t>
  </si>
  <si>
    <t>А5 B4</t>
  </si>
  <si>
    <t>$C$16</t>
  </si>
  <si>
    <t>$C$16=$C$8</t>
  </si>
  <si>
    <t>Binding</t>
  </si>
  <si>
    <t>$D$16</t>
  </si>
  <si>
    <t>$D$16=$D$8</t>
  </si>
  <si>
    <t>$E$16</t>
  </si>
  <si>
    <t>$E$16=$E$8</t>
  </si>
  <si>
    <t>$F$16</t>
  </si>
  <si>
    <t>$F$16=$F$8</t>
  </si>
  <si>
    <t>$G$11</t>
  </si>
  <si>
    <t>$G$11=$G$3</t>
  </si>
  <si>
    <t>$G$12</t>
  </si>
  <si>
    <t>$G$12=$G$4</t>
  </si>
  <si>
    <t>$G$13</t>
  </si>
  <si>
    <t>$G$13=$G$5</t>
  </si>
  <si>
    <t>$G$14</t>
  </si>
  <si>
    <t>$G$14=$G$6</t>
  </si>
  <si>
    <t>$G$15</t>
  </si>
  <si>
    <t>$G$15=$G$7</t>
  </si>
  <si>
    <t>$C$11&gt;=0</t>
  </si>
  <si>
    <t>$D$11&gt;=0</t>
  </si>
  <si>
    <t>$E$11&gt;=0</t>
  </si>
  <si>
    <t>Not Binding</t>
  </si>
  <si>
    <t>$F$11&gt;=0</t>
  </si>
  <si>
    <t>$C$12&gt;=0</t>
  </si>
  <si>
    <t>$D$12&gt;=0</t>
  </si>
  <si>
    <t>$E$12&gt;=0</t>
  </si>
  <si>
    <t>$F$12&gt;=0</t>
  </si>
  <si>
    <t>$C$13&gt;=0</t>
  </si>
  <si>
    <t>$D$13&gt;=0</t>
  </si>
  <si>
    <t>$E$13&gt;=0</t>
  </si>
  <si>
    <t>$F$13&gt;=0</t>
  </si>
  <si>
    <t>$C$14&gt;=0</t>
  </si>
  <si>
    <t>$D$14&gt;=0</t>
  </si>
  <si>
    <t>$E$14&gt;=0</t>
  </si>
  <si>
    <t>$F$14&gt;=0</t>
  </si>
  <si>
    <t>$C$15&gt;=0</t>
  </si>
  <si>
    <t>$D$15&gt;=0</t>
  </si>
  <si>
    <t>$E$15&gt;=0</t>
  </si>
  <si>
    <t>$F$15&gt;=0</t>
  </si>
  <si>
    <t>$C$11:$F$15=Integer</t>
  </si>
  <si>
    <t>$C$11:$F$15</t>
  </si>
  <si>
    <t>$C$16:$F$16 = $C$8:$F$8</t>
  </si>
  <si>
    <t>$G$11:$G$15 = $G$3:$G$7</t>
  </si>
  <si>
    <t>$C$11:$F$15 &gt;= 0</t>
  </si>
  <si>
    <t>Целевая функция</t>
  </si>
  <si>
    <t>Столбцы:</t>
  </si>
  <si>
    <t>Строки:</t>
  </si>
  <si>
    <t>d:</t>
  </si>
  <si>
    <t>начальный</t>
  </si>
  <si>
    <t>план</t>
  </si>
  <si>
    <t>!!!!!!!</t>
  </si>
  <si>
    <t>(+)</t>
  </si>
  <si>
    <t>(-)</t>
  </si>
  <si>
    <t>!!!!!!!!!</t>
  </si>
  <si>
    <t xml:space="preserve">цена </t>
  </si>
  <si>
    <t xml:space="preserve"> - совпадает с компьютерным</t>
  </si>
  <si>
    <t>оранжевый цвет - тариф ячейки</t>
  </si>
  <si>
    <t>серый - сумма потенциалов</t>
  </si>
  <si>
    <t xml:space="preserve"> - методом апроксимации Фогеля</t>
  </si>
  <si>
    <t>B2_2</t>
  </si>
  <si>
    <t>B2_1</t>
  </si>
  <si>
    <t xml:space="preserve">M = </t>
  </si>
  <si>
    <t>после решения перед подсчётом увеличить производство и потребности для А2 и Б3 на 80 назад!!!</t>
  </si>
  <si>
    <t>!!!!!!!!</t>
  </si>
  <si>
    <t>Все потенциалы меньше тарифа =&gt; план оптимален, прибавим зарезервированные товары</t>
  </si>
  <si>
    <t>цена</t>
  </si>
  <si>
    <t>Условная задача</t>
  </si>
  <si>
    <t>Вар. 29</t>
  </si>
  <si>
    <t>вар. 29</t>
  </si>
  <si>
    <t>удобрения</t>
  </si>
  <si>
    <t>площадь</t>
  </si>
  <si>
    <t>переменные</t>
  </si>
  <si>
    <t>х1</t>
  </si>
  <si>
    <t>х2</t>
  </si>
  <si>
    <t>значения</t>
  </si>
  <si>
    <t>коэф. Цел. Ф.</t>
  </si>
  <si>
    <t>Ограничения</t>
  </si>
  <si>
    <t>вид</t>
  </si>
  <si>
    <t>лев. Ч.</t>
  </si>
  <si>
    <t>знак</t>
  </si>
  <si>
    <t>пр.ч.</t>
  </si>
  <si>
    <t>&lt;=</t>
  </si>
  <si>
    <t>трудовые</t>
  </si>
  <si>
    <t xml:space="preserve"> - целевая функция</t>
  </si>
  <si>
    <t>Worksheet: [lab2.xlsx]Task 1 auto</t>
  </si>
  <si>
    <t>Report Created: 12/5/2022 3:27:09 PM</t>
  </si>
  <si>
    <t>Engine: Simplex LP</t>
  </si>
  <si>
    <t>Solution Time: 0.016 Seconds.</t>
  </si>
  <si>
    <t>Iterations: 1 Subproblems: 0</t>
  </si>
  <si>
    <t>Max Time Unlimited,  Iterations Unlimited, Precision 0.000001</t>
  </si>
  <si>
    <t>Objective Cell (Max)</t>
  </si>
  <si>
    <t>$D$5</t>
  </si>
  <si>
    <t>$B$4</t>
  </si>
  <si>
    <t>значения х1</t>
  </si>
  <si>
    <t>Contin</t>
  </si>
  <si>
    <t>$C$4</t>
  </si>
  <si>
    <t>значения х2</t>
  </si>
  <si>
    <t>$D$8</t>
  </si>
  <si>
    <t>удобрения лев. Ч.</t>
  </si>
  <si>
    <t>$D$8&lt;=$F$8</t>
  </si>
  <si>
    <t>$D$9</t>
  </si>
  <si>
    <t>трудовые лев. Ч.</t>
  </si>
  <si>
    <t>$D$9&lt;=$F$9</t>
  </si>
  <si>
    <t>$D$10</t>
  </si>
  <si>
    <t>площадь лев. Ч.</t>
  </si>
  <si>
    <t>$D$10&lt;=$F$10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</si>
  <si>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</si>
  <si>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</si>
  <si>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</si>
  <si>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</si>
  <si>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</si>
  <si>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</si>
  <si>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</si>
  <si>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</si>
  <si>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</si>
  <si>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</si>
  <si>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</si>
  <si>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</si>
  <si>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</si>
  <si>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</si>
  <si>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</si>
  <si>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</si>
  <si>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</si>
  <si>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</si>
  <si>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</si>
  <si>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</si>
  <si>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х</t>
  </si>
  <si>
    <t>y</t>
  </si>
  <si>
    <t>Искомый экстремум достигается в точке E(210, 0)</t>
  </si>
  <si>
    <t xml:space="preserve">цена = 210*45+0*20 = </t>
  </si>
  <si>
    <t>вид ресурса</t>
  </si>
  <si>
    <t>расход ресурса на ед. продукта</t>
  </si>
  <si>
    <t>запас ресурса</t>
  </si>
  <si>
    <t>прибыль</t>
  </si>
  <si>
    <t>Z = 45x1 + 20x2</t>
  </si>
  <si>
    <t>2x1 + 5x2 &lt;= 600</t>
  </si>
  <si>
    <t>7x1+20x2 &lt;= 2500</t>
  </si>
  <si>
    <t>x1 + x2 &lt;= 210</t>
  </si>
  <si>
    <t>x1, x2 &gt;= 0</t>
  </si>
  <si>
    <t xml:space="preserve">`=&gt; </t>
  </si>
  <si>
    <t>7x1+20x2 + x3 = 2500</t>
  </si>
  <si>
    <t>x1 + x2 + x4 = 210</t>
  </si>
  <si>
    <t>номер итерации</t>
  </si>
  <si>
    <t>БП</t>
  </si>
  <si>
    <t>b</t>
  </si>
  <si>
    <t>c_b</t>
  </si>
  <si>
    <t>x1</t>
  </si>
  <si>
    <t>x2</t>
  </si>
  <si>
    <t>x3</t>
  </si>
  <si>
    <t>x4</t>
  </si>
  <si>
    <t>симплексные отношения</t>
  </si>
  <si>
    <t>оценки</t>
  </si>
  <si>
    <t>d0</t>
  </si>
  <si>
    <t>d1</t>
  </si>
  <si>
    <t>d2</t>
  </si>
  <si>
    <t>d3</t>
  </si>
  <si>
    <t>d4</t>
  </si>
  <si>
    <t>`- разрешающая</t>
  </si>
  <si>
    <t>оценки положительны - план найден</t>
  </si>
  <si>
    <t>АНАЛИЗ:</t>
  </si>
  <si>
    <t>в оптимальный план вошла продукция первого товара (зерновых), невыгодность производство второго ресурса (овощей): -25 д.е. за единицу полученного товара</t>
  </si>
  <si>
    <t>затраченная площадь - дефицитный ресурс, т.к. данный ресурс использован весь;  удобрения и человекодни - избыточные ресурсы</t>
  </si>
  <si>
    <t>соотв. Переменные дв. Задачи</t>
  </si>
  <si>
    <t>y1</t>
  </si>
  <si>
    <t>y2</t>
  </si>
  <si>
    <t>y3</t>
  </si>
  <si>
    <t>y4</t>
  </si>
  <si>
    <t>2х1 + 5х2 + х5 = 600</t>
  </si>
  <si>
    <t>Z = 45x1 + 20x2 + 0x3 + 0x4 + 0х5</t>
  </si>
  <si>
    <t>х5</t>
  </si>
  <si>
    <t>d5</t>
  </si>
  <si>
    <t>y5</t>
  </si>
  <si>
    <t>x* = (210, 0, 1030, 0, 180), max Z(x) = Z(x*) = 9450</t>
  </si>
  <si>
    <t>y*=(0, 45, 0, 0, 25) - оптимальное решение двойственной задачи</t>
  </si>
  <si>
    <t>исходя из него, земельные ресурсы - самые дефицитные (оценка 45), остальные же - избыточные</t>
  </si>
  <si>
    <t>по отчёту о чувствительности, x1 нельзя увеличить, можно уменьшить на 25, x2 - нельзя уменьшить, можно увеличить на 25</t>
  </si>
  <si>
    <t>прямая задача</t>
  </si>
  <si>
    <t>Z</t>
  </si>
  <si>
    <t>max</t>
  </si>
  <si>
    <t>y_i</t>
  </si>
  <si>
    <t xml:space="preserve"> </t>
  </si>
  <si>
    <t>`=&gt;</t>
  </si>
  <si>
    <t>обратная задача</t>
  </si>
  <si>
    <t>f</t>
  </si>
  <si>
    <t>min</t>
  </si>
  <si>
    <t>&gt;=</t>
  </si>
  <si>
    <t>имя</t>
  </si>
  <si>
    <t>коэф.</t>
  </si>
  <si>
    <t xml:space="preserve"> -- значение целевой функции</t>
  </si>
  <si>
    <t>ограничения</t>
  </si>
  <si>
    <t>***решение с помощью поиска решения***</t>
  </si>
  <si>
    <t>результаты решения двойственной задачи совпадают с полученным ранее решением - земельный ресурс самый дефицитный (y3=45), остальные избыточны</t>
  </si>
  <si>
    <t>r1</t>
  </si>
  <si>
    <t>r2</t>
  </si>
  <si>
    <t>r3</t>
  </si>
  <si>
    <t>при уменьшении r1 изменится значение целевой функции; при уменьшении на 1 r2 или r3 - ничего не изменится; при увеличении r1 или r2 на 1 значение целевой функции не изменится;  при изменнении r3 - изменится и значение целевой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</si>
</sst>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/>
    <xf numFmtId="0" fontId="0" fillId="0" borderId="28" xfId="0" applyBorder="1"/>
    <xf numFmtId="0" fontId="2" fillId="0" borderId="27" xfId="0" applyFont="1" applyBorder="1" applyAlignment="1">
      <alignment horizontal="center"/>
    </xf>
    <xf numFmtId="0" fontId="0" fillId="0" borderId="29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29" xfId="0" applyFont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6" borderId="30" xfId="0" applyFill="1" applyBorder="1"/>
    <xf numFmtId="0" fontId="0" fillId="6" borderId="34" xfId="0" applyFill="1" applyBorder="1"/>
    <xf numFmtId="0" fontId="0" fillId="6" borderId="0" xfId="0" applyFill="1"/>
    <xf numFmtId="0" fontId="0" fillId="6" borderId="26" xfId="0" applyFill="1" applyBorder="1"/>
    <xf numFmtId="0" fontId="0" fillId="7" borderId="32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9" borderId="14" xfId="0" applyFill="1" applyBorder="1"/>
    <xf numFmtId="0" fontId="0" fillId="7" borderId="0" xfId="0" applyFill="1"/>
    <xf numFmtId="0" fontId="0" fillId="8" borderId="0" xfId="0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8" xfId="0" applyBorder="1"/>
    <xf numFmtId="0" fontId="0" fillId="0" borderId="19" xfId="0" applyBorder="1"/>
    <xf numFmtId="0" fontId="0" fillId="7" borderId="34" xfId="0" applyFill="1" applyBorder="1"/>
    <xf numFmtId="0" fontId="0" fillId="7" borderId="36" xfId="0" applyFill="1" applyBorder="1"/>
    <xf numFmtId="0" fontId="0" fillId="9" borderId="34" xfId="0" applyFill="1" applyBorder="1"/>
    <xf numFmtId="0" fontId="0" fillId="10" borderId="14" xfId="0" applyFill="1" applyBorder="1"/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0" fillId="0" borderId="48" xfId="0" applyBorder="1"/>
    <xf numFmtId="0" fontId="0" fillId="8" borderId="48" xfId="0" applyFill="1" applyBorder="1"/>
    <xf numFmtId="0" fontId="0" fillId="11" borderId="48" xfId="0" applyFill="1" applyBorder="1"/>
    <xf numFmtId="0" fontId="0" fillId="12" borderId="48" xfId="0" applyFill="1" applyBorder="1"/>
    <xf numFmtId="0" fontId="0" fillId="0" borderId="0" xfId="0" applyAlignment="1">
      <alignment horizontal="center"/>
    </xf>
    <xf numFmtId="0" fontId="0" fillId="13" borderId="48" xfId="0" applyFill="1" applyBorder="1"/>
    <xf numFmtId="0" fontId="0" fillId="8" borderId="49" xfId="0" applyFill="1" applyBorder="1"/>
    <xf numFmtId="0" fontId="0" fillId="11" borderId="49" xfId="0" applyFill="1" applyBorder="1"/>
    <xf numFmtId="0" fontId="0" fillId="13" borderId="49" xfId="0" applyFill="1" applyBorder="1"/>
    <xf numFmtId="0" fontId="0" fillId="14" borderId="49" xfId="0" applyFill="1" applyBorder="1"/>
    <xf numFmtId="0" fontId="0" fillId="0" borderId="52" xfId="0" applyBorder="1"/>
    <xf numFmtId="0" fontId="0" fillId="18" borderId="52" xfId="0" applyFill="1" applyBorder="1"/>
    <xf numFmtId="0" fontId="0" fillId="0" borderId="53" xfId="0" applyBorder="1"/>
    <xf numFmtId="0" fontId="0" fillId="18" borderId="5" xfId="0" applyFill="1" applyBorder="1"/>
    <xf numFmtId="0" fontId="0" fillId="0" borderId="55" xfId="0" applyBorder="1"/>
    <xf numFmtId="0" fontId="0" fillId="16" borderId="5" xfId="0" applyFill="1" applyBorder="1"/>
    <xf numFmtId="0" fontId="0" fillId="0" borderId="57" xfId="0" applyBorder="1"/>
    <xf numFmtId="0" fontId="0" fillId="18" borderId="57" xfId="0" applyFill="1" applyBorder="1"/>
    <xf numFmtId="0" fontId="0" fillId="17" borderId="52" xfId="0" applyFill="1" applyBorder="1"/>
    <xf numFmtId="0" fontId="0" fillId="17" borderId="5" xfId="0" applyFill="1" applyBorder="1"/>
    <xf numFmtId="0" fontId="0" fillId="17" borderId="57" xfId="0" applyFill="1" applyBorder="1"/>
    <xf numFmtId="0" fontId="0" fillId="13" borderId="50" xfId="0" applyFill="1" applyBorder="1"/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16" borderId="63" xfId="0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0" fillId="15" borderId="60" xfId="0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0" fillId="15" borderId="62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419101</xdr:colOff>
      <xdr:row>0</xdr:row>
      <xdr:rowOff>126781</xdr:rowOff>
    </xdr:from>
    <xdr:to>
      <xdr:col>20</xdr:col>
      <xdr:colOff>87087</xdr:colOff>
      <xdr:row>28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9E93D0-CF9C-27A6-5F25-22E8A300A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9"/>
        <a:stretch/>
      </xdr:blipFill>
      <xdr:spPr>
        <a:xfrm>
          <a:off x="3467101" y="126781"/>
          <a:ext cx="8811986" cy="522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8C39-1A23-47D8-85F7-2816AD84A874}">
  <dimension ref="A1:G29"/>
  <sheetViews>
    <sheetView showGridLines="0" topLeftCell="A5" workbookViewId="0">
      <selection activeCell="K20" sqref="K20"/>
    </sheetView>
  </sheetViews>
  <sheetFormatPr defaultRowHeight="14.4" x14ac:dyDescent="0.3"/>
  <cols>
    <col min="1" max="1" width="2.33203125" customWidth="1"/>
    <col min="2" max="2" width="6.21875" bestFit="1" customWidth="1"/>
    <col min="3" max="3" width="16.66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25" t="s">
        <v>18</v>
      </c>
    </row>
    <row r="2" spans="1:5" x14ac:dyDescent="0.3">
      <c r="A2" s="25" t="s">
        <v>168</v>
      </c>
    </row>
    <row r="3" spans="1:5" x14ac:dyDescent="0.3">
      <c r="A3" s="25" t="s">
        <v>169</v>
      </c>
    </row>
    <row r="4" spans="1:5" x14ac:dyDescent="0.3">
      <c r="A4" s="25" t="s">
        <v>21</v>
      </c>
    </row>
    <row r="5" spans="1:5" x14ac:dyDescent="0.3">
      <c r="A5" s="25" t="s">
        <v>22</v>
      </c>
    </row>
    <row r="6" spans="1:5" x14ac:dyDescent="0.3">
      <c r="A6" s="25"/>
      <c r="B6" t="s">
        <v>170</v>
      </c>
    </row>
    <row r="7" spans="1:5" x14ac:dyDescent="0.3">
      <c r="A7" s="25"/>
      <c r="B7" t="s">
        <v>171</v>
      </c>
    </row>
    <row r="8" spans="1:5" x14ac:dyDescent="0.3">
      <c r="A8" s="25"/>
      <c r="B8" t="s">
        <v>172</v>
      </c>
    </row>
    <row r="9" spans="1:5" x14ac:dyDescent="0.3">
      <c r="A9" s="25" t="s">
        <v>26</v>
      </c>
    </row>
    <row r="10" spans="1:5" x14ac:dyDescent="0.3">
      <c r="B10" t="s">
        <v>173</v>
      </c>
    </row>
    <row r="11" spans="1:5" x14ac:dyDescent="0.3">
      <c r="B11" t="s">
        <v>29</v>
      </c>
    </row>
    <row r="14" spans="1:5" ht="15" thickBot="1" x14ac:dyDescent="0.35">
      <c r="A14" t="s">
        <v>174</v>
      </c>
    </row>
    <row r="15" spans="1:5" ht="15" thickBot="1" x14ac:dyDescent="0.35">
      <c r="B15" s="27" t="s">
        <v>31</v>
      </c>
      <c r="C15" s="27" t="s">
        <v>32</v>
      </c>
      <c r="D15" s="27" t="s">
        <v>33</v>
      </c>
      <c r="E15" s="27" t="s">
        <v>34</v>
      </c>
    </row>
    <row r="16" spans="1:5" ht="15" thickBot="1" x14ac:dyDescent="0.35">
      <c r="B16" s="26" t="s">
        <v>175</v>
      </c>
      <c r="C16" s="26" t="s">
        <v>159</v>
      </c>
      <c r="D16" s="26">
        <v>0</v>
      </c>
      <c r="E16" s="26">
        <v>9450</v>
      </c>
    </row>
    <row r="19" spans="1:7" ht="15" thickBot="1" x14ac:dyDescent="0.35">
      <c r="A19" t="s">
        <v>35</v>
      </c>
    </row>
    <row r="20" spans="1:7" ht="15" thickBot="1" x14ac:dyDescent="0.35">
      <c r="B20" s="27" t="s">
        <v>31</v>
      </c>
      <c r="C20" s="27" t="s">
        <v>32</v>
      </c>
      <c r="D20" s="27" t="s">
        <v>33</v>
      </c>
      <c r="E20" s="27" t="s">
        <v>34</v>
      </c>
      <c r="F20" s="27" t="s">
        <v>36</v>
      </c>
    </row>
    <row r="21" spans="1:7" x14ac:dyDescent="0.3">
      <c r="B21" s="28" t="s">
        <v>176</v>
      </c>
      <c r="C21" s="28" t="s">
        <v>177</v>
      </c>
      <c r="D21" s="28">
        <v>0</v>
      </c>
      <c r="E21" s="28">
        <v>210</v>
      </c>
      <c r="F21" s="28" t="s">
        <v>178</v>
      </c>
    </row>
    <row r="22" spans="1:7" ht="15" thickBot="1" x14ac:dyDescent="0.35">
      <c r="B22" s="26" t="s">
        <v>179</v>
      </c>
      <c r="C22" s="26" t="s">
        <v>180</v>
      </c>
      <c r="D22" s="26">
        <v>0</v>
      </c>
      <c r="E22" s="26">
        <v>0</v>
      </c>
      <c r="F22" s="26" t="s">
        <v>178</v>
      </c>
    </row>
    <row r="25" spans="1:7" ht="15" thickBot="1" x14ac:dyDescent="0.35">
      <c r="A25" t="s">
        <v>37</v>
      </c>
    </row>
    <row r="26" spans="1:7" ht="15" thickBot="1" x14ac:dyDescent="0.35">
      <c r="B26" s="27" t="s">
        <v>31</v>
      </c>
      <c r="C26" s="27" t="s">
        <v>32</v>
      </c>
      <c r="D26" s="27" t="s">
        <v>38</v>
      </c>
      <c r="E26" s="27" t="s">
        <v>39</v>
      </c>
      <c r="F26" s="27" t="s">
        <v>40</v>
      </c>
      <c r="G26" s="27" t="s">
        <v>41</v>
      </c>
    </row>
    <row r="27" spans="1:7" x14ac:dyDescent="0.3">
      <c r="B27" s="28" t="s">
        <v>181</v>
      </c>
      <c r="C27" s="28" t="s">
        <v>182</v>
      </c>
      <c r="D27" s="28">
        <v>420</v>
      </c>
      <c r="E27" s="28" t="s">
        <v>183</v>
      </c>
      <c r="F27" s="28" t="s">
        <v>105</v>
      </c>
      <c r="G27" s="28">
        <v>180</v>
      </c>
    </row>
    <row r="28" spans="1:7" x14ac:dyDescent="0.3">
      <c r="B28" s="28" t="s">
        <v>184</v>
      </c>
      <c r="C28" s="28" t="s">
        <v>185</v>
      </c>
      <c r="D28" s="28">
        <v>1470</v>
      </c>
      <c r="E28" s="28" t="s">
        <v>186</v>
      </c>
      <c r="F28" s="28" t="s">
        <v>105</v>
      </c>
      <c r="G28" s="28">
        <v>1030</v>
      </c>
    </row>
    <row r="29" spans="1:7" ht="15" thickBot="1" x14ac:dyDescent="0.35">
      <c r="B29" s="26" t="s">
        <v>187</v>
      </c>
      <c r="C29" s="26" t="s">
        <v>188</v>
      </c>
      <c r="D29" s="26">
        <v>210</v>
      </c>
      <c r="E29" s="26" t="s">
        <v>189</v>
      </c>
      <c r="F29" s="26" t="s">
        <v>85</v>
      </c>
      <c r="G29" s="2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26C7-3034-490D-BD33-7B57800B47A0}">
  <dimension ref="A1:J17"/>
  <sheetViews>
    <sheetView topLeftCell="A4" workbookViewId="0">
      <selection activeCell="A17" sqref="A17"/>
    </sheetView>
  </sheetViews>
  <sheetFormatPr defaultRowHeight="14.4" x14ac:dyDescent="0.3"/>
  <cols>
    <col min="9" max="9" width="9.5546875" customWidth="1"/>
    <col min="10" max="10" width="10.21875" customWidth="1"/>
  </cols>
  <sheetData>
    <row r="1" spans="1:10" ht="15.6" thickTop="1" thickBot="1" x14ac:dyDescent="0.35">
      <c r="C1" t="s">
        <v>5</v>
      </c>
      <c r="D1" t="s">
        <v>6</v>
      </c>
      <c r="E1" t="s">
        <v>7</v>
      </c>
      <c r="F1" t="s">
        <v>8</v>
      </c>
      <c r="I1" s="10"/>
      <c r="J1" s="11"/>
    </row>
    <row r="2" spans="1:10" x14ac:dyDescent="0.3">
      <c r="B2" s="9" t="s">
        <v>0</v>
      </c>
      <c r="C2" s="7">
        <v>80</v>
      </c>
      <c r="D2" s="7">
        <v>160</v>
      </c>
      <c r="E2" s="7">
        <v>240</v>
      </c>
      <c r="F2" s="8">
        <v>160</v>
      </c>
    </row>
    <row r="3" spans="1:10" x14ac:dyDescent="0.3">
      <c r="A3" t="s">
        <v>9</v>
      </c>
      <c r="B3" s="5">
        <v>80</v>
      </c>
      <c r="C3" s="1">
        <v>2</v>
      </c>
      <c r="D3" s="1">
        <v>5</v>
      </c>
      <c r="E3" s="1">
        <v>2</v>
      </c>
      <c r="F3" s="2">
        <v>3</v>
      </c>
      <c r="G3">
        <v>80</v>
      </c>
    </row>
    <row r="4" spans="1:10" x14ac:dyDescent="0.3">
      <c r="A4" t="s">
        <v>10</v>
      </c>
      <c r="B4" s="5">
        <v>160</v>
      </c>
      <c r="C4" s="1">
        <v>3</v>
      </c>
      <c r="D4" s="1">
        <v>4</v>
      </c>
      <c r="E4" s="1">
        <v>4</v>
      </c>
      <c r="F4" s="2">
        <v>5</v>
      </c>
      <c r="G4">
        <v>160</v>
      </c>
    </row>
    <row r="5" spans="1:10" x14ac:dyDescent="0.3">
      <c r="A5" t="s">
        <v>11</v>
      </c>
      <c r="B5" s="5">
        <v>80</v>
      </c>
      <c r="C5" s="1">
        <v>4</v>
      </c>
      <c r="D5" s="1">
        <v>3</v>
      </c>
      <c r="E5" s="1">
        <v>6</v>
      </c>
      <c r="F5" s="2">
        <v>7</v>
      </c>
      <c r="G5">
        <v>80</v>
      </c>
    </row>
    <row r="6" spans="1:10" x14ac:dyDescent="0.3">
      <c r="A6" t="s">
        <v>12</v>
      </c>
      <c r="B6" s="21">
        <v>160</v>
      </c>
      <c r="C6" s="22">
        <v>5</v>
      </c>
      <c r="D6" s="22">
        <v>2</v>
      </c>
      <c r="E6" s="22">
        <v>5</v>
      </c>
      <c r="F6" s="23">
        <v>4</v>
      </c>
      <c r="G6">
        <v>160</v>
      </c>
    </row>
    <row r="7" spans="1:10" ht="15" thickBot="1" x14ac:dyDescent="0.35">
      <c r="A7" t="s">
        <v>17</v>
      </c>
      <c r="B7" s="6">
        <v>160</v>
      </c>
      <c r="C7" s="3">
        <v>0</v>
      </c>
      <c r="D7" s="3">
        <v>0</v>
      </c>
      <c r="E7" s="3">
        <v>0</v>
      </c>
      <c r="F7" s="4">
        <v>0</v>
      </c>
      <c r="G7">
        <v>160</v>
      </c>
    </row>
    <row r="8" spans="1:10" x14ac:dyDescent="0.3">
      <c r="B8" s="24"/>
      <c r="C8" s="24">
        <v>80</v>
      </c>
      <c r="D8" s="24">
        <v>160</v>
      </c>
      <c r="E8" s="24">
        <v>240</v>
      </c>
      <c r="F8" s="24">
        <v>160</v>
      </c>
    </row>
    <row r="9" spans="1:10" ht="15" thickBot="1" x14ac:dyDescent="0.35">
      <c r="C9" t="s">
        <v>5</v>
      </c>
      <c r="D9" t="s">
        <v>6</v>
      </c>
      <c r="E9" t="s">
        <v>7</v>
      </c>
      <c r="F9" t="s">
        <v>8</v>
      </c>
    </row>
    <row r="10" spans="1:10" x14ac:dyDescent="0.3">
      <c r="B10" s="9" t="s">
        <v>0</v>
      </c>
      <c r="C10" s="7">
        <v>80</v>
      </c>
      <c r="D10" s="7">
        <v>160</v>
      </c>
      <c r="E10" s="7">
        <v>240</v>
      </c>
      <c r="F10" s="8">
        <v>160</v>
      </c>
    </row>
    <row r="11" spans="1:10" x14ac:dyDescent="0.3">
      <c r="A11" t="s">
        <v>9</v>
      </c>
      <c r="B11" s="5">
        <v>80</v>
      </c>
      <c r="C11" s="1">
        <v>0</v>
      </c>
      <c r="D11" s="1">
        <v>0</v>
      </c>
      <c r="E11" s="1">
        <v>80</v>
      </c>
      <c r="F11" s="2">
        <v>0</v>
      </c>
      <c r="G11">
        <f>SUM(C11:F11)</f>
        <v>80</v>
      </c>
    </row>
    <row r="12" spans="1:10" x14ac:dyDescent="0.3">
      <c r="A12" t="s">
        <v>10</v>
      </c>
      <c r="B12" s="5">
        <v>160</v>
      </c>
      <c r="C12" s="1">
        <v>79</v>
      </c>
      <c r="D12" s="1">
        <v>0</v>
      </c>
      <c r="E12" s="1">
        <v>81</v>
      </c>
      <c r="F12" s="2">
        <v>0</v>
      </c>
      <c r="G12">
        <f>SUM(C12:F12)</f>
        <v>160</v>
      </c>
    </row>
    <row r="13" spans="1:10" x14ac:dyDescent="0.3">
      <c r="A13" t="s">
        <v>11</v>
      </c>
      <c r="B13" s="5">
        <v>80</v>
      </c>
      <c r="C13" s="1">
        <v>1</v>
      </c>
      <c r="D13" s="1">
        <v>79</v>
      </c>
      <c r="E13" s="1">
        <v>0</v>
      </c>
      <c r="F13" s="2">
        <v>0</v>
      </c>
      <c r="G13">
        <f>SUM(C13:F13)</f>
        <v>80</v>
      </c>
    </row>
    <row r="14" spans="1:10" x14ac:dyDescent="0.3">
      <c r="A14" t="s">
        <v>12</v>
      </c>
      <c r="B14" s="21">
        <v>160</v>
      </c>
      <c r="C14" s="22">
        <v>0</v>
      </c>
      <c r="D14" s="22">
        <v>81</v>
      </c>
      <c r="E14" s="22">
        <v>0</v>
      </c>
      <c r="F14" s="23">
        <v>79</v>
      </c>
      <c r="G14">
        <f>SUM(C14:F14)</f>
        <v>160</v>
      </c>
    </row>
    <row r="15" spans="1:10" ht="15" thickBot="1" x14ac:dyDescent="0.35">
      <c r="A15" t="s">
        <v>17</v>
      </c>
      <c r="B15" s="6">
        <v>160</v>
      </c>
      <c r="C15" s="3">
        <v>0</v>
      </c>
      <c r="D15" s="3">
        <v>0</v>
      </c>
      <c r="E15" s="3">
        <v>79</v>
      </c>
      <c r="F15" s="4">
        <v>81</v>
      </c>
      <c r="G15">
        <f>SUM(C15:F15)</f>
        <v>160</v>
      </c>
    </row>
    <row r="16" spans="1:10" x14ac:dyDescent="0.3">
      <c r="B16" s="24"/>
      <c r="C16" s="24">
        <f>SUM(C11:C15)</f>
        <v>80</v>
      </c>
      <c r="D16" s="24">
        <f>SUM(D11:D15)</f>
        <v>160</v>
      </c>
      <c r="E16" s="24">
        <f>SUM(E11:E15)</f>
        <v>240</v>
      </c>
      <c r="F16" s="24">
        <f>SUM(F11:F15)</f>
        <v>160</v>
      </c>
    </row>
    <row r="17" spans="1:2" x14ac:dyDescent="0.3">
      <c r="A17">
        <f>SUMPRODUCT(C3:F7,C11:F15)</f>
        <v>1440</v>
      </c>
      <c r="B17" t="s">
        <v>128</v>
      </c>
    </row>
  </sheetData>
  <scenarios current="0">
    <scenario name="сценарий" count="20" user="Andmin" comment="Created by Andmin on 12/4/2022">
      <inputCells r="C11" val="0"/>
      <inputCells r="D11" val="0"/>
      <inputCells r="E11" val="80"/>
      <inputCells r="F11" val="0"/>
      <inputCells r="C12" val="79"/>
      <inputCells r="D12" val="0"/>
      <inputCells r="E12" val="81"/>
      <inputCells r="F12" val="0"/>
      <inputCells r="C13" val="1"/>
      <inputCells r="D13" val="79"/>
      <inputCells r="E13" val="0"/>
      <inputCells r="F13" val="0"/>
      <inputCells r="C14" val="0"/>
      <inputCells r="D14" val="81"/>
      <inputCells r="E14" val="0"/>
      <inputCells r="F14" val="79"/>
      <inputCells r="C15" val="0"/>
      <inputCells r="D15" val="0"/>
      <inputCells r="E15" val="79"/>
      <inputCells r="F15" val="81"/>
    </scenario>
  </scenario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A13D-AA8C-4A1E-B5A9-DAEE523E57FE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5" t="s">
        <v>190</v>
      </c>
    </row>
    <row r="2" spans="1:8" x14ac:dyDescent="0.3">
      <c r="A2" s="25" t="s">
        <v>168</v>
      </c>
    </row>
    <row r="3" spans="1:8" x14ac:dyDescent="0.3">
      <c r="A3" s="25" t="s">
        <v>169</v>
      </c>
    </row>
    <row r="6" spans="1:8" ht="15" thickBot="1" x14ac:dyDescent="0.35">
      <c r="A6" t="s">
        <v>35</v>
      </c>
    </row>
    <row r="7" spans="1:8" x14ac:dyDescent="0.3">
      <c r="B7" s="60"/>
      <c r="C7" s="60"/>
      <c r="D7" s="60" t="s">
        <v>191</v>
      </c>
      <c r="E7" s="60" t="s">
        <v>193</v>
      </c>
      <c r="F7" s="60" t="s">
        <v>195</v>
      </c>
      <c r="G7" s="60" t="s">
        <v>197</v>
      </c>
      <c r="H7" s="60" t="s">
        <v>197</v>
      </c>
    </row>
    <row r="8" spans="1:8" ht="15" thickBot="1" x14ac:dyDescent="0.35">
      <c r="B8" s="61" t="s">
        <v>31</v>
      </c>
      <c r="C8" s="61" t="s">
        <v>32</v>
      </c>
      <c r="D8" s="61" t="s">
        <v>192</v>
      </c>
      <c r="E8" s="61" t="s">
        <v>194</v>
      </c>
      <c r="F8" s="61" t="s">
        <v>196</v>
      </c>
      <c r="G8" s="61" t="s">
        <v>198</v>
      </c>
      <c r="H8" s="61" t="s">
        <v>199</v>
      </c>
    </row>
    <row r="9" spans="1:8" x14ac:dyDescent="0.3">
      <c r="B9" s="28" t="s">
        <v>176</v>
      </c>
      <c r="C9" s="28" t="s">
        <v>177</v>
      </c>
      <c r="D9" s="28">
        <v>210</v>
      </c>
      <c r="E9" s="28">
        <v>0</v>
      </c>
      <c r="F9" s="28">
        <v>45</v>
      </c>
      <c r="G9" s="28">
        <v>1E+30</v>
      </c>
      <c r="H9" s="28">
        <v>25</v>
      </c>
    </row>
    <row r="10" spans="1:8" ht="15" thickBot="1" x14ac:dyDescent="0.35">
      <c r="B10" s="26" t="s">
        <v>179</v>
      </c>
      <c r="C10" s="26" t="s">
        <v>180</v>
      </c>
      <c r="D10" s="26">
        <v>0</v>
      </c>
      <c r="E10" s="26">
        <v>-25</v>
      </c>
      <c r="F10" s="26">
        <v>20</v>
      </c>
      <c r="G10" s="26">
        <v>25</v>
      </c>
      <c r="H10" s="26">
        <v>1E+30</v>
      </c>
    </row>
    <row r="12" spans="1:8" ht="15" thickBot="1" x14ac:dyDescent="0.35">
      <c r="A12" t="s">
        <v>37</v>
      </c>
    </row>
    <row r="13" spans="1:8" x14ac:dyDescent="0.3">
      <c r="B13" s="60"/>
      <c r="C13" s="60"/>
      <c r="D13" s="60" t="s">
        <v>191</v>
      </c>
      <c r="E13" s="60" t="s">
        <v>200</v>
      </c>
      <c r="F13" s="60" t="s">
        <v>202</v>
      </c>
      <c r="G13" s="60" t="s">
        <v>197</v>
      </c>
      <c r="H13" s="60" t="s">
        <v>197</v>
      </c>
    </row>
    <row r="14" spans="1:8" ht="15" thickBot="1" x14ac:dyDescent="0.35">
      <c r="B14" s="61" t="s">
        <v>31</v>
      </c>
      <c r="C14" s="61" t="s">
        <v>32</v>
      </c>
      <c r="D14" s="61" t="s">
        <v>192</v>
      </c>
      <c r="E14" s="61" t="s">
        <v>201</v>
      </c>
      <c r="F14" s="61" t="s">
        <v>203</v>
      </c>
      <c r="G14" s="61" t="s">
        <v>198</v>
      </c>
      <c r="H14" s="61" t="s">
        <v>199</v>
      </c>
    </row>
    <row r="15" spans="1:8" x14ac:dyDescent="0.3">
      <c r="B15" s="28" t="s">
        <v>181</v>
      </c>
      <c r="C15" s="28" t="s">
        <v>182</v>
      </c>
      <c r="D15" s="28">
        <v>420</v>
      </c>
      <c r="E15" s="28">
        <v>0</v>
      </c>
      <c r="F15" s="28">
        <v>600</v>
      </c>
      <c r="G15" s="28">
        <v>1E+30</v>
      </c>
      <c r="H15" s="28">
        <v>180</v>
      </c>
    </row>
    <row r="16" spans="1:8" x14ac:dyDescent="0.3">
      <c r="B16" s="28" t="s">
        <v>184</v>
      </c>
      <c r="C16" s="28" t="s">
        <v>185</v>
      </c>
      <c r="D16" s="28">
        <v>1470</v>
      </c>
      <c r="E16" s="28">
        <v>0</v>
      </c>
      <c r="F16" s="28">
        <v>2500</v>
      </c>
      <c r="G16" s="28">
        <v>1E+30</v>
      </c>
      <c r="H16" s="28">
        <v>1030</v>
      </c>
    </row>
    <row r="17" spans="2:8" ht="15" thickBot="1" x14ac:dyDescent="0.35">
      <c r="B17" s="26" t="s">
        <v>187</v>
      </c>
      <c r="C17" s="26" t="s">
        <v>188</v>
      </c>
      <c r="D17" s="26">
        <v>210</v>
      </c>
      <c r="E17" s="26">
        <v>45</v>
      </c>
      <c r="F17" s="26">
        <v>210</v>
      </c>
      <c r="G17" s="26">
        <v>90</v>
      </c>
      <c r="H17" s="26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7BA5-F8D0-4DC2-81E7-C8475AA2812F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2.4414062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5" t="s">
        <v>204</v>
      </c>
    </row>
    <row r="2" spans="1:10" x14ac:dyDescent="0.3">
      <c r="A2" s="25" t="s">
        <v>168</v>
      </c>
    </row>
    <row r="3" spans="1:10" x14ac:dyDescent="0.3">
      <c r="A3" s="25" t="s">
        <v>169</v>
      </c>
    </row>
    <row r="5" spans="1:10" ht="15" thickBot="1" x14ac:dyDescent="0.35"/>
    <row r="6" spans="1:10" x14ac:dyDescent="0.3">
      <c r="B6" s="60"/>
      <c r="C6" s="60" t="s">
        <v>195</v>
      </c>
      <c r="D6" s="60"/>
    </row>
    <row r="7" spans="1:10" ht="15" thickBot="1" x14ac:dyDescent="0.35">
      <c r="B7" s="61" t="s">
        <v>31</v>
      </c>
      <c r="C7" s="61" t="s">
        <v>32</v>
      </c>
      <c r="D7" s="61" t="s">
        <v>192</v>
      </c>
    </row>
    <row r="8" spans="1:10" ht="15" thickBot="1" x14ac:dyDescent="0.35">
      <c r="B8" s="26" t="s">
        <v>175</v>
      </c>
      <c r="C8" s="26" t="s">
        <v>159</v>
      </c>
      <c r="D8" s="26">
        <v>9450</v>
      </c>
    </row>
    <row r="10" spans="1:10" ht="15" thickBot="1" x14ac:dyDescent="0.35"/>
    <row r="11" spans="1:10" x14ac:dyDescent="0.3">
      <c r="B11" s="60"/>
      <c r="C11" s="60" t="s">
        <v>205</v>
      </c>
      <c r="D11" s="60"/>
      <c r="F11" s="60" t="s">
        <v>206</v>
      </c>
      <c r="G11" s="60" t="s">
        <v>195</v>
      </c>
      <c r="I11" s="60" t="s">
        <v>209</v>
      </c>
      <c r="J11" s="60" t="s">
        <v>195</v>
      </c>
    </row>
    <row r="12" spans="1:10" ht="15" thickBot="1" x14ac:dyDescent="0.35">
      <c r="B12" s="61" t="s">
        <v>31</v>
      </c>
      <c r="C12" s="61" t="s">
        <v>32</v>
      </c>
      <c r="D12" s="61" t="s">
        <v>192</v>
      </c>
      <c r="F12" s="61" t="s">
        <v>207</v>
      </c>
      <c r="G12" s="61" t="s">
        <v>208</v>
      </c>
      <c r="I12" s="61" t="s">
        <v>207</v>
      </c>
      <c r="J12" s="61" t="s">
        <v>208</v>
      </c>
    </row>
    <row r="13" spans="1:10" x14ac:dyDescent="0.3">
      <c r="B13" s="28" t="s">
        <v>176</v>
      </c>
      <c r="C13" s="28" t="s">
        <v>177</v>
      </c>
      <c r="D13" s="28">
        <v>210</v>
      </c>
      <c r="F13" s="28">
        <v>0</v>
      </c>
      <c r="G13" s="28">
        <v>0</v>
      </c>
      <c r="I13" s="28">
        <v>210</v>
      </c>
      <c r="J13" s="28">
        <v>9450</v>
      </c>
    </row>
    <row r="14" spans="1:10" ht="15" thickBot="1" x14ac:dyDescent="0.35">
      <c r="B14" s="26" t="s">
        <v>179</v>
      </c>
      <c r="C14" s="26" t="s">
        <v>180</v>
      </c>
      <c r="D14" s="26">
        <v>0</v>
      </c>
      <c r="F14" s="26">
        <v>0</v>
      </c>
      <c r="G14" s="26">
        <v>9450</v>
      </c>
      <c r="I14" s="26">
        <v>0</v>
      </c>
      <c r="J14" s="26">
        <v>9450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6D3-ECF1-4827-B8FA-07A95C24EDB3}">
  <dimension ref="A1:F10"/>
  <sheetViews>
    <sheetView workbookViewId="0">
      <selection activeCell="A3" sqref="A3:F10"/>
    </sheetView>
  </sheetViews>
  <sheetFormatPr defaultRowHeight="14.4" x14ac:dyDescent="0.3"/>
  <cols>
    <col min="1" max="1" width="21.6640625" customWidth="1"/>
    <col min="2" max="2" width="11" customWidth="1"/>
    <col min="3" max="3" width="10.21875" customWidth="1"/>
    <col min="4" max="4" width="19" customWidth="1"/>
  </cols>
  <sheetData>
    <row r="1" spans="1:6" x14ac:dyDescent="0.3">
      <c r="A1" t="s">
        <v>152</v>
      </c>
    </row>
    <row r="3" spans="1:6" x14ac:dyDescent="0.3">
      <c r="A3" t="s">
        <v>155</v>
      </c>
      <c r="B3" t="s">
        <v>156</v>
      </c>
      <c r="C3" t="s">
        <v>157</v>
      </c>
    </row>
    <row r="4" spans="1:6" x14ac:dyDescent="0.3">
      <c r="A4" t="s">
        <v>158</v>
      </c>
      <c r="B4">
        <v>210</v>
      </c>
      <c r="C4">
        <v>0</v>
      </c>
    </row>
    <row r="5" spans="1:6" x14ac:dyDescent="0.3">
      <c r="A5" t="s">
        <v>159</v>
      </c>
      <c r="B5">
        <v>45</v>
      </c>
      <c r="C5">
        <v>20</v>
      </c>
      <c r="D5">
        <f>SUMPRODUCT(B4:C4,B5:C5)</f>
        <v>9450</v>
      </c>
      <c r="E5" s="92" t="s">
        <v>167</v>
      </c>
      <c r="F5" s="92"/>
    </row>
    <row r="6" spans="1:6" x14ac:dyDescent="0.3">
      <c r="B6" t="s">
        <v>160</v>
      </c>
    </row>
    <row r="7" spans="1:6" x14ac:dyDescent="0.3">
      <c r="A7" t="s">
        <v>161</v>
      </c>
      <c r="D7" t="s">
        <v>162</v>
      </c>
      <c r="E7" t="s">
        <v>163</v>
      </c>
      <c r="F7" t="s">
        <v>164</v>
      </c>
    </row>
    <row r="8" spans="1:6" x14ac:dyDescent="0.3">
      <c r="A8" t="s">
        <v>153</v>
      </c>
      <c r="B8">
        <v>2</v>
      </c>
      <c r="C8">
        <v>5</v>
      </c>
      <c r="D8">
        <f>SUMPRODUCT($B$4:$C$4,B8:C8)</f>
        <v>420</v>
      </c>
      <c r="E8" t="s">
        <v>165</v>
      </c>
      <c r="F8">
        <v>600</v>
      </c>
    </row>
    <row r="9" spans="1:6" x14ac:dyDescent="0.3">
      <c r="A9" t="s">
        <v>166</v>
      </c>
      <c r="B9">
        <v>7</v>
      </c>
      <c r="C9">
        <v>20</v>
      </c>
      <c r="D9">
        <f>SUMPRODUCT($B$4:$C$4,B9:C9)</f>
        <v>1470</v>
      </c>
      <c r="E9" t="s">
        <v>165</v>
      </c>
      <c r="F9">
        <v>2500</v>
      </c>
    </row>
    <row r="10" spans="1:6" x14ac:dyDescent="0.3">
      <c r="A10" t="s">
        <v>154</v>
      </c>
      <c r="B10">
        <v>1</v>
      </c>
      <c r="C10">
        <v>1</v>
      </c>
      <c r="D10">
        <f>SUMPRODUCT($B$4:$C$4,B10:C10)</f>
        <v>210</v>
      </c>
      <c r="E10" t="s">
        <v>165</v>
      </c>
      <c r="F10">
        <v>210</v>
      </c>
    </row>
  </sheetData>
  <mergeCells count="1">
    <mergeCell ref="E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D2A7-40FB-4E0D-9CE4-22BBD90C2234}">
  <dimension ref="A1:K41"/>
  <sheetViews>
    <sheetView topLeftCell="A13" zoomScaleNormal="100" workbookViewId="0">
      <selection activeCell="I42" sqref="I42"/>
    </sheetView>
  </sheetViews>
  <sheetFormatPr defaultRowHeight="14.4" x14ac:dyDescent="0.3"/>
  <cols>
    <col min="1" max="1" width="16.21875" customWidth="1"/>
    <col min="2" max="2" width="15.21875" customWidth="1"/>
    <col min="3" max="3" width="14.21875" customWidth="1"/>
    <col min="4" max="4" width="13" customWidth="1"/>
    <col min="9" max="9" width="9.33203125" customWidth="1"/>
    <col min="10" max="10" width="26.88671875" customWidth="1"/>
  </cols>
  <sheetData>
    <row r="1" spans="1:5" x14ac:dyDescent="0.3">
      <c r="A1" t="s">
        <v>152</v>
      </c>
    </row>
    <row r="6" spans="1:5" ht="15" thickBot="1" x14ac:dyDescent="0.35"/>
    <row r="7" spans="1:5" ht="15" thickBot="1" x14ac:dyDescent="0.35">
      <c r="A7" s="65" t="s">
        <v>214</v>
      </c>
      <c r="B7" s="99" t="s">
        <v>215</v>
      </c>
      <c r="C7" s="99"/>
      <c r="D7" s="64" t="s">
        <v>216</v>
      </c>
    </row>
    <row r="8" spans="1:5" ht="15" thickBot="1" x14ac:dyDescent="0.35">
      <c r="A8" s="63" t="s">
        <v>153</v>
      </c>
      <c r="B8" s="62">
        <v>2</v>
      </c>
      <c r="C8" s="62">
        <v>5</v>
      </c>
      <c r="D8" s="62">
        <v>600</v>
      </c>
      <c r="E8" t="s">
        <v>276</v>
      </c>
    </row>
    <row r="9" spans="1:5" ht="15" thickBot="1" x14ac:dyDescent="0.35">
      <c r="A9" s="63" t="s">
        <v>166</v>
      </c>
      <c r="B9" s="62">
        <v>7</v>
      </c>
      <c r="C9" s="62">
        <v>20</v>
      </c>
      <c r="D9" s="62">
        <v>2500</v>
      </c>
      <c r="E9" t="s">
        <v>277</v>
      </c>
    </row>
    <row r="10" spans="1:5" ht="15" thickBot="1" x14ac:dyDescent="0.35">
      <c r="A10" s="63" t="s">
        <v>154</v>
      </c>
      <c r="B10" s="62">
        <v>1</v>
      </c>
      <c r="C10" s="62">
        <v>1</v>
      </c>
      <c r="D10" s="62">
        <v>210</v>
      </c>
      <c r="E10" t="s">
        <v>278</v>
      </c>
    </row>
    <row r="11" spans="1:5" ht="15" thickBot="1" x14ac:dyDescent="0.35">
      <c r="A11" s="63" t="s">
        <v>217</v>
      </c>
      <c r="B11" s="62">
        <v>45</v>
      </c>
      <c r="C11" s="62">
        <v>20</v>
      </c>
      <c r="D11" s="62"/>
    </row>
    <row r="13" spans="1:5" x14ac:dyDescent="0.3">
      <c r="A13" s="50" t="s">
        <v>218</v>
      </c>
      <c r="B13" t="s">
        <v>219</v>
      </c>
      <c r="D13" t="s">
        <v>252</v>
      </c>
    </row>
    <row r="14" spans="1:5" x14ac:dyDescent="0.3">
      <c r="B14" t="s">
        <v>220</v>
      </c>
      <c r="D14" t="s">
        <v>224</v>
      </c>
    </row>
    <row r="15" spans="1:5" x14ac:dyDescent="0.3">
      <c r="B15" t="s">
        <v>221</v>
      </c>
      <c r="C15" t="s">
        <v>223</v>
      </c>
      <c r="D15" t="s">
        <v>225</v>
      </c>
    </row>
    <row r="16" spans="1:5" x14ac:dyDescent="0.3">
      <c r="B16" t="s">
        <v>222</v>
      </c>
      <c r="D16" t="s">
        <v>251</v>
      </c>
    </row>
    <row r="17" spans="1:11" ht="15" thickBot="1" x14ac:dyDescent="0.35">
      <c r="D17" t="s">
        <v>222</v>
      </c>
    </row>
    <row r="18" spans="1:11" ht="15" thickBot="1" x14ac:dyDescent="0.35">
      <c r="E18" s="67">
        <v>45</v>
      </c>
      <c r="F18" s="67">
        <v>20</v>
      </c>
      <c r="G18" s="67">
        <v>0</v>
      </c>
      <c r="H18" s="67">
        <v>0</v>
      </c>
      <c r="I18" s="67">
        <v>0</v>
      </c>
    </row>
    <row r="19" spans="1:11" ht="15" thickBot="1" x14ac:dyDescent="0.35">
      <c r="A19" s="68" t="s">
        <v>226</v>
      </c>
      <c r="B19" s="69" t="s">
        <v>227</v>
      </c>
      <c r="C19" s="69" t="s">
        <v>229</v>
      </c>
      <c r="D19" s="69" t="s">
        <v>228</v>
      </c>
      <c r="E19" s="70" t="s">
        <v>230</v>
      </c>
      <c r="F19" s="70" t="s">
        <v>231</v>
      </c>
      <c r="G19" s="70" t="s">
        <v>232</v>
      </c>
      <c r="H19" s="70" t="s">
        <v>233</v>
      </c>
      <c r="I19" s="83" t="s">
        <v>253</v>
      </c>
      <c r="J19" s="71" t="s">
        <v>234</v>
      </c>
    </row>
    <row r="20" spans="1:11" ht="15" thickTop="1" x14ac:dyDescent="0.3">
      <c r="A20" s="93">
        <v>0</v>
      </c>
      <c r="B20" s="72" t="s">
        <v>232</v>
      </c>
      <c r="C20" s="72">
        <v>0</v>
      </c>
      <c r="D20" s="72">
        <v>2500</v>
      </c>
      <c r="E20" s="80">
        <v>7</v>
      </c>
      <c r="F20" s="72">
        <v>20</v>
      </c>
      <c r="G20" s="72">
        <v>1</v>
      </c>
      <c r="H20" s="72">
        <v>0</v>
      </c>
      <c r="I20" s="72">
        <v>0</v>
      </c>
      <c r="J20" s="74">
        <f>D20/E20</f>
        <v>357.14285714285717</v>
      </c>
    </row>
    <row r="21" spans="1:11" x14ac:dyDescent="0.3">
      <c r="A21" s="92"/>
      <c r="B21" s="1" t="s">
        <v>233</v>
      </c>
      <c r="C21" s="1">
        <v>0</v>
      </c>
      <c r="D21" s="1">
        <v>210</v>
      </c>
      <c r="E21" s="81">
        <v>1</v>
      </c>
      <c r="F21" s="1">
        <v>1</v>
      </c>
      <c r="G21" s="1">
        <v>0</v>
      </c>
      <c r="H21" s="1">
        <v>1</v>
      </c>
      <c r="I21" s="1">
        <v>0</v>
      </c>
      <c r="J21" s="76">
        <f>D21/E21</f>
        <v>210</v>
      </c>
      <c r="K21" t="s">
        <v>241</v>
      </c>
    </row>
    <row r="22" spans="1:11" x14ac:dyDescent="0.3">
      <c r="A22" s="92"/>
      <c r="B22" s="1" t="s">
        <v>253</v>
      </c>
      <c r="C22" s="1">
        <v>0</v>
      </c>
      <c r="D22" s="1">
        <v>600</v>
      </c>
      <c r="E22" s="81">
        <v>2</v>
      </c>
      <c r="F22" s="1">
        <v>5</v>
      </c>
      <c r="G22" s="1">
        <v>0</v>
      </c>
      <c r="H22" s="1">
        <v>0</v>
      </c>
      <c r="I22" s="1">
        <v>1</v>
      </c>
      <c r="J22" s="76">
        <f>D22/E22</f>
        <v>300</v>
      </c>
    </row>
    <row r="23" spans="1:11" x14ac:dyDescent="0.3">
      <c r="A23" s="92"/>
      <c r="B23" s="95" t="s">
        <v>235</v>
      </c>
      <c r="C23" s="96"/>
      <c r="D23" s="77" t="s">
        <v>236</v>
      </c>
      <c r="E23" s="77" t="s">
        <v>237</v>
      </c>
      <c r="F23" s="77" t="s">
        <v>238</v>
      </c>
      <c r="G23" s="77" t="s">
        <v>239</v>
      </c>
      <c r="H23" s="77" t="s">
        <v>240</v>
      </c>
      <c r="I23" s="77" t="s">
        <v>254</v>
      </c>
      <c r="J23" s="87"/>
    </row>
    <row r="24" spans="1:11" ht="15" thickBot="1" x14ac:dyDescent="0.35">
      <c r="A24" s="94"/>
      <c r="B24" s="97"/>
      <c r="C24" s="98"/>
      <c r="D24" s="78">
        <v>0</v>
      </c>
      <c r="E24" s="82">
        <v>-45</v>
      </c>
      <c r="F24" s="78">
        <v>-20</v>
      </c>
      <c r="G24" s="78">
        <v>0</v>
      </c>
      <c r="H24" s="78">
        <v>0</v>
      </c>
      <c r="I24" s="78">
        <v>0</v>
      </c>
      <c r="J24" s="88"/>
    </row>
    <row r="25" spans="1:11" ht="15" thickTop="1" x14ac:dyDescent="0.3">
      <c r="A25" s="84">
        <v>1</v>
      </c>
      <c r="B25" s="72" t="s">
        <v>232</v>
      </c>
      <c r="C25" s="72">
        <v>0</v>
      </c>
      <c r="D25" s="72">
        <f>(D20*E21-D21*E20)/E21</f>
        <v>1030</v>
      </c>
      <c r="E25" s="73">
        <v>0</v>
      </c>
      <c r="F25" s="72">
        <f>(F20*E21-E20*F21)/E21</f>
        <v>13</v>
      </c>
      <c r="G25" s="72">
        <f>(G20*E21-E20*G21)/E21</f>
        <v>1</v>
      </c>
      <c r="H25" s="72">
        <f>(H20*E21-E20*H21)/E21</f>
        <v>-7</v>
      </c>
      <c r="I25" s="90">
        <f>(I20*E21-E20*I21)/E21</f>
        <v>0</v>
      </c>
      <c r="J25" s="74"/>
    </row>
    <row r="26" spans="1:11" x14ac:dyDescent="0.3">
      <c r="A26" s="85"/>
      <c r="B26" s="1" t="s">
        <v>156</v>
      </c>
      <c r="C26" s="1">
        <v>45</v>
      </c>
      <c r="D26" s="1">
        <v>210</v>
      </c>
      <c r="E26" s="75">
        <f>E21/$E$21</f>
        <v>1</v>
      </c>
      <c r="F26" s="75">
        <f>F21/$E$21</f>
        <v>1</v>
      </c>
      <c r="G26" s="75">
        <f>G21/$E$21</f>
        <v>0</v>
      </c>
      <c r="H26" s="75">
        <f>H21/$E$21</f>
        <v>1</v>
      </c>
      <c r="I26" s="89">
        <v>0</v>
      </c>
      <c r="J26" s="76"/>
    </row>
    <row r="27" spans="1:11" x14ac:dyDescent="0.3">
      <c r="A27" s="1"/>
      <c r="B27" s="1" t="s">
        <v>253</v>
      </c>
      <c r="C27" s="1">
        <v>0</v>
      </c>
      <c r="D27" s="1">
        <f>(D22*E21-D21*E22)/E21</f>
        <v>180</v>
      </c>
      <c r="E27" s="1">
        <v>0</v>
      </c>
      <c r="F27" s="1">
        <f>(F22*E21-E22*F21)/E21</f>
        <v>3</v>
      </c>
      <c r="G27" s="1">
        <f>(G22*E21-E22*G21)/E21</f>
        <v>0</v>
      </c>
      <c r="H27" s="1">
        <f>(H22*E21-E22*H21)/E21</f>
        <v>-2</v>
      </c>
      <c r="I27" s="1">
        <f>(I22*E21-E22*I21)/E21</f>
        <v>1</v>
      </c>
      <c r="J27" s="76"/>
    </row>
    <row r="28" spans="1:11" x14ac:dyDescent="0.3">
      <c r="A28" s="85"/>
      <c r="B28" s="95" t="s">
        <v>235</v>
      </c>
      <c r="C28" s="96"/>
      <c r="D28" s="77" t="s">
        <v>236</v>
      </c>
      <c r="E28" s="77" t="s">
        <v>237</v>
      </c>
      <c r="F28" s="77" t="s">
        <v>238</v>
      </c>
      <c r="G28" s="77" t="s">
        <v>239</v>
      </c>
      <c r="H28" s="77" t="s">
        <v>240</v>
      </c>
      <c r="I28" s="91" t="s">
        <v>254</v>
      </c>
      <c r="J28" s="87"/>
    </row>
    <row r="29" spans="1:11" ht="15" thickBot="1" x14ac:dyDescent="0.35">
      <c r="A29" s="86"/>
      <c r="B29" s="97"/>
      <c r="C29" s="98"/>
      <c r="D29" s="78">
        <f>(D24*E21-D21*E24)/E21</f>
        <v>9450</v>
      </c>
      <c r="E29" s="79">
        <v>0</v>
      </c>
      <c r="F29" s="78">
        <f>(F24*E21-E24*F21)/E21</f>
        <v>25</v>
      </c>
      <c r="G29" s="78">
        <f>(G24*E21-E24*G21)/E21</f>
        <v>0</v>
      </c>
      <c r="H29" s="78">
        <f>(H24*E21-E24*H21)/E21</f>
        <v>45</v>
      </c>
      <c r="I29" s="78">
        <f>(I24*E21-E24*I21)/E21</f>
        <v>0</v>
      </c>
      <c r="J29" s="88"/>
      <c r="K29" t="s">
        <v>242</v>
      </c>
    </row>
    <row r="30" spans="1:11" ht="15" thickTop="1" x14ac:dyDescent="0.3">
      <c r="A30" t="s">
        <v>246</v>
      </c>
      <c r="E30" t="s">
        <v>250</v>
      </c>
      <c r="F30" t="s">
        <v>255</v>
      </c>
      <c r="G30" t="s">
        <v>247</v>
      </c>
      <c r="H30" t="s">
        <v>248</v>
      </c>
      <c r="I30" t="s">
        <v>249</v>
      </c>
    </row>
    <row r="31" spans="1:11" x14ac:dyDescent="0.3">
      <c r="A31" t="s">
        <v>256</v>
      </c>
      <c r="C31" s="66"/>
    </row>
    <row r="33" spans="1:1" x14ac:dyDescent="0.3">
      <c r="A33" t="s">
        <v>243</v>
      </c>
    </row>
    <row r="34" spans="1:1" x14ac:dyDescent="0.3">
      <c r="A34" t="s">
        <v>244</v>
      </c>
    </row>
    <row r="35" spans="1:1" x14ac:dyDescent="0.3">
      <c r="A35" t="s">
        <v>245</v>
      </c>
    </row>
    <row r="37" spans="1:1" x14ac:dyDescent="0.3">
      <c r="A37" t="s">
        <v>257</v>
      </c>
    </row>
    <row r="38" spans="1:1" x14ac:dyDescent="0.3">
      <c r="A38" t="s">
        <v>258</v>
      </c>
    </row>
    <row r="39" spans="1:1" x14ac:dyDescent="0.3">
      <c r="A39" t="s">
        <v>259</v>
      </c>
    </row>
    <row r="41" spans="1:1" x14ac:dyDescent="0.3">
      <c r="A41" t="s">
        <v>279</v>
      </c>
    </row>
  </sheetData>
  <mergeCells count="4">
    <mergeCell ref="A20:A24"/>
    <mergeCell ref="B23:C24"/>
    <mergeCell ref="B28:C29"/>
    <mergeCell ref="B7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6C85-6FB6-4561-B13D-E0F99CEB54E4}">
  <dimension ref="A1:N16"/>
  <sheetViews>
    <sheetView workbookViewId="0">
      <selection sqref="A1:R17"/>
    </sheetView>
  </sheetViews>
  <sheetFormatPr defaultRowHeight="14.4" x14ac:dyDescent="0.3"/>
  <sheetData>
    <row r="1" spans="1:14" ht="15" thickBot="1" x14ac:dyDescent="0.35">
      <c r="B1" t="s">
        <v>260</v>
      </c>
      <c r="I1" t="s">
        <v>266</v>
      </c>
    </row>
    <row r="2" spans="1:14" ht="15" thickBot="1" x14ac:dyDescent="0.35">
      <c r="A2" s="62" t="s">
        <v>261</v>
      </c>
      <c r="B2" s="62">
        <v>45</v>
      </c>
      <c r="C2" s="62">
        <v>20</v>
      </c>
      <c r="D2" s="62"/>
      <c r="E2" s="62" t="s">
        <v>262</v>
      </c>
      <c r="I2" s="62" t="s">
        <v>267</v>
      </c>
      <c r="J2" s="62">
        <v>600</v>
      </c>
      <c r="K2" s="62">
        <v>2500</v>
      </c>
      <c r="L2" s="62">
        <v>210</v>
      </c>
      <c r="M2" s="62"/>
      <c r="N2" s="62" t="s">
        <v>268</v>
      </c>
    </row>
    <row r="3" spans="1:14" ht="15" thickBot="1" x14ac:dyDescent="0.35">
      <c r="A3" s="100" t="s">
        <v>263</v>
      </c>
      <c r="B3" s="62">
        <v>2</v>
      </c>
      <c r="C3" s="62">
        <v>5</v>
      </c>
      <c r="D3" s="100" t="s">
        <v>165</v>
      </c>
      <c r="E3" s="62">
        <v>600</v>
      </c>
      <c r="I3" s="100"/>
      <c r="J3" s="62">
        <v>2</v>
      </c>
      <c r="K3" s="62">
        <v>7</v>
      </c>
      <c r="L3" s="62">
        <v>1</v>
      </c>
      <c r="M3" s="100" t="s">
        <v>269</v>
      </c>
      <c r="N3" s="62">
        <v>45</v>
      </c>
    </row>
    <row r="4" spans="1:14" ht="15" thickBot="1" x14ac:dyDescent="0.35">
      <c r="A4" s="100"/>
      <c r="B4" s="62">
        <v>7</v>
      </c>
      <c r="C4" s="62">
        <v>20</v>
      </c>
      <c r="D4" s="100"/>
      <c r="E4" s="62">
        <v>2500</v>
      </c>
      <c r="G4" t="s">
        <v>265</v>
      </c>
      <c r="I4" s="100"/>
      <c r="J4" s="62">
        <v>5</v>
      </c>
      <c r="K4" s="62">
        <v>20</v>
      </c>
      <c r="L4" s="62">
        <v>1</v>
      </c>
      <c r="M4" s="100"/>
      <c r="N4" s="62">
        <v>20</v>
      </c>
    </row>
    <row r="5" spans="1:14" ht="15" thickBot="1" x14ac:dyDescent="0.35">
      <c r="A5" s="100"/>
      <c r="B5" s="62">
        <v>1</v>
      </c>
      <c r="C5" s="62">
        <v>1</v>
      </c>
      <c r="D5" s="100"/>
      <c r="E5" s="62">
        <v>210</v>
      </c>
    </row>
    <row r="6" spans="1:14" x14ac:dyDescent="0.3">
      <c r="N6" t="s">
        <v>274</v>
      </c>
    </row>
    <row r="7" spans="1:14" x14ac:dyDescent="0.3">
      <c r="I7" t="s">
        <v>270</v>
      </c>
      <c r="J7" t="s">
        <v>247</v>
      </c>
      <c r="K7" t="s">
        <v>248</v>
      </c>
      <c r="L7" t="s">
        <v>249</v>
      </c>
    </row>
    <row r="8" spans="1:14" ht="15" thickBot="1" x14ac:dyDescent="0.35">
      <c r="E8" t="s">
        <v>264</v>
      </c>
      <c r="F8" t="s">
        <v>264</v>
      </c>
      <c r="I8" t="s">
        <v>158</v>
      </c>
      <c r="J8">
        <v>0</v>
      </c>
      <c r="K8">
        <v>0</v>
      </c>
      <c r="L8">
        <v>45</v>
      </c>
    </row>
    <row r="9" spans="1:14" ht="15" thickBot="1" x14ac:dyDescent="0.35">
      <c r="I9" t="s">
        <v>271</v>
      </c>
      <c r="J9" s="62">
        <v>600</v>
      </c>
      <c r="K9" s="62">
        <v>2500</v>
      </c>
      <c r="L9" s="62">
        <v>210</v>
      </c>
      <c r="M9">
        <f>SUMPRODUCT(J8:L8,J9:L9)</f>
        <v>9450</v>
      </c>
      <c r="N9" t="s">
        <v>272</v>
      </c>
    </row>
    <row r="11" spans="1:14" ht="15" thickBot="1" x14ac:dyDescent="0.35">
      <c r="J11" t="s">
        <v>273</v>
      </c>
      <c r="M11" t="s">
        <v>162</v>
      </c>
    </row>
    <row r="12" spans="1:14" ht="15" thickBot="1" x14ac:dyDescent="0.35">
      <c r="J12" s="62">
        <v>2</v>
      </c>
      <c r="K12" s="62">
        <v>7</v>
      </c>
      <c r="L12" s="62">
        <v>1</v>
      </c>
      <c r="M12">
        <f>SUMPRODUCT(J12:L12,J8:L8)</f>
        <v>45</v>
      </c>
      <c r="N12">
        <v>45</v>
      </c>
    </row>
    <row r="13" spans="1:14" ht="15" thickBot="1" x14ac:dyDescent="0.35">
      <c r="J13" s="62">
        <v>5</v>
      </c>
      <c r="K13" s="62">
        <v>20</v>
      </c>
      <c r="L13" s="62">
        <v>1</v>
      </c>
      <c r="M13">
        <f>SUMPRODUCT(J13:L13,J8:L8)</f>
        <v>45</v>
      </c>
      <c r="N13">
        <v>20</v>
      </c>
    </row>
    <row r="16" spans="1:14" x14ac:dyDescent="0.3">
      <c r="I16" t="s">
        <v>275</v>
      </c>
    </row>
  </sheetData>
  <mergeCells count="4">
    <mergeCell ref="D3:D5"/>
    <mergeCell ref="A3:A5"/>
    <mergeCell ref="I3:I4"/>
    <mergeCell ref="M3:M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B524-3644-4849-9BA8-763194388E88}">
  <dimension ref="A1:E15"/>
  <sheetViews>
    <sheetView zoomScaleNormal="100" workbookViewId="0">
      <selection activeCell="A3" sqref="A3:E15"/>
    </sheetView>
  </sheetViews>
  <sheetFormatPr defaultRowHeight="14.4" x14ac:dyDescent="0.3"/>
  <sheetData>
    <row r="1" spans="1:5" x14ac:dyDescent="0.3">
      <c r="A1" t="s">
        <v>152</v>
      </c>
    </row>
    <row r="3" spans="1:5" x14ac:dyDescent="0.3">
      <c r="A3" t="s">
        <v>155</v>
      </c>
      <c r="B3" t="s">
        <v>210</v>
      </c>
      <c r="C3" t="s">
        <v>211</v>
      </c>
    </row>
    <row r="4" spans="1:5" x14ac:dyDescent="0.3">
      <c r="A4" t="s">
        <v>149</v>
      </c>
      <c r="B4">
        <v>45</v>
      </c>
      <c r="C4">
        <v>20</v>
      </c>
    </row>
    <row r="6" spans="1:5" x14ac:dyDescent="0.3">
      <c r="B6" t="s">
        <v>160</v>
      </c>
    </row>
    <row r="7" spans="1:5" x14ac:dyDescent="0.3">
      <c r="A7" t="s">
        <v>161</v>
      </c>
    </row>
    <row r="8" spans="1:5" x14ac:dyDescent="0.3">
      <c r="A8" t="s">
        <v>153</v>
      </c>
      <c r="B8">
        <v>2</v>
      </c>
      <c r="C8">
        <v>5</v>
      </c>
      <c r="D8" t="s">
        <v>165</v>
      </c>
      <c r="E8">
        <v>600</v>
      </c>
    </row>
    <row r="9" spans="1:5" x14ac:dyDescent="0.3">
      <c r="A9" t="s">
        <v>166</v>
      </c>
      <c r="B9">
        <v>7</v>
      </c>
      <c r="C9">
        <v>20</v>
      </c>
      <c r="D9" t="s">
        <v>165</v>
      </c>
      <c r="E9">
        <v>2500</v>
      </c>
    </row>
    <row r="10" spans="1:5" x14ac:dyDescent="0.3">
      <c r="A10" t="s">
        <v>154</v>
      </c>
      <c r="B10">
        <v>1</v>
      </c>
      <c r="C10">
        <v>1</v>
      </c>
      <c r="D10" t="s">
        <v>165</v>
      </c>
      <c r="E10">
        <v>210</v>
      </c>
    </row>
    <row r="13" spans="1:5" x14ac:dyDescent="0.3">
      <c r="A13" s="92" t="s">
        <v>212</v>
      </c>
      <c r="B13" s="92"/>
      <c r="C13" s="92"/>
      <c r="D13" s="92"/>
      <c r="E13" s="92"/>
    </row>
    <row r="15" spans="1:5" x14ac:dyDescent="0.3">
      <c r="A15" s="92" t="s">
        <v>213</v>
      </c>
      <c r="B15" s="92"/>
      <c r="C15" s="92"/>
      <c r="D15">
        <f>210*45+0*20</f>
        <v>9450</v>
      </c>
    </row>
  </sheetData>
  <mergeCells count="2">
    <mergeCell ref="A15:C15"/>
    <mergeCell ref="A13:E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A52-0111-4815-8C78-B3BB90DC8056}">
  <dimension ref="A1:AH126"/>
  <sheetViews>
    <sheetView tabSelected="1" topLeftCell="K67" workbookViewId="0">
      <selection activeCell="Q92" sqref="Q92"/>
    </sheetView>
  </sheetViews>
  <sheetFormatPr defaultRowHeight="14.4" x14ac:dyDescent="0.3"/>
  <cols>
    <col min="1" max="1" width="10.6640625" customWidth="1"/>
    <col min="2" max="2" width="10.44140625" customWidth="1"/>
    <col min="3" max="4" width="10" customWidth="1"/>
    <col min="5" max="5" width="10.109375" customWidth="1"/>
    <col min="7" max="7" width="9.5546875" customWidth="1"/>
    <col min="16" max="16" width="10.5546875" customWidth="1"/>
    <col min="17" max="17" width="10.21875" customWidth="1"/>
  </cols>
  <sheetData>
    <row r="1" spans="1:34" ht="15.6" thickTop="1" thickBot="1" x14ac:dyDescent="0.35">
      <c r="A1" s="10" t="s">
        <v>1</v>
      </c>
      <c r="B1" s="11" t="s">
        <v>2</v>
      </c>
      <c r="C1" s="11"/>
      <c r="D1" s="17" t="s">
        <v>13</v>
      </c>
      <c r="E1" s="11"/>
      <c r="F1" s="11"/>
      <c r="G1" s="11"/>
      <c r="H1" s="11"/>
      <c r="I1" s="12"/>
    </row>
    <row r="2" spans="1:34" ht="15.6" thickTop="1" thickBot="1" x14ac:dyDescent="0.35">
      <c r="A2" s="59" t="s">
        <v>151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s="14"/>
      <c r="O2" s="101" t="s">
        <v>150</v>
      </c>
      <c r="P2" s="102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33"/>
    </row>
    <row r="3" spans="1:34" x14ac:dyDescent="0.3">
      <c r="A3" s="13"/>
      <c r="C3" s="9" t="s">
        <v>0</v>
      </c>
      <c r="D3" s="7">
        <v>80</v>
      </c>
      <c r="E3" s="7">
        <v>160</v>
      </c>
      <c r="F3" s="7">
        <v>240</v>
      </c>
      <c r="G3" s="8">
        <v>160</v>
      </c>
      <c r="H3">
        <f>SUM(D3:G3)</f>
        <v>640</v>
      </c>
      <c r="I3" s="14"/>
      <c r="O3" s="36"/>
      <c r="AD3" s="37"/>
    </row>
    <row r="4" spans="1:34" ht="15" thickBot="1" x14ac:dyDescent="0.35">
      <c r="A4" s="13"/>
      <c r="B4" t="s">
        <v>9</v>
      </c>
      <c r="C4" s="5">
        <v>80</v>
      </c>
      <c r="D4" s="1">
        <v>2</v>
      </c>
      <c r="E4" s="1">
        <v>5</v>
      </c>
      <c r="F4" s="1">
        <v>2</v>
      </c>
      <c r="G4" s="2">
        <v>3</v>
      </c>
      <c r="I4" s="14"/>
      <c r="O4" s="36"/>
      <c r="AD4" s="37"/>
    </row>
    <row r="5" spans="1:34" ht="15" thickBot="1" x14ac:dyDescent="0.35">
      <c r="A5" s="13"/>
      <c r="B5" t="s">
        <v>10</v>
      </c>
      <c r="C5" s="5">
        <v>160</v>
      </c>
      <c r="D5" s="1">
        <v>3</v>
      </c>
      <c r="E5" s="1">
        <v>4</v>
      </c>
      <c r="F5" s="1">
        <v>4</v>
      </c>
      <c r="G5" s="2">
        <v>5</v>
      </c>
      <c r="I5" s="14"/>
      <c r="O5" s="36"/>
      <c r="P5" t="s">
        <v>1</v>
      </c>
      <c r="Q5" t="s">
        <v>2</v>
      </c>
      <c r="S5" s="54" t="s">
        <v>145</v>
      </c>
      <c r="T5" s="55">
        <v>1000000</v>
      </c>
      <c r="AD5" s="37"/>
    </row>
    <row r="6" spans="1:34" x14ac:dyDescent="0.3">
      <c r="A6" s="13"/>
      <c r="B6" t="s">
        <v>11</v>
      </c>
      <c r="C6" s="5">
        <v>80</v>
      </c>
      <c r="D6" s="1">
        <v>4</v>
      </c>
      <c r="E6" s="1">
        <v>3</v>
      </c>
      <c r="F6" s="1">
        <v>6</v>
      </c>
      <c r="G6" s="2">
        <v>7</v>
      </c>
      <c r="I6" s="14"/>
      <c r="O6" s="36"/>
      <c r="P6" t="s">
        <v>146</v>
      </c>
      <c r="AD6" s="37"/>
    </row>
    <row r="7" spans="1:34" ht="15" thickBot="1" x14ac:dyDescent="0.35">
      <c r="A7" s="13"/>
      <c r="B7" t="s">
        <v>12</v>
      </c>
      <c r="C7" s="6">
        <v>160</v>
      </c>
      <c r="D7" s="3">
        <v>5</v>
      </c>
      <c r="E7" s="3">
        <v>2</v>
      </c>
      <c r="F7" s="3">
        <v>5</v>
      </c>
      <c r="G7" s="4">
        <v>4</v>
      </c>
      <c r="I7" s="14"/>
      <c r="O7" s="36"/>
      <c r="AD7" s="37"/>
    </row>
    <row r="8" spans="1:34" ht="15" thickBot="1" x14ac:dyDescent="0.35">
      <c r="A8" s="13"/>
      <c r="B8" t="s">
        <v>3</v>
      </c>
      <c r="C8">
        <f>SUM(C4:C7)</f>
        <v>480</v>
      </c>
      <c r="I8" s="14"/>
      <c r="O8" s="36"/>
      <c r="AD8" s="37"/>
    </row>
    <row r="9" spans="1:34" ht="15" thickBot="1" x14ac:dyDescent="0.35">
      <c r="A9" s="13"/>
      <c r="I9" s="14"/>
      <c r="O9" s="36"/>
      <c r="R9" s="18" t="s">
        <v>5</v>
      </c>
      <c r="S9" s="19" t="s">
        <v>144</v>
      </c>
      <c r="T9" s="19" t="s">
        <v>143</v>
      </c>
      <c r="U9" s="19" t="s">
        <v>7</v>
      </c>
      <c r="V9" s="20" t="s">
        <v>8</v>
      </c>
      <c r="AD9" s="37"/>
    </row>
    <row r="10" spans="1:34" ht="15.6" thickTop="1" thickBot="1" x14ac:dyDescent="0.35">
      <c r="A10" s="101" t="s">
        <v>15</v>
      </c>
      <c r="B10" s="10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6"/>
      <c r="P10" s="38"/>
      <c r="Q10" s="9" t="s">
        <v>0</v>
      </c>
      <c r="R10" s="7">
        <v>80</v>
      </c>
      <c r="S10" s="7">
        <v>80</v>
      </c>
      <c r="T10" s="7">
        <v>80</v>
      </c>
      <c r="U10" s="7">
        <f>240-80</f>
        <v>160</v>
      </c>
      <c r="V10" s="8">
        <v>160</v>
      </c>
      <c r="W10">
        <f>SUM(R10:V10)</f>
        <v>560</v>
      </c>
      <c r="AD10" s="37"/>
    </row>
    <row r="11" spans="1:34" ht="15" thickBot="1" x14ac:dyDescent="0.35">
      <c r="A11" s="13"/>
      <c r="O11" s="36"/>
      <c r="P11" s="44" t="s">
        <v>9</v>
      </c>
      <c r="Q11" s="5">
        <v>80</v>
      </c>
      <c r="R11" s="1">
        <v>2</v>
      </c>
      <c r="S11" s="1">
        <v>5</v>
      </c>
      <c r="T11" s="1">
        <v>5</v>
      </c>
      <c r="U11" s="1">
        <v>2</v>
      </c>
      <c r="V11" s="2">
        <v>3</v>
      </c>
      <c r="AD11" s="37"/>
    </row>
    <row r="12" spans="1:34" ht="15" thickBot="1" x14ac:dyDescent="0.35">
      <c r="A12" s="13"/>
      <c r="C12" s="18" t="s">
        <v>5</v>
      </c>
      <c r="D12" s="19" t="s">
        <v>6</v>
      </c>
      <c r="E12" s="19" t="s">
        <v>7</v>
      </c>
      <c r="F12" s="20" t="s">
        <v>8</v>
      </c>
      <c r="O12" s="36"/>
      <c r="P12" s="45" t="s">
        <v>10</v>
      </c>
      <c r="Q12" s="5">
        <f>160-80</f>
        <v>80</v>
      </c>
      <c r="R12" s="1">
        <v>3</v>
      </c>
      <c r="S12" s="1">
        <v>4</v>
      </c>
      <c r="T12" s="1">
        <v>4</v>
      </c>
      <c r="U12" s="1">
        <v>4</v>
      </c>
      <c r="V12" s="2">
        <v>5</v>
      </c>
      <c r="AD12" s="37"/>
    </row>
    <row r="13" spans="1:34" ht="15" thickBot="1" x14ac:dyDescent="0.35">
      <c r="A13" s="13"/>
      <c r="B13" s="9" t="s">
        <v>0</v>
      </c>
      <c r="C13" s="7">
        <v>80</v>
      </c>
      <c r="D13" s="7">
        <v>160</v>
      </c>
      <c r="E13" s="7">
        <v>240</v>
      </c>
      <c r="F13" s="8">
        <v>160</v>
      </c>
      <c r="O13" s="36"/>
      <c r="P13" s="45" t="s">
        <v>11</v>
      </c>
      <c r="Q13" s="5">
        <v>80</v>
      </c>
      <c r="R13" s="1">
        <v>4</v>
      </c>
      <c r="S13" s="1">
        <v>3</v>
      </c>
      <c r="T13" s="1">
        <v>3</v>
      </c>
      <c r="U13" s="1">
        <v>6</v>
      </c>
      <c r="V13" s="2">
        <v>7</v>
      </c>
      <c r="AD13" s="37"/>
    </row>
    <row r="14" spans="1:34" x14ac:dyDescent="0.3">
      <c r="A14" s="44" t="s">
        <v>9</v>
      </c>
      <c r="B14" s="5">
        <v>80</v>
      </c>
      <c r="C14" s="1">
        <v>2</v>
      </c>
      <c r="D14" s="1">
        <v>5</v>
      </c>
      <c r="E14" s="1">
        <v>2</v>
      </c>
      <c r="F14" s="2">
        <v>3</v>
      </c>
      <c r="O14" s="36"/>
      <c r="P14" s="45" t="s">
        <v>12</v>
      </c>
      <c r="Q14" s="5">
        <v>160</v>
      </c>
      <c r="R14" s="1">
        <v>5</v>
      </c>
      <c r="S14" s="1">
        <v>2</v>
      </c>
      <c r="T14" s="1">
        <f>T5</f>
        <v>1000000</v>
      </c>
      <c r="U14" s="1">
        <v>5</v>
      </c>
      <c r="V14" s="2">
        <v>4</v>
      </c>
      <c r="AD14" s="37"/>
      <c r="AH14">
        <v>42</v>
      </c>
    </row>
    <row r="15" spans="1:34" ht="15" thickBot="1" x14ac:dyDescent="0.35">
      <c r="A15" s="45" t="s">
        <v>10</v>
      </c>
      <c r="B15" s="5">
        <v>160</v>
      </c>
      <c r="C15" s="1">
        <v>3</v>
      </c>
      <c r="D15" s="1">
        <v>4</v>
      </c>
      <c r="E15" s="1">
        <v>4</v>
      </c>
      <c r="F15" s="2">
        <v>5</v>
      </c>
      <c r="O15" s="36"/>
      <c r="P15" s="46" t="s">
        <v>14</v>
      </c>
      <c r="Q15" s="6">
        <f>640-480</f>
        <v>160</v>
      </c>
      <c r="R15" s="3">
        <v>0</v>
      </c>
      <c r="S15" s="3">
        <v>0</v>
      </c>
      <c r="T15" s="3">
        <v>0</v>
      </c>
      <c r="U15" s="3">
        <v>0</v>
      </c>
      <c r="V15" s="4">
        <v>0</v>
      </c>
      <c r="AD15" s="37"/>
    </row>
    <row r="16" spans="1:34" x14ac:dyDescent="0.3">
      <c r="A16" s="45" t="s">
        <v>11</v>
      </c>
      <c r="B16" s="5">
        <v>80</v>
      </c>
      <c r="C16" s="1">
        <v>4</v>
      </c>
      <c r="D16" s="1">
        <v>3</v>
      </c>
      <c r="E16" s="1">
        <v>6</v>
      </c>
      <c r="F16" s="2">
        <v>7</v>
      </c>
      <c r="O16" s="36"/>
      <c r="Q16">
        <f>SUM(Q11:Q15)</f>
        <v>560</v>
      </c>
      <c r="AD16" s="37"/>
    </row>
    <row r="17" spans="1:30" x14ac:dyDescent="0.3">
      <c r="A17" s="45" t="s">
        <v>12</v>
      </c>
      <c r="B17" s="5">
        <v>160</v>
      </c>
      <c r="C17" s="1">
        <v>5</v>
      </c>
      <c r="D17" s="1">
        <v>2</v>
      </c>
      <c r="E17" s="1">
        <v>5</v>
      </c>
      <c r="F17" s="2">
        <v>4</v>
      </c>
      <c r="O17" s="58" t="s">
        <v>132</v>
      </c>
      <c r="P17" t="s">
        <v>142</v>
      </c>
      <c r="AD17" s="37"/>
    </row>
    <row r="18" spans="1:30" ht="15" thickBot="1" x14ac:dyDescent="0.35">
      <c r="A18" s="46" t="s">
        <v>14</v>
      </c>
      <c r="B18" s="6">
        <f>640-480</f>
        <v>160</v>
      </c>
      <c r="C18" s="3">
        <v>0</v>
      </c>
      <c r="D18" s="3">
        <v>0</v>
      </c>
      <c r="E18" s="3">
        <v>0</v>
      </c>
      <c r="F18" s="4">
        <v>0</v>
      </c>
      <c r="O18" s="58" t="s">
        <v>133</v>
      </c>
      <c r="AD18" s="37"/>
    </row>
    <row r="19" spans="1:30" x14ac:dyDescent="0.3">
      <c r="A19" s="13"/>
      <c r="O19" s="36"/>
      <c r="AD19" s="37"/>
    </row>
    <row r="20" spans="1:30" ht="15" thickBot="1" x14ac:dyDescent="0.35">
      <c r="A20" s="47" t="s">
        <v>16</v>
      </c>
      <c r="O20" s="36"/>
      <c r="AB20" t="s">
        <v>129</v>
      </c>
      <c r="AC20" t="s">
        <v>131</v>
      </c>
      <c r="AD20" s="37"/>
    </row>
    <row r="21" spans="1:30" x14ac:dyDescent="0.3">
      <c r="A21" s="13"/>
      <c r="O21" s="36"/>
      <c r="Q21" s="32" t="s">
        <v>5</v>
      </c>
      <c r="R21" s="33"/>
      <c r="S21" s="32" t="s">
        <v>144</v>
      </c>
      <c r="T21" s="33"/>
      <c r="U21" s="32" t="s">
        <v>143</v>
      </c>
      <c r="V21" s="33"/>
      <c r="W21" s="32" t="s">
        <v>7</v>
      </c>
      <c r="X21" s="33"/>
      <c r="Y21" s="32" t="s">
        <v>8</v>
      </c>
      <c r="Z21" s="33"/>
      <c r="AB21">
        <v>1</v>
      </c>
      <c r="AC21">
        <f>Q23-Q31</f>
        <v>2</v>
      </c>
      <c r="AD21" s="37"/>
    </row>
    <row r="22" spans="1:30" ht="15" thickBot="1" x14ac:dyDescent="0.35">
      <c r="A22" s="48" t="s">
        <v>132</v>
      </c>
      <c r="B22" t="s">
        <v>142</v>
      </c>
      <c r="O22" s="36"/>
      <c r="Q22" s="36"/>
      <c r="R22" s="37">
        <v>80</v>
      </c>
      <c r="S22" s="34"/>
      <c r="T22" s="35">
        <v>80</v>
      </c>
      <c r="U22" s="34"/>
      <c r="V22" s="35">
        <v>80</v>
      </c>
      <c r="W22" s="34"/>
      <c r="X22" s="35">
        <v>160</v>
      </c>
      <c r="Y22" s="34"/>
      <c r="Z22" s="35">
        <v>160</v>
      </c>
      <c r="AB22">
        <v>2</v>
      </c>
      <c r="AC22">
        <f>S29-S31</f>
        <v>2</v>
      </c>
      <c r="AD22" s="37"/>
    </row>
    <row r="23" spans="1:30" x14ac:dyDescent="0.3">
      <c r="A23" s="48" t="s">
        <v>133</v>
      </c>
      <c r="O23" s="32" t="s">
        <v>9</v>
      </c>
      <c r="P23" s="24"/>
      <c r="Q23" s="39">
        <v>2</v>
      </c>
      <c r="R23" s="33"/>
      <c r="S23" s="39">
        <v>5</v>
      </c>
      <c r="T23" s="33"/>
      <c r="U23" s="39">
        <v>5</v>
      </c>
      <c r="V23" s="33"/>
      <c r="W23" s="39">
        <v>2</v>
      </c>
      <c r="X23" s="33"/>
      <c r="Y23" s="42">
        <v>3</v>
      </c>
      <c r="Z23" s="33"/>
      <c r="AB23" s="49">
        <v>3</v>
      </c>
      <c r="AC23" s="49">
        <f>U27-U31</f>
        <v>3</v>
      </c>
      <c r="AD23" s="37"/>
    </row>
    <row r="24" spans="1:30" ht="15" thickBot="1" x14ac:dyDescent="0.35">
      <c r="A24" s="13"/>
      <c r="L24" t="s">
        <v>129</v>
      </c>
      <c r="M24" t="s">
        <v>131</v>
      </c>
      <c r="O24" s="34"/>
      <c r="P24" s="38">
        <v>80</v>
      </c>
      <c r="Q24" s="34"/>
      <c r="R24" s="35">
        <v>0</v>
      </c>
      <c r="S24" s="34"/>
      <c r="T24" s="35"/>
      <c r="U24" s="34"/>
      <c r="V24" s="35"/>
      <c r="W24" s="34"/>
      <c r="X24" s="35">
        <v>80</v>
      </c>
      <c r="Z24" s="37"/>
      <c r="AA24">
        <f>P24-R24-T24-X24-Z24-V24</f>
        <v>0</v>
      </c>
      <c r="AB24" s="49">
        <v>4</v>
      </c>
      <c r="AC24" s="49">
        <f>W23-W31</f>
        <v>2</v>
      </c>
      <c r="AD24" s="37"/>
    </row>
    <row r="25" spans="1:30" x14ac:dyDescent="0.3">
      <c r="A25" s="13"/>
      <c r="C25" s="32" t="s">
        <v>5</v>
      </c>
      <c r="D25" s="33"/>
      <c r="E25" s="32" t="s">
        <v>6</v>
      </c>
      <c r="F25" s="33"/>
      <c r="G25" s="32" t="s">
        <v>7</v>
      </c>
      <c r="H25" s="33"/>
      <c r="I25" s="32" t="s">
        <v>8</v>
      </c>
      <c r="J25" s="33"/>
      <c r="L25" s="49">
        <v>1</v>
      </c>
      <c r="M25" s="49">
        <f>C27-C35</f>
        <v>2</v>
      </c>
      <c r="O25" s="32" t="s">
        <v>10</v>
      </c>
      <c r="P25" s="33"/>
      <c r="Q25" s="39">
        <v>3</v>
      </c>
      <c r="R25" s="33"/>
      <c r="S25" s="39">
        <v>4</v>
      </c>
      <c r="T25" s="33"/>
      <c r="U25" s="39">
        <v>4</v>
      </c>
      <c r="V25" s="33"/>
      <c r="W25" s="41">
        <v>4</v>
      </c>
      <c r="Y25" s="39">
        <v>5</v>
      </c>
      <c r="Z25" s="33"/>
      <c r="AB25" s="49">
        <v>5</v>
      </c>
      <c r="AC25" s="49">
        <f>Y23-Y31</f>
        <v>3</v>
      </c>
      <c r="AD25" s="37"/>
    </row>
    <row r="26" spans="1:30" ht="15" thickBot="1" x14ac:dyDescent="0.35">
      <c r="A26" s="13"/>
      <c r="C26" s="36"/>
      <c r="D26" s="37">
        <v>80</v>
      </c>
      <c r="E26" s="34"/>
      <c r="F26" s="35">
        <v>160</v>
      </c>
      <c r="G26" s="34"/>
      <c r="H26" s="35">
        <v>240</v>
      </c>
      <c r="I26" s="34"/>
      <c r="J26" s="35">
        <v>160</v>
      </c>
      <c r="L26" s="50">
        <v>2</v>
      </c>
      <c r="M26" s="50">
        <f>E33-E35</f>
        <v>2</v>
      </c>
      <c r="O26" s="34"/>
      <c r="P26" s="35">
        <v>80</v>
      </c>
      <c r="Q26" s="34"/>
      <c r="R26" s="35"/>
      <c r="S26" s="34"/>
      <c r="T26" s="35"/>
      <c r="U26" s="34"/>
      <c r="V26" s="35"/>
      <c r="X26">
        <v>80</v>
      </c>
      <c r="Y26" s="34"/>
      <c r="Z26" s="35">
        <v>0</v>
      </c>
      <c r="AA26">
        <f>P26-R26-T26-X26-Z26-V26</f>
        <v>0</v>
      </c>
      <c r="AD26" s="37"/>
    </row>
    <row r="27" spans="1:30" x14ac:dyDescent="0.3">
      <c r="A27" s="51" t="s">
        <v>9</v>
      </c>
      <c r="B27" s="24"/>
      <c r="C27" s="39">
        <v>2</v>
      </c>
      <c r="D27" s="33"/>
      <c r="E27" s="39">
        <v>5</v>
      </c>
      <c r="F27" s="33"/>
      <c r="G27" s="39">
        <v>2</v>
      </c>
      <c r="H27" s="33"/>
      <c r="I27" s="42">
        <v>3</v>
      </c>
      <c r="J27" s="33"/>
      <c r="L27" s="49">
        <v>3</v>
      </c>
      <c r="M27" s="49">
        <f>G27-G35</f>
        <v>2</v>
      </c>
      <c r="O27" s="32" t="s">
        <v>11</v>
      </c>
      <c r="P27" s="33"/>
      <c r="Q27" s="39">
        <v>4</v>
      </c>
      <c r="R27" s="33"/>
      <c r="S27" s="41">
        <v>3</v>
      </c>
      <c r="T27" s="33"/>
      <c r="U27" s="41">
        <v>3</v>
      </c>
      <c r="W27" s="39">
        <v>6</v>
      </c>
      <c r="X27" s="33"/>
      <c r="Y27" s="41">
        <v>7</v>
      </c>
      <c r="Z27" s="37"/>
      <c r="AB27" t="s">
        <v>130</v>
      </c>
      <c r="AC27" t="s">
        <v>131</v>
      </c>
      <c r="AD27" s="37"/>
    </row>
    <row r="28" spans="1:30" ht="15" thickBot="1" x14ac:dyDescent="0.35">
      <c r="A28" s="52"/>
      <c r="B28" s="38">
        <v>80</v>
      </c>
      <c r="C28" s="34"/>
      <c r="D28" s="35"/>
      <c r="E28" s="34"/>
      <c r="F28" s="35"/>
      <c r="G28" s="34"/>
      <c r="H28" s="35">
        <v>80</v>
      </c>
      <c r="J28" s="37"/>
      <c r="K28">
        <f>B28-D28-F28-H28-J28</f>
        <v>0</v>
      </c>
      <c r="L28" s="49">
        <v>4</v>
      </c>
      <c r="M28" s="49">
        <f>I27-I35</f>
        <v>3</v>
      </c>
      <c r="O28" s="34"/>
      <c r="P28" s="35">
        <v>80</v>
      </c>
      <c r="Q28" s="34"/>
      <c r="R28" s="35"/>
      <c r="T28" s="35"/>
      <c r="V28">
        <v>80</v>
      </c>
      <c r="W28" s="34"/>
      <c r="X28" s="35"/>
      <c r="Z28" s="37"/>
      <c r="AA28">
        <f>P28-R28-T28-X28-Z28-V28</f>
        <v>0</v>
      </c>
      <c r="AB28">
        <v>1</v>
      </c>
      <c r="AC28">
        <f>Q23-W23</f>
        <v>0</v>
      </c>
      <c r="AD28" s="37"/>
    </row>
    <row r="29" spans="1:30" x14ac:dyDescent="0.3">
      <c r="A29" s="51" t="s">
        <v>10</v>
      </c>
      <c r="B29" s="33"/>
      <c r="C29" s="39">
        <v>3</v>
      </c>
      <c r="D29" s="33"/>
      <c r="E29" s="39">
        <v>4</v>
      </c>
      <c r="F29" s="33"/>
      <c r="G29" s="41">
        <v>4</v>
      </c>
      <c r="I29" s="39">
        <v>5</v>
      </c>
      <c r="J29" s="33"/>
      <c r="O29" s="32" t="s">
        <v>12</v>
      </c>
      <c r="P29" s="33"/>
      <c r="Q29" s="40">
        <v>5</v>
      </c>
      <c r="S29" s="39">
        <v>2</v>
      </c>
      <c r="T29" s="33"/>
      <c r="U29" s="39">
        <f>$T$5</f>
        <v>1000000</v>
      </c>
      <c r="V29" s="33"/>
      <c r="W29" s="41">
        <v>5</v>
      </c>
      <c r="Y29" s="39">
        <v>4</v>
      </c>
      <c r="Z29" s="33"/>
      <c r="AB29">
        <v>2</v>
      </c>
      <c r="AC29">
        <f>S25-Q25</f>
        <v>1</v>
      </c>
      <c r="AD29" s="37"/>
    </row>
    <row r="30" spans="1:30" ht="15" thickBot="1" x14ac:dyDescent="0.35">
      <c r="A30" s="52"/>
      <c r="B30" s="35">
        <v>160</v>
      </c>
      <c r="C30" s="34"/>
      <c r="D30" s="35">
        <v>80</v>
      </c>
      <c r="E30" s="34"/>
      <c r="F30" s="35"/>
      <c r="H30">
        <v>80</v>
      </c>
      <c r="I30" s="34"/>
      <c r="J30" s="35"/>
      <c r="K30">
        <f t="shared" ref="K30:K36" si="0">B30-D30-F30-H30-J30</f>
        <v>0</v>
      </c>
      <c r="O30" s="34"/>
      <c r="P30" s="35">
        <v>160</v>
      </c>
      <c r="Q30" s="36"/>
      <c r="R30">
        <v>80</v>
      </c>
      <c r="S30" s="34"/>
      <c r="T30" s="35">
        <v>80</v>
      </c>
      <c r="U30" s="34"/>
      <c r="V30" s="35"/>
      <c r="Y30" s="34"/>
      <c r="Z30" s="35"/>
      <c r="AA30">
        <f>P30-R30-T30-X30-Z30-V30</f>
        <v>0</v>
      </c>
      <c r="AB30">
        <v>3</v>
      </c>
      <c r="AC30">
        <f>Q27-S27</f>
        <v>1</v>
      </c>
      <c r="AD30" s="37"/>
    </row>
    <row r="31" spans="1:30" x14ac:dyDescent="0.3">
      <c r="A31" s="51" t="s">
        <v>11</v>
      </c>
      <c r="B31" s="33"/>
      <c r="C31" s="39">
        <v>4</v>
      </c>
      <c r="D31" s="33"/>
      <c r="E31" s="41">
        <v>3</v>
      </c>
      <c r="G31" s="39">
        <v>6</v>
      </c>
      <c r="H31" s="33"/>
      <c r="I31" s="41">
        <v>7</v>
      </c>
      <c r="J31" s="37"/>
      <c r="L31" t="s">
        <v>130</v>
      </c>
      <c r="M31" t="s">
        <v>131</v>
      </c>
      <c r="O31" s="32" t="s">
        <v>14</v>
      </c>
      <c r="P31" s="33"/>
      <c r="Q31" s="39">
        <v>0</v>
      </c>
      <c r="R31" s="33"/>
      <c r="S31" s="41">
        <v>0</v>
      </c>
      <c r="T31" s="33"/>
      <c r="U31" s="41">
        <v>0</v>
      </c>
      <c r="W31" s="39">
        <v>0</v>
      </c>
      <c r="X31" s="33"/>
      <c r="Y31" s="41">
        <v>0</v>
      </c>
      <c r="Z31" s="37"/>
      <c r="AB31" s="49">
        <v>4</v>
      </c>
      <c r="AC31" s="49">
        <f>Y29-S29</f>
        <v>2</v>
      </c>
      <c r="AD31" s="37"/>
    </row>
    <row r="32" spans="1:30" ht="15" thickBot="1" x14ac:dyDescent="0.35">
      <c r="A32" s="52"/>
      <c r="B32" s="35">
        <v>80</v>
      </c>
      <c r="C32" s="34"/>
      <c r="D32" s="35"/>
      <c r="G32" s="34"/>
      <c r="H32" s="35">
        <v>80</v>
      </c>
      <c r="J32" s="37"/>
      <c r="K32">
        <f t="shared" si="0"/>
        <v>0</v>
      </c>
      <c r="L32" s="50">
        <v>1</v>
      </c>
      <c r="M32" s="50">
        <f>C27-G27</f>
        <v>0</v>
      </c>
      <c r="O32" s="34"/>
      <c r="P32" s="35">
        <v>160</v>
      </c>
      <c r="Q32" s="34"/>
      <c r="R32" s="35"/>
      <c r="S32" s="38"/>
      <c r="T32" s="35"/>
      <c r="U32" s="38"/>
      <c r="V32" s="38">
        <v>0</v>
      </c>
      <c r="W32" s="34"/>
      <c r="X32" s="35"/>
      <c r="Y32" s="38"/>
      <c r="Z32" s="35">
        <v>160</v>
      </c>
      <c r="AA32">
        <f>P32-R32-T32-X32-Z32-V32</f>
        <v>0</v>
      </c>
      <c r="AB32">
        <v>5</v>
      </c>
      <c r="AC32">
        <f>Q31-S31</f>
        <v>0</v>
      </c>
      <c r="AD32" s="37"/>
    </row>
    <row r="33" spans="1:30" x14ac:dyDescent="0.3">
      <c r="A33" s="51" t="s">
        <v>12</v>
      </c>
      <c r="B33" s="33"/>
      <c r="C33" s="40">
        <v>5</v>
      </c>
      <c r="E33" s="39">
        <v>2</v>
      </c>
      <c r="F33" s="33"/>
      <c r="G33" s="41">
        <v>5</v>
      </c>
      <c r="I33" s="39">
        <v>4</v>
      </c>
      <c r="J33" s="33"/>
      <c r="L33" s="50">
        <v>2</v>
      </c>
      <c r="M33" s="50">
        <f>E29-C29</f>
        <v>1</v>
      </c>
      <c r="O33" s="36"/>
      <c r="R33">
        <f>R22-R24-R26-R28-R30-R32</f>
        <v>0</v>
      </c>
      <c r="T33">
        <f>T22-T24-T26-T28-T30-T32</f>
        <v>0</v>
      </c>
      <c r="V33">
        <f>V22-V24-V26-V28-V30-V32</f>
        <v>0</v>
      </c>
      <c r="X33">
        <f>X22-X24-X26-X28-X30-X32</f>
        <v>0</v>
      </c>
      <c r="Z33">
        <f>Z22-Z24-Z26-Z28-Z30-Z32</f>
        <v>0</v>
      </c>
      <c r="AD33" s="37"/>
    </row>
    <row r="34" spans="1:30" ht="15" thickBot="1" x14ac:dyDescent="0.35">
      <c r="A34" s="52"/>
      <c r="B34" s="35">
        <v>160</v>
      </c>
      <c r="C34" s="36"/>
      <c r="E34" s="34"/>
      <c r="F34" s="35">
        <v>160</v>
      </c>
      <c r="I34" s="34"/>
      <c r="J34" s="35"/>
      <c r="K34">
        <f t="shared" si="0"/>
        <v>0</v>
      </c>
      <c r="L34" s="49">
        <v>3</v>
      </c>
      <c r="M34" s="49">
        <f>C31-E31</f>
        <v>1</v>
      </c>
      <c r="O34" s="36"/>
      <c r="AD34" s="37"/>
    </row>
    <row r="35" spans="1:30" x14ac:dyDescent="0.3">
      <c r="A35" s="51" t="s">
        <v>14</v>
      </c>
      <c r="B35" s="33"/>
      <c r="C35" s="39">
        <v>0</v>
      </c>
      <c r="D35" s="33"/>
      <c r="E35" s="41">
        <v>0</v>
      </c>
      <c r="G35" s="39">
        <v>0</v>
      </c>
      <c r="H35" s="33"/>
      <c r="I35" s="41">
        <v>0</v>
      </c>
      <c r="J35" s="37"/>
      <c r="L35" s="49">
        <v>4</v>
      </c>
      <c r="M35" s="49">
        <f>I33-E33</f>
        <v>2</v>
      </c>
      <c r="O35" s="36"/>
      <c r="Q35" s="32" t="s">
        <v>5</v>
      </c>
      <c r="R35" s="33"/>
      <c r="S35" s="32" t="s">
        <v>144</v>
      </c>
      <c r="T35" s="33"/>
      <c r="U35" s="32" t="s">
        <v>143</v>
      </c>
      <c r="V35" s="33"/>
      <c r="W35" s="32" t="s">
        <v>7</v>
      </c>
      <c r="X35" s="33"/>
      <c r="Y35" s="32" t="s">
        <v>8</v>
      </c>
      <c r="Z35" s="33"/>
      <c r="AD35" s="37"/>
    </row>
    <row r="36" spans="1:30" ht="15" thickBot="1" x14ac:dyDescent="0.35">
      <c r="A36" s="52"/>
      <c r="B36" s="35">
        <v>160</v>
      </c>
      <c r="C36" s="34"/>
      <c r="D36" s="35"/>
      <c r="E36" s="38"/>
      <c r="F36" s="38"/>
      <c r="G36" s="34"/>
      <c r="H36" s="35"/>
      <c r="I36" s="38"/>
      <c r="J36" s="35">
        <v>160</v>
      </c>
      <c r="K36">
        <f t="shared" si="0"/>
        <v>0</v>
      </c>
      <c r="L36" s="50">
        <v>5</v>
      </c>
      <c r="M36" s="50">
        <f>C35-E35</f>
        <v>0</v>
      </c>
      <c r="O36" s="36"/>
      <c r="Q36" s="36"/>
      <c r="R36" s="37">
        <v>80</v>
      </c>
      <c r="S36" s="34"/>
      <c r="T36" s="35">
        <v>80</v>
      </c>
      <c r="U36" s="34"/>
      <c r="V36" s="35">
        <v>80</v>
      </c>
      <c r="W36" s="34"/>
      <c r="X36" s="35">
        <v>160</v>
      </c>
      <c r="Y36" s="34"/>
      <c r="Z36" s="35">
        <v>160</v>
      </c>
      <c r="AD36" s="37"/>
    </row>
    <row r="37" spans="1:30" x14ac:dyDescent="0.3">
      <c r="A37" s="13"/>
      <c r="D37">
        <f>D26-D28-D30-D32-D34-D36</f>
        <v>0</v>
      </c>
      <c r="F37">
        <f>F26-F28-F30-F32-F34-F36</f>
        <v>0</v>
      </c>
      <c r="H37">
        <f>H26-H28-H30-H32-H34-H36</f>
        <v>0</v>
      </c>
      <c r="J37">
        <f>J26-J28-J30-J32-J34-J36</f>
        <v>0</v>
      </c>
      <c r="O37" s="32" t="s">
        <v>9</v>
      </c>
      <c r="P37" s="24"/>
      <c r="Q37" s="39">
        <v>2</v>
      </c>
      <c r="R37" s="33" t="s">
        <v>136</v>
      </c>
      <c r="S37" s="39">
        <v>5</v>
      </c>
      <c r="T37" s="33"/>
      <c r="U37" s="39">
        <v>5</v>
      </c>
      <c r="V37" s="33"/>
      <c r="W37" s="39">
        <v>2</v>
      </c>
      <c r="X37" s="33" t="s">
        <v>135</v>
      </c>
      <c r="Y37" s="42">
        <v>3</v>
      </c>
      <c r="Z37" s="33"/>
      <c r="AA37">
        <v>0</v>
      </c>
      <c r="AD37" s="37"/>
    </row>
    <row r="38" spans="1:30" ht="15" thickBot="1" x14ac:dyDescent="0.35">
      <c r="A38" s="13" t="s">
        <v>140</v>
      </c>
      <c r="D38" t="s">
        <v>141</v>
      </c>
      <c r="O38" s="34"/>
      <c r="P38" s="38">
        <v>80</v>
      </c>
      <c r="Q38" s="43">
        <f>AA37+Q47</f>
        <v>2</v>
      </c>
      <c r="R38" s="35">
        <v>0</v>
      </c>
      <c r="S38" s="43">
        <f>AA37+S47</f>
        <v>-1</v>
      </c>
      <c r="T38" s="35"/>
      <c r="U38" s="43">
        <f>AA37+U47</f>
        <v>3</v>
      </c>
      <c r="V38" s="35"/>
      <c r="W38" s="43">
        <f>AA37+W47</f>
        <v>2</v>
      </c>
      <c r="X38" s="35">
        <v>80</v>
      </c>
      <c r="Y38" s="49">
        <f>AA37+Y47</f>
        <v>3</v>
      </c>
      <c r="Z38" s="37"/>
      <c r="AD38" s="37"/>
    </row>
    <row r="39" spans="1:30" ht="15" thickBot="1" x14ac:dyDescent="0.35">
      <c r="A39" s="13"/>
      <c r="O39" s="32" t="s">
        <v>10</v>
      </c>
      <c r="P39" s="33"/>
      <c r="Q39" s="39">
        <v>3</v>
      </c>
      <c r="R39" s="33" t="s">
        <v>137</v>
      </c>
      <c r="S39" s="39">
        <v>4</v>
      </c>
      <c r="T39" s="33"/>
      <c r="U39" s="39">
        <v>4</v>
      </c>
      <c r="V39" s="33" t="s">
        <v>147</v>
      </c>
      <c r="W39" s="41">
        <v>4</v>
      </c>
      <c r="X39" t="s">
        <v>136</v>
      </c>
      <c r="Y39" s="39">
        <v>5</v>
      </c>
      <c r="Z39" s="33"/>
      <c r="AA39">
        <f>W39-W47</f>
        <v>2</v>
      </c>
      <c r="AD39" s="37"/>
    </row>
    <row r="40" spans="1:30" ht="15" thickBot="1" x14ac:dyDescent="0.35">
      <c r="A40" s="13"/>
      <c r="C40" s="32" t="s">
        <v>5</v>
      </c>
      <c r="D40" s="33"/>
      <c r="E40" s="32" t="s">
        <v>6</v>
      </c>
      <c r="F40" s="33"/>
      <c r="G40" s="32" t="s">
        <v>7</v>
      </c>
      <c r="H40" s="33"/>
      <c r="I40" s="32" t="s">
        <v>8</v>
      </c>
      <c r="J40" s="33"/>
      <c r="O40" s="34"/>
      <c r="P40" s="35">
        <v>80</v>
      </c>
      <c r="Q40" s="43">
        <f>AA39+Q47</f>
        <v>4</v>
      </c>
      <c r="R40" s="35" t="s">
        <v>135</v>
      </c>
      <c r="S40" s="43">
        <f>S47+AA39</f>
        <v>1</v>
      </c>
      <c r="T40" s="35"/>
      <c r="U40" s="43">
        <f>AA39+U47</f>
        <v>5</v>
      </c>
      <c r="V40" s="35"/>
      <c r="W40" s="49">
        <f>W47+AA39</f>
        <v>4</v>
      </c>
      <c r="X40">
        <v>80</v>
      </c>
      <c r="Y40" s="43">
        <f>AA39+Y47</f>
        <v>5</v>
      </c>
      <c r="Z40" s="35">
        <v>0</v>
      </c>
      <c r="AD40" s="37"/>
    </row>
    <row r="41" spans="1:30" ht="15" thickBot="1" x14ac:dyDescent="0.35">
      <c r="A41" s="13"/>
      <c r="C41" s="36"/>
      <c r="D41" s="37">
        <v>80</v>
      </c>
      <c r="E41" s="34"/>
      <c r="F41" s="35">
        <v>160</v>
      </c>
      <c r="G41" s="34"/>
      <c r="H41" s="35">
        <v>240</v>
      </c>
      <c r="I41" s="34"/>
      <c r="J41" s="35">
        <v>160</v>
      </c>
      <c r="O41" s="32" t="s">
        <v>11</v>
      </c>
      <c r="P41" s="33"/>
      <c r="Q41" s="39">
        <v>4</v>
      </c>
      <c r="R41" s="33"/>
      <c r="S41" s="41">
        <v>3</v>
      </c>
      <c r="T41" s="33"/>
      <c r="U41" s="41">
        <v>3</v>
      </c>
      <c r="W41" s="39">
        <v>6</v>
      </c>
      <c r="X41" s="33"/>
      <c r="Y41" s="41">
        <v>7</v>
      </c>
      <c r="Z41" s="37"/>
      <c r="AA41">
        <v>0</v>
      </c>
      <c r="AD41" s="37"/>
    </row>
    <row r="42" spans="1:30" ht="15" thickBot="1" x14ac:dyDescent="0.35">
      <c r="A42" s="51" t="s">
        <v>9</v>
      </c>
      <c r="B42" s="24"/>
      <c r="C42" s="39">
        <v>2</v>
      </c>
      <c r="D42" s="33"/>
      <c r="E42" s="39">
        <v>5</v>
      </c>
      <c r="F42" s="33"/>
      <c r="G42" s="39">
        <v>2</v>
      </c>
      <c r="H42" s="33" t="s">
        <v>135</v>
      </c>
      <c r="I42" s="42">
        <v>3</v>
      </c>
      <c r="J42" s="33" t="s">
        <v>136</v>
      </c>
      <c r="K42">
        <v>0</v>
      </c>
      <c r="O42" s="34"/>
      <c r="P42" s="35">
        <v>80</v>
      </c>
      <c r="Q42" s="43">
        <f>AA41+Q47</f>
        <v>2</v>
      </c>
      <c r="R42" s="35"/>
      <c r="S42" s="49">
        <f>AA41+S47</f>
        <v>-1</v>
      </c>
      <c r="T42" s="35"/>
      <c r="U42" s="49">
        <f>AA41+U47</f>
        <v>3</v>
      </c>
      <c r="V42">
        <v>80</v>
      </c>
      <c r="W42" s="43">
        <f>AA41+W47</f>
        <v>2</v>
      </c>
      <c r="X42" s="35"/>
      <c r="Y42" s="49">
        <f>AA41+Y47</f>
        <v>3</v>
      </c>
      <c r="Z42" s="37"/>
      <c r="AD42" s="37"/>
    </row>
    <row r="43" spans="1:30" ht="15" thickBot="1" x14ac:dyDescent="0.35">
      <c r="A43" s="52"/>
      <c r="B43" s="38">
        <v>80</v>
      </c>
      <c r="C43" s="43">
        <f>K42+C52</f>
        <v>1</v>
      </c>
      <c r="D43" s="35"/>
      <c r="E43" s="43">
        <f>K42+E52</f>
        <v>0</v>
      </c>
      <c r="F43" s="35"/>
      <c r="G43" s="43">
        <f>K42+G52</f>
        <v>2</v>
      </c>
      <c r="H43" s="35">
        <v>80</v>
      </c>
      <c r="I43" s="43">
        <f>K42+I52</f>
        <v>0</v>
      </c>
      <c r="J43" s="37">
        <v>0</v>
      </c>
      <c r="O43" s="32" t="s">
        <v>12</v>
      </c>
      <c r="P43" s="33"/>
      <c r="Q43" s="40">
        <v>5</v>
      </c>
      <c r="S43" s="39">
        <v>2</v>
      </c>
      <c r="T43" s="33"/>
      <c r="U43" s="39">
        <f>$T$5</f>
        <v>1000000</v>
      </c>
      <c r="V43" s="33"/>
      <c r="W43" s="41">
        <v>5</v>
      </c>
      <c r="Y43" s="39">
        <v>4</v>
      </c>
      <c r="Z43" s="33" t="s">
        <v>134</v>
      </c>
      <c r="AA43">
        <f>Q43-Q47</f>
        <v>3</v>
      </c>
      <c r="AD43" s="37"/>
    </row>
    <row r="44" spans="1:30" ht="15" thickBot="1" x14ac:dyDescent="0.35">
      <c r="A44" s="51" t="s">
        <v>10</v>
      </c>
      <c r="B44" s="33"/>
      <c r="C44" s="39">
        <v>3</v>
      </c>
      <c r="D44" s="33"/>
      <c r="E44" s="39">
        <v>4</v>
      </c>
      <c r="F44" s="33"/>
      <c r="G44" s="41">
        <v>4</v>
      </c>
      <c r="I44" s="39">
        <v>5</v>
      </c>
      <c r="J44" s="33"/>
      <c r="K44">
        <f>G44-G52</f>
        <v>2</v>
      </c>
      <c r="O44" s="34"/>
      <c r="P44" s="35">
        <v>160</v>
      </c>
      <c r="Q44" s="56">
        <f>Q47+AA43</f>
        <v>5</v>
      </c>
      <c r="R44">
        <v>80</v>
      </c>
      <c r="S44" s="43">
        <f>S47+AA43</f>
        <v>2</v>
      </c>
      <c r="T44" s="35">
        <v>80</v>
      </c>
      <c r="U44" s="43">
        <f>U47+AA43</f>
        <v>6</v>
      </c>
      <c r="V44" s="35"/>
      <c r="W44" s="49">
        <f>AA43+W47</f>
        <v>5</v>
      </c>
      <c r="Y44" s="43">
        <f>AA43+Y47</f>
        <v>6</v>
      </c>
      <c r="Z44" s="35"/>
      <c r="AD44" s="37"/>
    </row>
    <row r="45" spans="1:30" ht="15" thickBot="1" x14ac:dyDescent="0.35">
      <c r="A45" s="52"/>
      <c r="B45" s="35">
        <v>160</v>
      </c>
      <c r="C45" s="43">
        <f>K44+C52</f>
        <v>3</v>
      </c>
      <c r="D45" s="35">
        <v>80</v>
      </c>
      <c r="E45" s="43">
        <f>K44+E52</f>
        <v>2</v>
      </c>
      <c r="F45" s="35"/>
      <c r="G45" s="43">
        <f>K44+G52</f>
        <v>4</v>
      </c>
      <c r="H45">
        <v>80</v>
      </c>
      <c r="I45" s="43">
        <f>K44+I52</f>
        <v>2</v>
      </c>
      <c r="J45" s="35"/>
      <c r="O45" s="32" t="s">
        <v>14</v>
      </c>
      <c r="P45" s="33"/>
      <c r="Q45" s="39">
        <v>0</v>
      </c>
      <c r="R45" s="33"/>
      <c r="S45" s="41">
        <v>0</v>
      </c>
      <c r="T45" s="33"/>
      <c r="U45" s="41">
        <v>0</v>
      </c>
      <c r="W45" s="39">
        <v>0</v>
      </c>
      <c r="X45" s="33"/>
      <c r="Y45" s="41">
        <v>0</v>
      </c>
      <c r="Z45" s="37"/>
      <c r="AA45">
        <f>U45-U47</f>
        <v>-3</v>
      </c>
      <c r="AD45" s="37"/>
    </row>
    <row r="46" spans="1:30" ht="15" thickBot="1" x14ac:dyDescent="0.35">
      <c r="A46" s="51" t="s">
        <v>11</v>
      </c>
      <c r="B46" s="33"/>
      <c r="C46" s="39">
        <v>4</v>
      </c>
      <c r="E46" s="41">
        <v>3</v>
      </c>
      <c r="F46" t="s">
        <v>134</v>
      </c>
      <c r="G46" s="39">
        <v>6</v>
      </c>
      <c r="H46" s="33" t="s">
        <v>136</v>
      </c>
      <c r="I46" s="41">
        <v>7</v>
      </c>
      <c r="J46" s="37"/>
      <c r="K46">
        <f>G46-G52</f>
        <v>4</v>
      </c>
      <c r="O46" s="34"/>
      <c r="P46" s="35">
        <v>160</v>
      </c>
      <c r="Q46" s="43">
        <f>Q47+AA45</f>
        <v>-1</v>
      </c>
      <c r="R46" s="35"/>
      <c r="S46" s="57">
        <f>S47+AA45</f>
        <v>-4</v>
      </c>
      <c r="T46" s="35"/>
      <c r="U46" s="57">
        <f>U47+AA45</f>
        <v>0</v>
      </c>
      <c r="V46" s="38">
        <v>0</v>
      </c>
      <c r="W46" s="43">
        <f>W47+AA45</f>
        <v>-1</v>
      </c>
      <c r="X46" s="35"/>
      <c r="Y46" s="57">
        <f>AA45+Y47</f>
        <v>0</v>
      </c>
      <c r="Z46" s="35">
        <v>160</v>
      </c>
      <c r="AD46" s="37"/>
    </row>
    <row r="47" spans="1:30" ht="15" thickBot="1" x14ac:dyDescent="0.35">
      <c r="A47" s="52"/>
      <c r="B47" s="35">
        <v>80</v>
      </c>
      <c r="C47" s="43">
        <f>K46+C52</f>
        <v>5</v>
      </c>
      <c r="D47" s="35"/>
      <c r="E47" s="43">
        <f>K46+E52</f>
        <v>4</v>
      </c>
      <c r="F47" t="s">
        <v>135</v>
      </c>
      <c r="G47" s="43">
        <f>K46+G52</f>
        <v>6</v>
      </c>
      <c r="H47" s="35">
        <v>80</v>
      </c>
      <c r="I47" s="43">
        <f>K46+I52</f>
        <v>4</v>
      </c>
      <c r="J47" s="37"/>
      <c r="O47" s="36"/>
      <c r="Q47">
        <f>Q37-AA37</f>
        <v>2</v>
      </c>
      <c r="S47">
        <f>S43-AA43</f>
        <v>-1</v>
      </c>
      <c r="U47">
        <f>U41-AA41</f>
        <v>3</v>
      </c>
      <c r="W47">
        <f>W37-AA37</f>
        <v>2</v>
      </c>
      <c r="Y47">
        <f>Y45-AA45</f>
        <v>3</v>
      </c>
      <c r="AD47" s="37"/>
    </row>
    <row r="48" spans="1:30" ht="15" thickBot="1" x14ac:dyDescent="0.35">
      <c r="A48" s="51" t="s">
        <v>12</v>
      </c>
      <c r="B48" s="33"/>
      <c r="C48" s="40">
        <v>5</v>
      </c>
      <c r="E48" s="39">
        <v>2</v>
      </c>
      <c r="F48" s="33"/>
      <c r="G48" s="41">
        <v>5</v>
      </c>
      <c r="I48" s="39">
        <v>4</v>
      </c>
      <c r="J48" s="33"/>
      <c r="K48">
        <v>2</v>
      </c>
      <c r="O48" s="36"/>
      <c r="AD48" s="37"/>
    </row>
    <row r="49" spans="1:30" ht="15" thickBot="1" x14ac:dyDescent="0.35">
      <c r="A49" s="52"/>
      <c r="B49" s="35">
        <v>160</v>
      </c>
      <c r="C49" s="43">
        <f>K48+C52</f>
        <v>3</v>
      </c>
      <c r="E49" s="43">
        <f>K48+E52</f>
        <v>2</v>
      </c>
      <c r="F49" s="35">
        <v>160</v>
      </c>
      <c r="G49" s="43">
        <f>K48+G52</f>
        <v>4</v>
      </c>
      <c r="I49" s="43">
        <f>K48+I52</f>
        <v>2</v>
      </c>
      <c r="J49" s="35"/>
      <c r="O49" s="36"/>
      <c r="Q49" s="32" t="s">
        <v>5</v>
      </c>
      <c r="R49" s="33"/>
      <c r="S49" s="32" t="s">
        <v>144</v>
      </c>
      <c r="T49" s="33"/>
      <c r="U49" s="32" t="s">
        <v>143</v>
      </c>
      <c r="V49" s="33"/>
      <c r="W49" s="32" t="s">
        <v>7</v>
      </c>
      <c r="X49" s="33"/>
      <c r="Y49" s="32" t="s">
        <v>8</v>
      </c>
      <c r="Z49" s="33"/>
      <c r="AD49" s="37"/>
    </row>
    <row r="50" spans="1:30" ht="15" thickBot="1" x14ac:dyDescent="0.35">
      <c r="A50" s="51" t="s">
        <v>14</v>
      </c>
      <c r="B50" s="33"/>
      <c r="C50" s="39">
        <v>0</v>
      </c>
      <c r="D50" s="33" t="s">
        <v>134</v>
      </c>
      <c r="E50" s="41">
        <v>0</v>
      </c>
      <c r="F50" t="s">
        <v>136</v>
      </c>
      <c r="G50" s="39">
        <v>0</v>
      </c>
      <c r="H50" s="33" t="s">
        <v>134</v>
      </c>
      <c r="I50" s="41">
        <v>0</v>
      </c>
      <c r="J50" s="37" t="s">
        <v>135</v>
      </c>
      <c r="K50">
        <v>0</v>
      </c>
      <c r="O50" s="36"/>
      <c r="Q50" s="36"/>
      <c r="R50" s="37">
        <v>80</v>
      </c>
      <c r="S50" s="34"/>
      <c r="T50" s="35">
        <v>80</v>
      </c>
      <c r="U50" s="34"/>
      <c r="V50" s="35">
        <v>80</v>
      </c>
      <c r="W50" s="34"/>
      <c r="X50" s="35">
        <v>160</v>
      </c>
      <c r="Y50" s="34"/>
      <c r="Z50" s="35">
        <v>160</v>
      </c>
      <c r="AD50" s="37"/>
    </row>
    <row r="51" spans="1:30" ht="15" thickBot="1" x14ac:dyDescent="0.35">
      <c r="A51" s="52"/>
      <c r="B51" s="35">
        <v>160</v>
      </c>
      <c r="C51" s="43">
        <f>K50+C52</f>
        <v>1</v>
      </c>
      <c r="D51" s="35"/>
      <c r="E51" s="43">
        <f>E52+K50</f>
        <v>0</v>
      </c>
      <c r="F51" s="38">
        <v>0</v>
      </c>
      <c r="G51" s="43">
        <f>G52+K50</f>
        <v>2</v>
      </c>
      <c r="H51" s="35"/>
      <c r="I51" s="43">
        <f>I52+K50</f>
        <v>0</v>
      </c>
      <c r="J51" s="35">
        <v>160</v>
      </c>
      <c r="O51" s="32" t="s">
        <v>9</v>
      </c>
      <c r="P51" s="24"/>
      <c r="Q51" s="39">
        <v>2</v>
      </c>
      <c r="R51" s="33"/>
      <c r="S51" s="39">
        <v>5</v>
      </c>
      <c r="T51" s="33"/>
      <c r="U51" s="39">
        <v>5</v>
      </c>
      <c r="V51" s="33"/>
      <c r="W51" s="39">
        <v>2</v>
      </c>
      <c r="X51" s="33"/>
      <c r="Y51" s="42">
        <v>3</v>
      </c>
      <c r="Z51" s="33"/>
      <c r="AA51">
        <v>0</v>
      </c>
      <c r="AD51" s="37"/>
    </row>
    <row r="52" spans="1:30" ht="15" thickBot="1" x14ac:dyDescent="0.35">
      <c r="A52" s="13"/>
      <c r="C52">
        <f>C44-K44</f>
        <v>1</v>
      </c>
      <c r="E52">
        <v>0</v>
      </c>
      <c r="G52">
        <f>G42-K42</f>
        <v>2</v>
      </c>
      <c r="I52">
        <v>0</v>
      </c>
      <c r="O52" s="34"/>
      <c r="P52" s="38">
        <v>80</v>
      </c>
      <c r="Q52" s="43">
        <f>AA51+Q61</f>
        <v>1</v>
      </c>
      <c r="R52" s="35"/>
      <c r="S52" s="43">
        <f>AA51+S61</f>
        <v>-2</v>
      </c>
      <c r="T52" s="35"/>
      <c r="U52" s="43">
        <f>AA51+U61</f>
        <v>3</v>
      </c>
      <c r="V52" s="35"/>
      <c r="W52" s="43">
        <f>AA51+W61</f>
        <v>2</v>
      </c>
      <c r="X52" s="35">
        <v>80</v>
      </c>
      <c r="Y52" s="49">
        <f>AA51+Y61</f>
        <v>3</v>
      </c>
      <c r="Z52" s="37"/>
      <c r="AD52" s="37"/>
    </row>
    <row r="53" spans="1:30" ht="15" thickBot="1" x14ac:dyDescent="0.35">
      <c r="A53" s="13"/>
      <c r="O53" s="32" t="s">
        <v>10</v>
      </c>
      <c r="P53" s="33"/>
      <c r="Q53" s="39">
        <v>3</v>
      </c>
      <c r="R53" s="33"/>
      <c r="S53" s="39">
        <v>4</v>
      </c>
      <c r="T53" s="33"/>
      <c r="U53" s="39">
        <v>4</v>
      </c>
      <c r="V53" s="33" t="s">
        <v>147</v>
      </c>
      <c r="W53" s="41">
        <v>4</v>
      </c>
      <c r="Y53" s="39">
        <v>5</v>
      </c>
      <c r="Z53" s="33" t="s">
        <v>136</v>
      </c>
      <c r="AA53">
        <f>W53-W61</f>
        <v>2</v>
      </c>
      <c r="AD53" s="37"/>
    </row>
    <row r="54" spans="1:30" ht="15" thickBot="1" x14ac:dyDescent="0.35">
      <c r="A54" s="13"/>
      <c r="C54" s="32" t="s">
        <v>5</v>
      </c>
      <c r="D54" s="33"/>
      <c r="E54" s="32" t="s">
        <v>6</v>
      </c>
      <c r="F54" s="33"/>
      <c r="G54" s="32" t="s">
        <v>7</v>
      </c>
      <c r="H54" s="33"/>
      <c r="I54" s="32" t="s">
        <v>8</v>
      </c>
      <c r="J54" s="33"/>
      <c r="O54" s="34"/>
      <c r="P54" s="35">
        <v>80</v>
      </c>
      <c r="Q54" s="43">
        <f>AA53+Q61</f>
        <v>3</v>
      </c>
      <c r="R54" s="35">
        <v>0</v>
      </c>
      <c r="S54" s="43">
        <f>S61+AA53</f>
        <v>0</v>
      </c>
      <c r="T54" s="35"/>
      <c r="U54" s="43">
        <f>AA53+U61</f>
        <v>5</v>
      </c>
      <c r="V54" s="35" t="s">
        <v>135</v>
      </c>
      <c r="W54" s="49">
        <f>W61+AA53</f>
        <v>4</v>
      </c>
      <c r="X54">
        <v>80</v>
      </c>
      <c r="Y54" s="43">
        <f>AA53+Y61</f>
        <v>5</v>
      </c>
      <c r="Z54" s="35">
        <v>0</v>
      </c>
      <c r="AD54" s="37"/>
    </row>
    <row r="55" spans="1:30" ht="15" thickBot="1" x14ac:dyDescent="0.35">
      <c r="A55" s="13"/>
      <c r="C55" s="36"/>
      <c r="D55" s="37">
        <v>80</v>
      </c>
      <c r="E55" s="34"/>
      <c r="F55" s="35">
        <v>160</v>
      </c>
      <c r="G55" s="34"/>
      <c r="H55" s="35">
        <v>240</v>
      </c>
      <c r="I55" s="34"/>
      <c r="J55" s="35">
        <v>160</v>
      </c>
      <c r="O55" s="32" t="s">
        <v>11</v>
      </c>
      <c r="P55" s="33"/>
      <c r="Q55" s="39">
        <v>4</v>
      </c>
      <c r="R55" s="33"/>
      <c r="S55" s="41">
        <v>3</v>
      </c>
      <c r="T55" s="33"/>
      <c r="U55" s="41">
        <v>3</v>
      </c>
      <c r="W55" s="39">
        <v>6</v>
      </c>
      <c r="X55" s="33"/>
      <c r="Y55" s="41">
        <v>7</v>
      </c>
      <c r="Z55" s="37"/>
      <c r="AA55">
        <v>0</v>
      </c>
      <c r="AD55" s="37"/>
    </row>
    <row r="56" spans="1:30" ht="15" thickBot="1" x14ac:dyDescent="0.35">
      <c r="A56" s="51" t="s">
        <v>9</v>
      </c>
      <c r="B56" s="24"/>
      <c r="C56" s="39">
        <v>2</v>
      </c>
      <c r="D56" s="33"/>
      <c r="E56" s="39">
        <v>5</v>
      </c>
      <c r="F56" s="33"/>
      <c r="G56" s="39">
        <v>2</v>
      </c>
      <c r="H56" s="33"/>
      <c r="I56" s="42">
        <v>3</v>
      </c>
      <c r="J56" s="33"/>
      <c r="K56">
        <v>0</v>
      </c>
      <c r="O56" s="34"/>
      <c r="P56" s="35">
        <v>80</v>
      </c>
      <c r="Q56" s="43">
        <f>AA55+Q61</f>
        <v>1</v>
      </c>
      <c r="R56" s="35"/>
      <c r="S56" s="49">
        <f>AA55+S61</f>
        <v>-2</v>
      </c>
      <c r="T56" s="35"/>
      <c r="U56" s="49">
        <f>AA55+U61</f>
        <v>3</v>
      </c>
      <c r="V56">
        <v>80</v>
      </c>
      <c r="W56" s="43">
        <f>AA55+W61</f>
        <v>2</v>
      </c>
      <c r="X56" s="35"/>
      <c r="Y56" s="49">
        <f>AA55+Y61</f>
        <v>3</v>
      </c>
      <c r="Z56" s="37"/>
      <c r="AD56" s="37"/>
    </row>
    <row r="57" spans="1:30" ht="15" thickBot="1" x14ac:dyDescent="0.35">
      <c r="A57" s="52"/>
      <c r="B57" s="38">
        <v>80</v>
      </c>
      <c r="C57" s="43">
        <f>K56+C66</f>
        <v>1</v>
      </c>
      <c r="D57" s="35"/>
      <c r="E57" s="43">
        <f>K56+E66</f>
        <v>-1</v>
      </c>
      <c r="F57" s="35"/>
      <c r="G57" s="43">
        <f>K56+G66</f>
        <v>2</v>
      </c>
      <c r="H57" s="35">
        <v>80</v>
      </c>
      <c r="I57" s="43">
        <f>K56+I66</f>
        <v>-1</v>
      </c>
      <c r="J57" s="37"/>
      <c r="O57" s="32" t="s">
        <v>12</v>
      </c>
      <c r="P57" s="33"/>
      <c r="Q57" s="40">
        <v>5</v>
      </c>
      <c r="S57" s="39">
        <v>2</v>
      </c>
      <c r="T57" s="33"/>
      <c r="U57" s="39">
        <f>$T$5</f>
        <v>1000000</v>
      </c>
      <c r="V57" s="33"/>
      <c r="W57" s="41">
        <v>5</v>
      </c>
      <c r="X57" t="s">
        <v>147</v>
      </c>
      <c r="Y57" s="39">
        <v>4</v>
      </c>
      <c r="Z57" s="33" t="s">
        <v>134</v>
      </c>
      <c r="AA57">
        <f>Q57-Q61</f>
        <v>4</v>
      </c>
      <c r="AD57" s="37"/>
    </row>
    <row r="58" spans="1:30" ht="15" thickBot="1" x14ac:dyDescent="0.35">
      <c r="A58" s="51" t="s">
        <v>10</v>
      </c>
      <c r="B58" s="33"/>
      <c r="C58" s="39">
        <v>3</v>
      </c>
      <c r="D58" s="33" t="s">
        <v>136</v>
      </c>
      <c r="E58" s="39">
        <v>4</v>
      </c>
      <c r="F58" s="33"/>
      <c r="G58" s="41">
        <v>4</v>
      </c>
      <c r="H58" t="s">
        <v>135</v>
      </c>
      <c r="I58" s="39">
        <v>5</v>
      </c>
      <c r="J58" s="33"/>
      <c r="K58">
        <f>G58-G66</f>
        <v>2</v>
      </c>
      <c r="O58" s="34"/>
      <c r="P58" s="35">
        <v>160</v>
      </c>
      <c r="Q58" s="56">
        <f>Q61+AA57</f>
        <v>5</v>
      </c>
      <c r="R58">
        <v>80</v>
      </c>
      <c r="S58" s="43">
        <f>S61+AA57</f>
        <v>2</v>
      </c>
      <c r="T58" s="35">
        <v>80</v>
      </c>
      <c r="U58" s="43">
        <f>U61+AA57</f>
        <v>7</v>
      </c>
      <c r="V58" s="35"/>
      <c r="W58" s="49">
        <f>AA57+W61</f>
        <v>6</v>
      </c>
      <c r="Y58" s="43">
        <f>AA57+Y61</f>
        <v>7</v>
      </c>
      <c r="Z58" s="35"/>
      <c r="AD58" s="37"/>
    </row>
    <row r="59" spans="1:30" ht="15" thickBot="1" x14ac:dyDescent="0.35">
      <c r="A59" s="52"/>
      <c r="B59" s="35">
        <v>160</v>
      </c>
      <c r="C59" s="43">
        <f>K58+C66</f>
        <v>3</v>
      </c>
      <c r="D59" s="35">
        <v>80</v>
      </c>
      <c r="E59" s="43">
        <f>K58+E66</f>
        <v>1</v>
      </c>
      <c r="F59" s="35"/>
      <c r="G59" s="43">
        <f>K58+G66</f>
        <v>4</v>
      </c>
      <c r="H59">
        <v>80</v>
      </c>
      <c r="I59" s="43">
        <f>K58+I66</f>
        <v>1</v>
      </c>
      <c r="J59" s="35"/>
      <c r="O59" s="32" t="s">
        <v>14</v>
      </c>
      <c r="P59" s="33"/>
      <c r="Q59" s="39">
        <v>0</v>
      </c>
      <c r="R59" s="33"/>
      <c r="S59" s="41">
        <v>0</v>
      </c>
      <c r="T59" s="33"/>
      <c r="U59" s="41">
        <v>0</v>
      </c>
      <c r="V59" t="s">
        <v>136</v>
      </c>
      <c r="W59" s="39">
        <v>0</v>
      </c>
      <c r="X59" s="33"/>
      <c r="Y59" s="41">
        <v>0</v>
      </c>
      <c r="Z59" s="37" t="s">
        <v>135</v>
      </c>
      <c r="AA59">
        <f>U59-U61</f>
        <v>-3</v>
      </c>
      <c r="AD59" s="37"/>
    </row>
    <row r="60" spans="1:30" ht="15" thickBot="1" x14ac:dyDescent="0.35">
      <c r="A60" s="51" t="s">
        <v>11</v>
      </c>
      <c r="B60" s="33"/>
      <c r="C60" s="39">
        <v>4</v>
      </c>
      <c r="D60" t="s">
        <v>137</v>
      </c>
      <c r="E60" s="41">
        <v>3</v>
      </c>
      <c r="F60" t="s">
        <v>135</v>
      </c>
      <c r="G60" s="39">
        <v>6</v>
      </c>
      <c r="H60" s="33" t="s">
        <v>136</v>
      </c>
      <c r="I60" s="41">
        <v>7</v>
      </c>
      <c r="J60" s="37"/>
      <c r="K60">
        <f>G60-G66</f>
        <v>4</v>
      </c>
      <c r="O60" s="34"/>
      <c r="P60" s="35">
        <v>160</v>
      </c>
      <c r="Q60" s="43">
        <f>Q61+AA59</f>
        <v>-2</v>
      </c>
      <c r="R60" s="35"/>
      <c r="S60" s="57">
        <f>S61+AA59</f>
        <v>-5</v>
      </c>
      <c r="T60" s="35"/>
      <c r="U60" s="57">
        <f>U61+AA59</f>
        <v>0</v>
      </c>
      <c r="V60" s="38">
        <v>0</v>
      </c>
      <c r="W60" s="43">
        <f>W61+AA59</f>
        <v>-1</v>
      </c>
      <c r="X60" s="35"/>
      <c r="Y60" s="57">
        <f>AA59+Y61</f>
        <v>0</v>
      </c>
      <c r="Z60" s="35">
        <v>160</v>
      </c>
      <c r="AD60" s="37"/>
    </row>
    <row r="61" spans="1:30" ht="15" thickBot="1" x14ac:dyDescent="0.35">
      <c r="A61" s="52"/>
      <c r="B61" s="35">
        <v>80</v>
      </c>
      <c r="C61" s="43">
        <f>K60+C66</f>
        <v>5</v>
      </c>
      <c r="D61" s="35"/>
      <c r="E61" s="43">
        <f>K60+E66</f>
        <v>3</v>
      </c>
      <c r="F61">
        <v>0</v>
      </c>
      <c r="G61" s="43">
        <f>K60+G66</f>
        <v>6</v>
      </c>
      <c r="H61" s="35">
        <v>80</v>
      </c>
      <c r="I61" s="43">
        <f>K60+I66</f>
        <v>3</v>
      </c>
      <c r="J61" s="37"/>
      <c r="O61" s="36"/>
      <c r="Q61">
        <f>Q53-AA53</f>
        <v>1</v>
      </c>
      <c r="S61">
        <f>S57-AA57</f>
        <v>-2</v>
      </c>
      <c r="U61">
        <f>U55-AA55</f>
        <v>3</v>
      </c>
      <c r="W61">
        <f>W51-AA51</f>
        <v>2</v>
      </c>
      <c r="Y61">
        <f>Y59-AA59</f>
        <v>3</v>
      </c>
      <c r="AD61" s="37"/>
    </row>
    <row r="62" spans="1:30" ht="15" thickBot="1" x14ac:dyDescent="0.35">
      <c r="A62" s="51" t="s">
        <v>12</v>
      </c>
      <c r="B62" s="33"/>
      <c r="C62" s="40">
        <v>5</v>
      </c>
      <c r="E62" s="39">
        <v>2</v>
      </c>
      <c r="F62" s="33"/>
      <c r="G62" s="41">
        <v>5</v>
      </c>
      <c r="I62" s="39">
        <v>4</v>
      </c>
      <c r="J62" s="33"/>
      <c r="K62">
        <v>2</v>
      </c>
      <c r="O62" s="36"/>
      <c r="AD62" s="37"/>
    </row>
    <row r="63" spans="1:30" ht="15" thickBot="1" x14ac:dyDescent="0.35">
      <c r="A63" s="52"/>
      <c r="B63" s="35">
        <v>160</v>
      </c>
      <c r="C63" s="43">
        <f>K62+C66</f>
        <v>3</v>
      </c>
      <c r="E63" s="43">
        <f>K62+E66</f>
        <v>1</v>
      </c>
      <c r="F63" s="35">
        <v>160</v>
      </c>
      <c r="G63" s="43">
        <f>K62+G66</f>
        <v>4</v>
      </c>
      <c r="I63" s="43">
        <f>K62+I66</f>
        <v>1</v>
      </c>
      <c r="J63" s="35"/>
      <c r="O63" s="36"/>
      <c r="Q63" s="32" t="s">
        <v>5</v>
      </c>
      <c r="R63" s="33"/>
      <c r="S63" s="32" t="s">
        <v>144</v>
      </c>
      <c r="T63" s="33"/>
      <c r="U63" s="32" t="s">
        <v>143</v>
      </c>
      <c r="V63" s="33"/>
      <c r="W63" s="32" t="s">
        <v>7</v>
      </c>
      <c r="X63" s="33"/>
      <c r="Y63" s="32" t="s">
        <v>8</v>
      </c>
      <c r="Z63" s="33"/>
      <c r="AD63" s="37"/>
    </row>
    <row r="64" spans="1:30" ht="15" thickBot="1" x14ac:dyDescent="0.35">
      <c r="A64" s="51" t="s">
        <v>14</v>
      </c>
      <c r="B64" s="33"/>
      <c r="C64" s="39">
        <v>0</v>
      </c>
      <c r="D64" s="33" t="s">
        <v>134</v>
      </c>
      <c r="E64" s="41">
        <v>0</v>
      </c>
      <c r="F64" t="s">
        <v>136</v>
      </c>
      <c r="G64" s="39">
        <v>0</v>
      </c>
      <c r="H64" s="33" t="s">
        <v>134</v>
      </c>
      <c r="I64" s="41">
        <v>0</v>
      </c>
      <c r="J64" s="37"/>
      <c r="K64">
        <v>1</v>
      </c>
      <c r="O64" s="36"/>
      <c r="Q64" s="36"/>
      <c r="R64" s="37">
        <v>80</v>
      </c>
      <c r="S64" s="34"/>
      <c r="T64" s="35">
        <v>80</v>
      </c>
      <c r="U64" s="34"/>
      <c r="V64" s="35">
        <v>80</v>
      </c>
      <c r="W64" s="34"/>
      <c r="X64" s="35">
        <v>160</v>
      </c>
      <c r="Y64" s="34"/>
      <c r="Z64" s="35">
        <v>160</v>
      </c>
      <c r="AD64" s="37"/>
    </row>
    <row r="65" spans="1:30" ht="15" thickBot="1" x14ac:dyDescent="0.35">
      <c r="A65" s="52"/>
      <c r="B65" s="35">
        <v>160</v>
      </c>
      <c r="C65" s="43">
        <f>K64+C66</f>
        <v>2</v>
      </c>
      <c r="D65" s="35" t="s">
        <v>135</v>
      </c>
      <c r="E65" s="43">
        <f>E66+K64</f>
        <v>0</v>
      </c>
      <c r="F65" s="38">
        <v>0</v>
      </c>
      <c r="G65" s="43">
        <f>G66+K64</f>
        <v>3</v>
      </c>
      <c r="H65" s="35"/>
      <c r="I65" s="43">
        <f>I66+K64</f>
        <v>0</v>
      </c>
      <c r="J65" s="35">
        <v>160</v>
      </c>
      <c r="O65" s="32" t="s">
        <v>9</v>
      </c>
      <c r="P65" s="24"/>
      <c r="Q65" s="39">
        <v>2</v>
      </c>
      <c r="R65" s="33"/>
      <c r="S65" s="39">
        <v>5</v>
      </c>
      <c r="T65" s="33"/>
      <c r="U65" s="39">
        <v>5</v>
      </c>
      <c r="V65" s="33"/>
      <c r="W65" s="39">
        <v>2</v>
      </c>
      <c r="X65" s="33"/>
      <c r="Y65" s="42">
        <v>3</v>
      </c>
      <c r="Z65" s="33"/>
      <c r="AA65">
        <v>0</v>
      </c>
      <c r="AD65" s="37"/>
    </row>
    <row r="66" spans="1:30" ht="15" thickBot="1" x14ac:dyDescent="0.35">
      <c r="A66" s="13"/>
      <c r="C66">
        <f>C58-K58</f>
        <v>1</v>
      </c>
      <c r="E66">
        <v>-1</v>
      </c>
      <c r="G66">
        <f>G56-K56</f>
        <v>2</v>
      </c>
      <c r="I66">
        <v>-1</v>
      </c>
      <c r="O66" s="34"/>
      <c r="P66" s="38">
        <v>80</v>
      </c>
      <c r="Q66" s="43">
        <f>AA65+Q75</f>
        <v>1</v>
      </c>
      <c r="R66" s="35"/>
      <c r="S66" s="43">
        <f>AA65+S75</f>
        <v>-1</v>
      </c>
      <c r="T66" s="35"/>
      <c r="U66" s="43">
        <f>AA65+U75</f>
        <v>2</v>
      </c>
      <c r="V66" s="35"/>
      <c r="W66" s="43">
        <f>AA65+W75</f>
        <v>2</v>
      </c>
      <c r="X66" s="35">
        <v>80</v>
      </c>
      <c r="Y66" s="49">
        <f>AA65+Y75</f>
        <v>1</v>
      </c>
      <c r="Z66" s="37"/>
      <c r="AD66" s="37"/>
    </row>
    <row r="67" spans="1:30" ht="15" thickBot="1" x14ac:dyDescent="0.35">
      <c r="A67" s="13"/>
      <c r="O67" s="32" t="s">
        <v>10</v>
      </c>
      <c r="P67" s="33"/>
      <c r="Q67" s="39">
        <v>3</v>
      </c>
      <c r="R67" s="33"/>
      <c r="S67" s="39">
        <v>4</v>
      </c>
      <c r="T67" s="33"/>
      <c r="U67" s="39">
        <v>4</v>
      </c>
      <c r="V67" s="33"/>
      <c r="W67" s="41">
        <v>4</v>
      </c>
      <c r="Y67" s="39">
        <v>5</v>
      </c>
      <c r="Z67" s="33"/>
      <c r="AA67">
        <f>W67-W75</f>
        <v>2</v>
      </c>
      <c r="AD67" s="37"/>
    </row>
    <row r="68" spans="1:30" ht="15" thickBot="1" x14ac:dyDescent="0.35">
      <c r="A68" s="13"/>
      <c r="C68" s="32" t="s">
        <v>5</v>
      </c>
      <c r="D68" s="33"/>
      <c r="E68" s="32" t="s">
        <v>6</v>
      </c>
      <c r="F68" s="33"/>
      <c r="G68" s="32" t="s">
        <v>7</v>
      </c>
      <c r="H68" s="33"/>
      <c r="I68" s="32" t="s">
        <v>8</v>
      </c>
      <c r="J68" s="33"/>
      <c r="O68" s="34"/>
      <c r="P68" s="35">
        <v>80</v>
      </c>
      <c r="Q68" s="43">
        <f>AA67+Q75</f>
        <v>3</v>
      </c>
      <c r="R68" s="35">
        <v>80</v>
      </c>
      <c r="S68" s="43">
        <f>S75+AA67</f>
        <v>1</v>
      </c>
      <c r="T68" s="35"/>
      <c r="U68" s="43">
        <f>AA67+U75</f>
        <v>4</v>
      </c>
      <c r="V68" s="35">
        <v>0</v>
      </c>
      <c r="W68" s="49">
        <f>W75+AA67</f>
        <v>4</v>
      </c>
      <c r="X68">
        <v>0</v>
      </c>
      <c r="Y68" s="43">
        <f>AA67+Y75</f>
        <v>3</v>
      </c>
      <c r="Z68" s="35"/>
      <c r="AD68" s="37"/>
    </row>
    <row r="69" spans="1:30" ht="15" thickBot="1" x14ac:dyDescent="0.35">
      <c r="A69" s="13"/>
      <c r="C69" s="36"/>
      <c r="D69" s="37">
        <v>80</v>
      </c>
      <c r="E69" s="34"/>
      <c r="F69" s="35">
        <v>160</v>
      </c>
      <c r="G69" s="34"/>
      <c r="H69" s="35">
        <v>240</v>
      </c>
      <c r="I69" s="34"/>
      <c r="J69" s="35">
        <v>160</v>
      </c>
      <c r="O69" s="32" t="s">
        <v>11</v>
      </c>
      <c r="P69" s="33"/>
      <c r="Q69" s="39">
        <v>4</v>
      </c>
      <c r="R69" s="33"/>
      <c r="S69" s="41">
        <v>3</v>
      </c>
      <c r="T69" s="33"/>
      <c r="U69" s="41">
        <v>3</v>
      </c>
      <c r="W69" s="39">
        <v>6</v>
      </c>
      <c r="X69" s="33"/>
      <c r="Y69" s="41">
        <v>7</v>
      </c>
      <c r="Z69" s="37"/>
      <c r="AA69">
        <f>U69-U75</f>
        <v>1</v>
      </c>
      <c r="AD69" s="37"/>
    </row>
    <row r="70" spans="1:30" ht="15" thickBot="1" x14ac:dyDescent="0.35">
      <c r="A70" s="51" t="s">
        <v>9</v>
      </c>
      <c r="B70" s="24"/>
      <c r="C70" s="39">
        <v>2</v>
      </c>
      <c r="D70" s="33"/>
      <c r="E70" s="39">
        <v>5</v>
      </c>
      <c r="F70" s="33"/>
      <c r="G70" s="39">
        <v>2</v>
      </c>
      <c r="H70" s="33"/>
      <c r="I70" s="42">
        <v>3</v>
      </c>
      <c r="J70" s="33"/>
      <c r="K70">
        <v>0</v>
      </c>
      <c r="O70" s="34"/>
      <c r="P70" s="35">
        <v>80</v>
      </c>
      <c r="Q70" s="43">
        <f>AA69+Q75</f>
        <v>2</v>
      </c>
      <c r="R70" s="35"/>
      <c r="S70" s="49">
        <f>AA69+S75</f>
        <v>0</v>
      </c>
      <c r="T70" s="35"/>
      <c r="U70" s="49">
        <f>AA69+U75</f>
        <v>3</v>
      </c>
      <c r="V70">
        <v>80</v>
      </c>
      <c r="W70" s="43">
        <f>AA69+W75</f>
        <v>3</v>
      </c>
      <c r="X70" s="35"/>
      <c r="Y70" s="49">
        <f>AA69+Y75</f>
        <v>2</v>
      </c>
      <c r="Z70" s="37"/>
      <c r="AD70" s="37"/>
    </row>
    <row r="71" spans="1:30" ht="15" thickBot="1" x14ac:dyDescent="0.35">
      <c r="A71" s="52"/>
      <c r="B71" s="38">
        <v>80</v>
      </c>
      <c r="C71" s="43">
        <f>K70+C80</f>
        <v>1</v>
      </c>
      <c r="D71" s="35"/>
      <c r="E71" s="43">
        <f>K70+E80</f>
        <v>-1</v>
      </c>
      <c r="F71" s="35"/>
      <c r="G71" s="43">
        <f>K70+G80</f>
        <v>2</v>
      </c>
      <c r="H71" s="35">
        <v>80</v>
      </c>
      <c r="I71" s="43">
        <f>K70+I80</f>
        <v>1</v>
      </c>
      <c r="J71" s="37"/>
      <c r="O71" s="32" t="s">
        <v>12</v>
      </c>
      <c r="P71" s="33"/>
      <c r="Q71" s="40">
        <v>5</v>
      </c>
      <c r="S71" s="39">
        <v>2</v>
      </c>
      <c r="T71" s="33"/>
      <c r="U71" s="39">
        <f>$T$5</f>
        <v>1000000</v>
      </c>
      <c r="V71" s="33"/>
      <c r="W71" s="41">
        <v>5</v>
      </c>
      <c r="Y71" s="39">
        <v>4</v>
      </c>
      <c r="Z71" s="33"/>
      <c r="AA71">
        <f>W71-W75</f>
        <v>3</v>
      </c>
      <c r="AD71" s="37"/>
    </row>
    <row r="72" spans="1:30" ht="15" thickBot="1" x14ac:dyDescent="0.35">
      <c r="A72" s="51" t="s">
        <v>10</v>
      </c>
      <c r="B72" s="33"/>
      <c r="C72" s="39">
        <v>3</v>
      </c>
      <c r="D72" s="33" t="s">
        <v>135</v>
      </c>
      <c r="E72" s="39">
        <v>4</v>
      </c>
      <c r="F72" s="33"/>
      <c r="G72" s="41">
        <v>4</v>
      </c>
      <c r="H72" t="s">
        <v>136</v>
      </c>
      <c r="I72" s="39">
        <v>5</v>
      </c>
      <c r="J72" s="33"/>
      <c r="K72">
        <v>2</v>
      </c>
      <c r="O72" s="34"/>
      <c r="P72" s="35">
        <v>160</v>
      </c>
      <c r="Q72" s="56">
        <f>Q75+AA71</f>
        <v>4</v>
      </c>
      <c r="S72" s="43">
        <f>S75+AA71</f>
        <v>2</v>
      </c>
      <c r="T72" s="35">
        <v>80</v>
      </c>
      <c r="U72" s="43">
        <f>U75+AA71</f>
        <v>5</v>
      </c>
      <c r="V72" s="35"/>
      <c r="W72" s="49">
        <f>AA71+W75</f>
        <v>5</v>
      </c>
      <c r="X72">
        <v>80</v>
      </c>
      <c r="Y72" s="43">
        <f>AA71+Y75</f>
        <v>4</v>
      </c>
      <c r="Z72" s="35">
        <v>0</v>
      </c>
      <c r="AD72" s="37"/>
    </row>
    <row r="73" spans="1:30" ht="15" thickBot="1" x14ac:dyDescent="0.35">
      <c r="A73" s="52"/>
      <c r="B73" s="35">
        <v>160</v>
      </c>
      <c r="C73" s="43">
        <f>K72+C80</f>
        <v>3</v>
      </c>
      <c r="D73" s="35">
        <v>80</v>
      </c>
      <c r="E73" s="43">
        <f>K72+E80</f>
        <v>1</v>
      </c>
      <c r="F73" s="35"/>
      <c r="G73" s="43">
        <f>K72+G80</f>
        <v>4</v>
      </c>
      <c r="H73">
        <v>80</v>
      </c>
      <c r="I73" s="43">
        <f>K72+I80</f>
        <v>3</v>
      </c>
      <c r="J73" s="35"/>
      <c r="O73" s="32" t="s">
        <v>14</v>
      </c>
      <c r="P73" s="33"/>
      <c r="Q73" s="39">
        <v>0</v>
      </c>
      <c r="R73" s="33"/>
      <c r="S73" s="41">
        <v>0</v>
      </c>
      <c r="T73" s="33"/>
      <c r="U73" s="41">
        <v>0</v>
      </c>
      <c r="W73" s="39">
        <v>0</v>
      </c>
      <c r="X73" s="33"/>
      <c r="Y73" s="41">
        <v>0</v>
      </c>
      <c r="Z73" s="37"/>
      <c r="AA73">
        <f>Y73-Y75</f>
        <v>-1</v>
      </c>
      <c r="AD73" s="37"/>
    </row>
    <row r="74" spans="1:30" ht="15" thickBot="1" x14ac:dyDescent="0.35">
      <c r="A74" s="51" t="s">
        <v>11</v>
      </c>
      <c r="B74" s="33"/>
      <c r="C74" s="39">
        <v>4</v>
      </c>
      <c r="D74" t="s">
        <v>137</v>
      </c>
      <c r="E74" s="41">
        <v>3</v>
      </c>
      <c r="G74" s="39">
        <v>6</v>
      </c>
      <c r="H74" s="33"/>
      <c r="I74" s="41">
        <v>7</v>
      </c>
      <c r="J74" s="37"/>
      <c r="K74">
        <v>4</v>
      </c>
      <c r="O74" s="34"/>
      <c r="P74" s="35">
        <v>160</v>
      </c>
      <c r="Q74" s="43">
        <f>Q75+AA73</f>
        <v>0</v>
      </c>
      <c r="R74" s="35"/>
      <c r="S74" s="57">
        <f>S75+AA73</f>
        <v>-2</v>
      </c>
      <c r="T74" s="35"/>
      <c r="U74" s="57">
        <f>U75+AA73</f>
        <v>1</v>
      </c>
      <c r="V74" s="38"/>
      <c r="W74" s="43">
        <f>W75+AA73</f>
        <v>1</v>
      </c>
      <c r="X74" s="35"/>
      <c r="Y74" s="57">
        <f>AA73+Y75</f>
        <v>0</v>
      </c>
      <c r="Z74" s="35">
        <v>160</v>
      </c>
      <c r="AD74" s="37"/>
    </row>
    <row r="75" spans="1:30" ht="15" thickBot="1" x14ac:dyDescent="0.35">
      <c r="A75" s="52"/>
      <c r="B75" s="35">
        <v>80</v>
      </c>
      <c r="C75" s="43">
        <f>K74+C80</f>
        <v>5</v>
      </c>
      <c r="D75" s="35"/>
      <c r="E75" s="43">
        <f>K74+E80</f>
        <v>3</v>
      </c>
      <c r="F75">
        <v>0</v>
      </c>
      <c r="G75" s="43">
        <f>K74+G80</f>
        <v>6</v>
      </c>
      <c r="H75" s="35">
        <v>80</v>
      </c>
      <c r="I75" s="43">
        <f>K74+I80</f>
        <v>5</v>
      </c>
      <c r="J75" s="37"/>
      <c r="O75" s="36"/>
      <c r="Q75">
        <f>Q67-AA67</f>
        <v>1</v>
      </c>
      <c r="S75">
        <f>S71-AA71</f>
        <v>-1</v>
      </c>
      <c r="U75">
        <f>U67-AA67</f>
        <v>2</v>
      </c>
      <c r="W75">
        <f>W65-AA65</f>
        <v>2</v>
      </c>
      <c r="Y75">
        <f>Y71-AA71</f>
        <v>1</v>
      </c>
      <c r="AD75" s="37"/>
    </row>
    <row r="76" spans="1:30" x14ac:dyDescent="0.3">
      <c r="A76" s="51" t="s">
        <v>12</v>
      </c>
      <c r="B76" s="33"/>
      <c r="C76" s="40">
        <v>5</v>
      </c>
      <c r="E76" s="39">
        <v>2</v>
      </c>
      <c r="F76" s="33"/>
      <c r="G76" s="41">
        <v>5</v>
      </c>
      <c r="I76" s="39">
        <v>4</v>
      </c>
      <c r="J76" s="33"/>
      <c r="K76">
        <v>3</v>
      </c>
      <c r="O76" s="36"/>
      <c r="P76" t="s">
        <v>148</v>
      </c>
      <c r="AD76" s="37"/>
    </row>
    <row r="77" spans="1:30" ht="15" thickBot="1" x14ac:dyDescent="0.35">
      <c r="A77" s="52"/>
      <c r="B77" s="35">
        <v>160</v>
      </c>
      <c r="C77" s="43">
        <f>K76+C80</f>
        <v>4</v>
      </c>
      <c r="E77" s="43">
        <f>K76+E80</f>
        <v>2</v>
      </c>
      <c r="F77" s="35">
        <v>160</v>
      </c>
      <c r="G77" s="43">
        <f>K76+G80</f>
        <v>5</v>
      </c>
      <c r="I77" s="43">
        <f>K76+I80</f>
        <v>4</v>
      </c>
      <c r="J77" s="35"/>
      <c r="O77" s="36"/>
      <c r="AD77" s="37"/>
    </row>
    <row r="78" spans="1:30" x14ac:dyDescent="0.3">
      <c r="A78" s="51" t="s">
        <v>14</v>
      </c>
      <c r="B78" s="33"/>
      <c r="C78" s="39">
        <v>0</v>
      </c>
      <c r="D78" s="33" t="s">
        <v>136</v>
      </c>
      <c r="E78" s="41">
        <v>0</v>
      </c>
      <c r="G78" s="39">
        <v>0</v>
      </c>
      <c r="H78" s="33" t="s">
        <v>134</v>
      </c>
      <c r="I78" s="41">
        <v>0</v>
      </c>
      <c r="J78" s="37"/>
      <c r="K78">
        <v>-1</v>
      </c>
      <c r="O78" s="36"/>
      <c r="Q78" s="32" t="s">
        <v>5</v>
      </c>
      <c r="R78" s="33"/>
      <c r="S78" s="32" t="s">
        <v>144</v>
      </c>
      <c r="T78" s="33"/>
      <c r="U78" s="32" t="s">
        <v>143</v>
      </c>
      <c r="V78" s="33"/>
      <c r="W78" s="32" t="s">
        <v>7</v>
      </c>
      <c r="X78" s="33"/>
      <c r="Y78" s="32" t="s">
        <v>8</v>
      </c>
      <c r="Z78" s="33"/>
      <c r="AD78" s="37"/>
    </row>
    <row r="79" spans="1:30" ht="15" thickBot="1" x14ac:dyDescent="0.35">
      <c r="A79" s="52"/>
      <c r="B79" s="35">
        <v>160</v>
      </c>
      <c r="C79" s="43">
        <f>K78+C80</f>
        <v>0</v>
      </c>
      <c r="D79" s="35">
        <v>0</v>
      </c>
      <c r="E79" s="43">
        <f>E80+K78</f>
        <v>-2</v>
      </c>
      <c r="F79" s="38"/>
      <c r="G79" s="43">
        <f>G80+K78</f>
        <v>1</v>
      </c>
      <c r="H79" s="35" t="s">
        <v>135</v>
      </c>
      <c r="I79" s="43">
        <f>I80+K78</f>
        <v>0</v>
      </c>
      <c r="J79" s="35">
        <v>160</v>
      </c>
      <c r="O79" s="36"/>
      <c r="Q79" s="36"/>
      <c r="R79" s="37">
        <v>80</v>
      </c>
      <c r="S79" s="34"/>
      <c r="T79" s="35">
        <v>80</v>
      </c>
      <c r="U79" s="34"/>
      <c r="V79" s="35">
        <v>80</v>
      </c>
      <c r="W79" s="34"/>
      <c r="X79" s="35">
        <f xml:space="preserve"> 160 + 80</f>
        <v>240</v>
      </c>
      <c r="Y79" s="34"/>
      <c r="Z79" s="35">
        <v>160</v>
      </c>
      <c r="AD79" s="37"/>
    </row>
    <row r="80" spans="1:30" x14ac:dyDescent="0.3">
      <c r="A80" s="13"/>
      <c r="C80">
        <v>1</v>
      </c>
      <c r="E80">
        <v>-1</v>
      </c>
      <c r="G80">
        <v>2</v>
      </c>
      <c r="I80">
        <v>1</v>
      </c>
      <c r="O80" s="32" t="s">
        <v>9</v>
      </c>
      <c r="P80" s="24"/>
      <c r="Q80" s="39">
        <v>2</v>
      </c>
      <c r="R80" s="33"/>
      <c r="S80" s="39">
        <v>5</v>
      </c>
      <c r="T80" s="33"/>
      <c r="U80" s="39">
        <v>5</v>
      </c>
      <c r="V80" s="33"/>
      <c r="W80" s="39">
        <v>2</v>
      </c>
      <c r="X80" s="33"/>
      <c r="Y80" s="42">
        <v>3</v>
      </c>
      <c r="Z80" s="33"/>
      <c r="AA80">
        <v>0</v>
      </c>
      <c r="AD80" s="37"/>
    </row>
    <row r="81" spans="1:30" ht="15" thickBot="1" x14ac:dyDescent="0.35">
      <c r="A81" s="13"/>
      <c r="O81" s="34"/>
      <c r="P81" s="38">
        <v>80</v>
      </c>
      <c r="Q81" s="43">
        <f>AA80+Q90</f>
        <v>1</v>
      </c>
      <c r="R81" s="35"/>
      <c r="S81" s="43">
        <f>AA80+S90</f>
        <v>-1</v>
      </c>
      <c r="T81" s="35"/>
      <c r="U81" s="43">
        <f>AA80+U90</f>
        <v>2</v>
      </c>
      <c r="V81" s="35"/>
      <c r="W81" s="43">
        <f>AA80+W90</f>
        <v>2</v>
      </c>
      <c r="X81" s="35">
        <v>80</v>
      </c>
      <c r="Y81" s="49">
        <f>AA80+Y90</f>
        <v>1</v>
      </c>
      <c r="Z81" s="37"/>
      <c r="AD81" s="37"/>
    </row>
    <row r="82" spans="1:30" x14ac:dyDescent="0.3">
      <c r="A82" s="13"/>
      <c r="C82" s="32" t="s">
        <v>5</v>
      </c>
      <c r="D82" s="33"/>
      <c r="E82" s="32" t="s">
        <v>6</v>
      </c>
      <c r="F82" s="33"/>
      <c r="G82" s="32" t="s">
        <v>7</v>
      </c>
      <c r="H82" s="33"/>
      <c r="I82" s="32" t="s">
        <v>8</v>
      </c>
      <c r="J82" s="33"/>
      <c r="O82" s="32" t="s">
        <v>10</v>
      </c>
      <c r="P82" s="33"/>
      <c r="Q82" s="39">
        <v>3</v>
      </c>
      <c r="R82" s="33"/>
      <c r="S82" s="39">
        <v>4</v>
      </c>
      <c r="T82" s="33"/>
      <c r="U82" s="39">
        <v>4</v>
      </c>
      <c r="V82" s="33"/>
      <c r="W82" s="41">
        <v>4</v>
      </c>
      <c r="Y82" s="39">
        <v>5</v>
      </c>
      <c r="Z82" s="33"/>
      <c r="AA82">
        <f>W82-W90</f>
        <v>2</v>
      </c>
      <c r="AD82" s="37"/>
    </row>
    <row r="83" spans="1:30" ht="15" thickBot="1" x14ac:dyDescent="0.35">
      <c r="A83" s="13"/>
      <c r="C83" s="36"/>
      <c r="D83" s="37">
        <v>80</v>
      </c>
      <c r="E83" s="34"/>
      <c r="F83" s="35">
        <v>160</v>
      </c>
      <c r="G83" s="34"/>
      <c r="H83" s="35">
        <v>240</v>
      </c>
      <c r="I83" s="34"/>
      <c r="J83" s="35">
        <v>160</v>
      </c>
      <c r="O83" s="34"/>
      <c r="P83" s="35">
        <f xml:space="preserve"> 80 + 60</f>
        <v>140</v>
      </c>
      <c r="Q83" s="43">
        <f>AA82+Q90</f>
        <v>3</v>
      </c>
      <c r="R83" s="35">
        <v>80</v>
      </c>
      <c r="S83" s="43">
        <f>S90+AA82</f>
        <v>1</v>
      </c>
      <c r="T83" s="35"/>
      <c r="U83" s="43">
        <f>AA82+U90</f>
        <v>4</v>
      </c>
      <c r="V83" s="35">
        <v>0</v>
      </c>
      <c r="W83" s="49">
        <f>W90+AA82</f>
        <v>4</v>
      </c>
      <c r="X83">
        <v>80</v>
      </c>
      <c r="Y83" s="43">
        <f>AA82+Y90</f>
        <v>3</v>
      </c>
      <c r="Z83" s="35"/>
      <c r="AD83" s="37"/>
    </row>
    <row r="84" spans="1:30" x14ac:dyDescent="0.3">
      <c r="A84" s="51" t="s">
        <v>9</v>
      </c>
      <c r="B84" s="24"/>
      <c r="C84" s="39">
        <v>2</v>
      </c>
      <c r="D84" s="33"/>
      <c r="E84" s="39">
        <v>5</v>
      </c>
      <c r="F84" s="33"/>
      <c r="G84" s="39">
        <v>2</v>
      </c>
      <c r="H84" s="33"/>
      <c r="I84" s="42">
        <v>3</v>
      </c>
      <c r="J84" s="33"/>
      <c r="K84">
        <v>0</v>
      </c>
      <c r="O84" s="32" t="s">
        <v>11</v>
      </c>
      <c r="P84" s="33"/>
      <c r="Q84" s="39">
        <v>4</v>
      </c>
      <c r="R84" s="33"/>
      <c r="S84" s="41">
        <v>3</v>
      </c>
      <c r="T84" s="33"/>
      <c r="U84" s="41">
        <v>3</v>
      </c>
      <c r="W84" s="39">
        <v>6</v>
      </c>
      <c r="X84" s="33"/>
      <c r="Y84" s="41">
        <v>7</v>
      </c>
      <c r="Z84" s="37"/>
      <c r="AA84">
        <f>U84-U90</f>
        <v>1</v>
      </c>
      <c r="AD84" s="37"/>
    </row>
    <row r="85" spans="1:30" ht="15" thickBot="1" x14ac:dyDescent="0.35">
      <c r="A85" s="52"/>
      <c r="B85" s="38">
        <v>80</v>
      </c>
      <c r="C85" s="43">
        <f>K84+C94</f>
        <v>1</v>
      </c>
      <c r="D85" s="35"/>
      <c r="E85" s="43">
        <f>K84+E94</f>
        <v>-1</v>
      </c>
      <c r="F85" s="35"/>
      <c r="G85" s="43">
        <f>K84+G94</f>
        <v>2</v>
      </c>
      <c r="H85" s="35">
        <v>80</v>
      </c>
      <c r="I85" s="43">
        <f>K84+I94</f>
        <v>2</v>
      </c>
      <c r="J85" s="37"/>
      <c r="O85" s="34"/>
      <c r="P85" s="35">
        <v>80</v>
      </c>
      <c r="Q85" s="43">
        <f>AA84+Q90</f>
        <v>2</v>
      </c>
      <c r="R85" s="35"/>
      <c r="S85" s="49">
        <f>AA84+S90</f>
        <v>0</v>
      </c>
      <c r="T85" s="35"/>
      <c r="U85" s="49">
        <f>AA84+U90</f>
        <v>3</v>
      </c>
      <c r="V85">
        <v>80</v>
      </c>
      <c r="W85" s="43">
        <f>AA84+W90</f>
        <v>3</v>
      </c>
      <c r="X85" s="35"/>
      <c r="Y85" s="49">
        <f>AA84+Y90</f>
        <v>2</v>
      </c>
      <c r="Z85" s="37"/>
      <c r="AD85" s="37"/>
    </row>
    <row r="86" spans="1:30" x14ac:dyDescent="0.3">
      <c r="A86" s="51" t="s">
        <v>10</v>
      </c>
      <c r="B86" s="33"/>
      <c r="C86" s="39">
        <v>3</v>
      </c>
      <c r="D86" s="33" t="s">
        <v>136</v>
      </c>
      <c r="E86" s="39">
        <v>4</v>
      </c>
      <c r="F86" s="33"/>
      <c r="G86" s="41">
        <v>4</v>
      </c>
      <c r="H86" t="s">
        <v>135</v>
      </c>
      <c r="I86" s="39">
        <v>5</v>
      </c>
      <c r="J86" s="33"/>
      <c r="K86">
        <v>2</v>
      </c>
      <c r="O86" s="32" t="s">
        <v>12</v>
      </c>
      <c r="P86" s="33"/>
      <c r="Q86" s="40">
        <v>5</v>
      </c>
      <c r="S86" s="39">
        <v>2</v>
      </c>
      <c r="T86" s="33"/>
      <c r="U86" s="39">
        <f>$T$5</f>
        <v>1000000</v>
      </c>
      <c r="V86" s="33"/>
      <c r="W86" s="41">
        <v>5</v>
      </c>
      <c r="Y86" s="39">
        <v>4</v>
      </c>
      <c r="Z86" s="33"/>
      <c r="AA86">
        <f>W86-W90</f>
        <v>3</v>
      </c>
      <c r="AD86" s="37"/>
    </row>
    <row r="87" spans="1:30" ht="15" thickBot="1" x14ac:dyDescent="0.35">
      <c r="A87" s="52"/>
      <c r="B87" s="35">
        <v>160</v>
      </c>
      <c r="C87" s="43">
        <f>K86+C94</f>
        <v>3</v>
      </c>
      <c r="D87" s="35">
        <v>80</v>
      </c>
      <c r="E87" s="43">
        <f>K86+E94</f>
        <v>1</v>
      </c>
      <c r="F87" s="35"/>
      <c r="G87" s="43">
        <f>K86+G94</f>
        <v>4</v>
      </c>
      <c r="H87">
        <v>80</v>
      </c>
      <c r="I87" s="43">
        <f>K86+I94</f>
        <v>4</v>
      </c>
      <c r="J87" s="35"/>
      <c r="O87" s="34"/>
      <c r="P87" s="35">
        <v>160</v>
      </c>
      <c r="Q87" s="56">
        <f>Q90+AA86</f>
        <v>4</v>
      </c>
      <c r="S87" s="43">
        <f>S90+AA86</f>
        <v>2</v>
      </c>
      <c r="T87" s="35">
        <v>80</v>
      </c>
      <c r="U87" s="43">
        <f>U90+AA86</f>
        <v>5</v>
      </c>
      <c r="V87" s="35"/>
      <c r="W87" s="49">
        <f>AA86+W90</f>
        <v>5</v>
      </c>
      <c r="X87">
        <v>80</v>
      </c>
      <c r="Y87" s="43">
        <f>AA86+Y90</f>
        <v>4</v>
      </c>
      <c r="Z87" s="35">
        <v>0</v>
      </c>
      <c r="AD87" s="37"/>
    </row>
    <row r="88" spans="1:30" x14ac:dyDescent="0.3">
      <c r="A88" s="51" t="s">
        <v>11</v>
      </c>
      <c r="B88" s="33"/>
      <c r="C88" s="39">
        <v>4</v>
      </c>
      <c r="D88" t="s">
        <v>137</v>
      </c>
      <c r="E88" s="41">
        <v>3</v>
      </c>
      <c r="G88" s="39">
        <v>6</v>
      </c>
      <c r="H88" s="33" t="s">
        <v>136</v>
      </c>
      <c r="I88" s="41">
        <v>7</v>
      </c>
      <c r="J88" s="37"/>
      <c r="K88">
        <v>4</v>
      </c>
      <c r="O88" s="32" t="s">
        <v>14</v>
      </c>
      <c r="P88" s="33"/>
      <c r="Q88" s="39">
        <v>0</v>
      </c>
      <c r="R88" s="33"/>
      <c r="S88" s="41">
        <v>0</v>
      </c>
      <c r="T88" s="33"/>
      <c r="U88" s="41">
        <v>0</v>
      </c>
      <c r="W88" s="39">
        <v>0</v>
      </c>
      <c r="X88" s="33"/>
      <c r="Y88" s="41">
        <v>0</v>
      </c>
      <c r="Z88" s="37"/>
      <c r="AA88">
        <f>Y88-Y90</f>
        <v>-1</v>
      </c>
      <c r="AD88" s="37"/>
    </row>
    <row r="89" spans="1:30" ht="15" thickBot="1" x14ac:dyDescent="0.35">
      <c r="A89" s="52"/>
      <c r="B89" s="35">
        <v>80</v>
      </c>
      <c r="C89" s="43">
        <f>K88+C94</f>
        <v>5</v>
      </c>
      <c r="D89" s="35" t="s">
        <v>135</v>
      </c>
      <c r="E89" s="43">
        <f>K88+E94</f>
        <v>3</v>
      </c>
      <c r="F89">
        <v>0</v>
      </c>
      <c r="G89" s="43">
        <f>K88+G94</f>
        <v>6</v>
      </c>
      <c r="H89" s="35">
        <v>80</v>
      </c>
      <c r="I89" s="43">
        <f>K88+I94</f>
        <v>6</v>
      </c>
      <c r="J89" s="37"/>
      <c r="O89" s="34"/>
      <c r="P89" s="35">
        <v>160</v>
      </c>
      <c r="Q89" s="43">
        <f>Q90+AA88</f>
        <v>0</v>
      </c>
      <c r="R89" s="35"/>
      <c r="S89" s="57">
        <f>S90+AA88</f>
        <v>-2</v>
      </c>
      <c r="T89" s="35"/>
      <c r="U89" s="57">
        <f>U90+AA88</f>
        <v>1</v>
      </c>
      <c r="V89" s="38"/>
      <c r="W89" s="43">
        <f>W90+AA88</f>
        <v>1</v>
      </c>
      <c r="X89" s="35"/>
      <c r="Y89" s="57">
        <f>AA88+Y90</f>
        <v>0</v>
      </c>
      <c r="Z89" s="35">
        <v>160</v>
      </c>
      <c r="AD89" s="37"/>
    </row>
    <row r="90" spans="1:30" x14ac:dyDescent="0.3">
      <c r="A90" s="51" t="s">
        <v>12</v>
      </c>
      <c r="B90" s="33"/>
      <c r="C90" s="40">
        <v>5</v>
      </c>
      <c r="E90" s="39">
        <v>2</v>
      </c>
      <c r="F90" s="33"/>
      <c r="G90" s="41">
        <v>5</v>
      </c>
      <c r="I90" s="39">
        <v>4</v>
      </c>
      <c r="J90" s="33" t="s">
        <v>134</v>
      </c>
      <c r="K90">
        <v>3</v>
      </c>
      <c r="O90" s="36"/>
      <c r="Q90">
        <f>Q82-AA82</f>
        <v>1</v>
      </c>
      <c r="S90">
        <f>S86-AA86</f>
        <v>-1</v>
      </c>
      <c r="U90">
        <f>U82-AA82</f>
        <v>2</v>
      </c>
      <c r="W90">
        <f>W80-AA80</f>
        <v>2</v>
      </c>
      <c r="Y90">
        <f>Y86-AA86</f>
        <v>1</v>
      </c>
      <c r="AD90" s="37"/>
    </row>
    <row r="91" spans="1:30" ht="15" thickBot="1" x14ac:dyDescent="0.35">
      <c r="A91" s="52"/>
      <c r="B91" s="35">
        <v>160</v>
      </c>
      <c r="C91" s="43">
        <f>K90+C94</f>
        <v>4</v>
      </c>
      <c r="E91" s="43">
        <f>K90+E94</f>
        <v>2</v>
      </c>
      <c r="F91" s="35">
        <v>160</v>
      </c>
      <c r="G91" s="43">
        <f>K90+G94</f>
        <v>5</v>
      </c>
      <c r="I91" s="43">
        <f>K90+I94</f>
        <v>5</v>
      </c>
      <c r="J91" s="35"/>
      <c r="O91" s="36"/>
      <c r="AD91" s="37"/>
    </row>
    <row r="92" spans="1:30" x14ac:dyDescent="0.3">
      <c r="A92" s="51" t="s">
        <v>14</v>
      </c>
      <c r="B92" s="33"/>
      <c r="C92" s="39">
        <v>0</v>
      </c>
      <c r="D92" s="33"/>
      <c r="E92" s="41">
        <v>0</v>
      </c>
      <c r="G92" s="39">
        <v>0</v>
      </c>
      <c r="H92" s="33"/>
      <c r="I92" s="41">
        <v>0</v>
      </c>
      <c r="J92" s="37"/>
      <c r="K92">
        <v>-2</v>
      </c>
      <c r="O92" s="36"/>
      <c r="P92" t="s">
        <v>149</v>
      </c>
      <c r="Q92">
        <f>R83*Q82+T87*S86+V85*U84+V83*U82+X81*W80+X83*W82+X87*W86+Z87*Y86+Z89*Y88</f>
        <v>1520</v>
      </c>
      <c r="AD92" s="37"/>
    </row>
    <row r="93" spans="1:30" ht="15" thickBot="1" x14ac:dyDescent="0.35">
      <c r="A93" s="52"/>
      <c r="B93" s="35">
        <v>160</v>
      </c>
      <c r="C93" s="43">
        <f>K92+C94</f>
        <v>-1</v>
      </c>
      <c r="D93" s="35"/>
      <c r="E93" s="43">
        <f>E94+K92</f>
        <v>-3</v>
      </c>
      <c r="F93" s="38"/>
      <c r="G93" s="43">
        <f>G94+K92</f>
        <v>0</v>
      </c>
      <c r="H93" s="35">
        <v>0</v>
      </c>
      <c r="I93" s="43">
        <f>I94+K92</f>
        <v>0</v>
      </c>
      <c r="J93" s="35">
        <v>160</v>
      </c>
      <c r="O93" s="34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5"/>
    </row>
    <row r="94" spans="1:30" x14ac:dyDescent="0.3">
      <c r="A94" s="13"/>
      <c r="C94">
        <v>1</v>
      </c>
      <c r="E94">
        <v>-1</v>
      </c>
      <c r="G94">
        <v>2</v>
      </c>
      <c r="I94">
        <v>2</v>
      </c>
      <c r="N94" s="14"/>
    </row>
    <row r="95" spans="1:30" ht="15" thickBot="1" x14ac:dyDescent="0.35">
      <c r="A95" s="13"/>
      <c r="N95" s="14"/>
    </row>
    <row r="96" spans="1:30" x14ac:dyDescent="0.3">
      <c r="A96" s="13"/>
      <c r="C96" s="32" t="s">
        <v>5</v>
      </c>
      <c r="D96" s="33"/>
      <c r="E96" s="32" t="s">
        <v>6</v>
      </c>
      <c r="F96" s="33"/>
      <c r="G96" s="32" t="s">
        <v>7</v>
      </c>
      <c r="H96" s="33"/>
      <c r="I96" s="32" t="s">
        <v>8</v>
      </c>
      <c r="J96" s="33"/>
      <c r="N96" s="14"/>
    </row>
    <row r="97" spans="1:14" ht="15" thickBot="1" x14ac:dyDescent="0.35">
      <c r="A97" s="13"/>
      <c r="C97" s="36"/>
      <c r="D97" s="37">
        <v>80</v>
      </c>
      <c r="E97" s="34"/>
      <c r="F97" s="35">
        <v>160</v>
      </c>
      <c r="G97" s="34"/>
      <c r="H97" s="35">
        <v>240</v>
      </c>
      <c r="I97" s="34"/>
      <c r="J97" s="35">
        <v>160</v>
      </c>
      <c r="N97" s="14"/>
    </row>
    <row r="98" spans="1:14" x14ac:dyDescent="0.3">
      <c r="A98" s="51" t="s">
        <v>9</v>
      </c>
      <c r="B98" s="24"/>
      <c r="C98" s="39">
        <v>2</v>
      </c>
      <c r="D98" s="33"/>
      <c r="E98" s="39">
        <v>5</v>
      </c>
      <c r="F98" s="33"/>
      <c r="G98" s="39">
        <v>2</v>
      </c>
      <c r="H98" s="33"/>
      <c r="I98" s="42">
        <v>3</v>
      </c>
      <c r="J98" s="33"/>
      <c r="K98">
        <v>0</v>
      </c>
      <c r="N98" s="14"/>
    </row>
    <row r="99" spans="1:14" ht="15" thickBot="1" x14ac:dyDescent="0.35">
      <c r="A99" s="52"/>
      <c r="B99" s="38">
        <v>80</v>
      </c>
      <c r="C99" s="43">
        <f>K98+C108</f>
        <v>1</v>
      </c>
      <c r="D99" s="35"/>
      <c r="E99" s="43">
        <f>K98+E108</f>
        <v>-1</v>
      </c>
      <c r="F99" s="35"/>
      <c r="G99" s="43">
        <f>K98+G108</f>
        <v>2</v>
      </c>
      <c r="H99" s="35">
        <v>80</v>
      </c>
      <c r="I99" s="43">
        <f>K98+I108</f>
        <v>2</v>
      </c>
      <c r="J99" s="37"/>
      <c r="N99" s="14"/>
    </row>
    <row r="100" spans="1:14" x14ac:dyDescent="0.3">
      <c r="A100" s="51" t="s">
        <v>10</v>
      </c>
      <c r="B100" s="33"/>
      <c r="C100" s="39">
        <v>3</v>
      </c>
      <c r="D100" s="33"/>
      <c r="E100" s="39">
        <v>4</v>
      </c>
      <c r="F100" s="33"/>
      <c r="G100" s="41">
        <v>4</v>
      </c>
      <c r="I100" s="39">
        <v>5</v>
      </c>
      <c r="J100" s="33"/>
      <c r="K100">
        <v>2</v>
      </c>
      <c r="N100" s="14"/>
    </row>
    <row r="101" spans="1:14" ht="15" thickBot="1" x14ac:dyDescent="0.35">
      <c r="A101" s="52"/>
      <c r="B101" s="35">
        <v>160</v>
      </c>
      <c r="C101" s="43">
        <f>K100+C108</f>
        <v>3</v>
      </c>
      <c r="D101" s="35">
        <v>0</v>
      </c>
      <c r="E101" s="43">
        <f>K100+E108</f>
        <v>1</v>
      </c>
      <c r="F101" s="35"/>
      <c r="G101" s="43">
        <f>K100+G108</f>
        <v>4</v>
      </c>
      <c r="H101">
        <v>160</v>
      </c>
      <c r="I101" s="43">
        <f>K100+I108</f>
        <v>4</v>
      </c>
      <c r="J101" s="35"/>
      <c r="N101" s="14"/>
    </row>
    <row r="102" spans="1:14" x14ac:dyDescent="0.3">
      <c r="A102" s="51" t="s">
        <v>11</v>
      </c>
      <c r="B102" s="33"/>
      <c r="C102" s="39">
        <v>4</v>
      </c>
      <c r="E102" s="41">
        <v>3</v>
      </c>
      <c r="F102" t="s">
        <v>135</v>
      </c>
      <c r="G102" s="39">
        <v>6</v>
      </c>
      <c r="H102" s="33" t="s">
        <v>136</v>
      </c>
      <c r="I102" s="41">
        <v>7</v>
      </c>
      <c r="J102" s="37"/>
      <c r="K102">
        <v>4</v>
      </c>
      <c r="N102" s="14"/>
    </row>
    <row r="103" spans="1:14" ht="15" thickBot="1" x14ac:dyDescent="0.35">
      <c r="A103" s="52"/>
      <c r="B103" s="35">
        <v>80</v>
      </c>
      <c r="C103" s="43">
        <f>K102+C108</f>
        <v>5</v>
      </c>
      <c r="D103" s="35">
        <v>80</v>
      </c>
      <c r="E103" s="43">
        <f>K102+E108</f>
        <v>3</v>
      </c>
      <c r="F103">
        <v>0</v>
      </c>
      <c r="G103" s="43">
        <f>K102+G108</f>
        <v>6</v>
      </c>
      <c r="H103" s="35">
        <v>0</v>
      </c>
      <c r="I103" s="43">
        <f>K102+I108</f>
        <v>6</v>
      </c>
      <c r="J103" s="37"/>
      <c r="N103" s="14"/>
    </row>
    <row r="104" spans="1:14" x14ac:dyDescent="0.3">
      <c r="A104" s="51" t="s">
        <v>12</v>
      </c>
      <c r="B104" s="33"/>
      <c r="C104" s="40">
        <v>5</v>
      </c>
      <c r="E104" s="39">
        <v>2</v>
      </c>
      <c r="F104" s="33" t="s">
        <v>136</v>
      </c>
      <c r="G104" s="41">
        <v>5</v>
      </c>
      <c r="I104" s="39">
        <v>4</v>
      </c>
      <c r="J104" s="33" t="s">
        <v>134</v>
      </c>
      <c r="K104">
        <v>3</v>
      </c>
      <c r="N104" s="14"/>
    </row>
    <row r="105" spans="1:14" ht="15" thickBot="1" x14ac:dyDescent="0.35">
      <c r="A105" s="52"/>
      <c r="B105" s="35">
        <v>160</v>
      </c>
      <c r="C105" s="43">
        <f>K104+C108</f>
        <v>4</v>
      </c>
      <c r="E105" s="43">
        <f>K104+E108</f>
        <v>2</v>
      </c>
      <c r="F105" s="35">
        <v>160</v>
      </c>
      <c r="G105" s="43">
        <f>K104+G108</f>
        <v>5</v>
      </c>
      <c r="I105" s="43">
        <f>K104+I108</f>
        <v>5</v>
      </c>
      <c r="J105" s="35" t="s">
        <v>135</v>
      </c>
      <c r="N105" s="14"/>
    </row>
    <row r="106" spans="1:14" x14ac:dyDescent="0.3">
      <c r="A106" s="51" t="s">
        <v>14</v>
      </c>
      <c r="B106" s="33"/>
      <c r="C106" s="39">
        <v>0</v>
      </c>
      <c r="D106" s="33"/>
      <c r="E106" s="41">
        <v>0</v>
      </c>
      <c r="G106" s="39">
        <v>0</v>
      </c>
      <c r="H106" s="33" t="s">
        <v>135</v>
      </c>
      <c r="I106" s="41">
        <v>0</v>
      </c>
      <c r="J106" s="37" t="s">
        <v>136</v>
      </c>
      <c r="K106">
        <v>-2</v>
      </c>
      <c r="N106" s="14"/>
    </row>
    <row r="107" spans="1:14" ht="15" thickBot="1" x14ac:dyDescent="0.35">
      <c r="A107" s="52"/>
      <c r="B107" s="35">
        <v>160</v>
      </c>
      <c r="C107" s="43">
        <f>K106+C108</f>
        <v>-1</v>
      </c>
      <c r="D107" s="35"/>
      <c r="E107" s="43">
        <f>E108+K106</f>
        <v>-3</v>
      </c>
      <c r="F107" s="38"/>
      <c r="G107" s="43">
        <f>G108+K106</f>
        <v>0</v>
      </c>
      <c r="H107" s="35">
        <v>0</v>
      </c>
      <c r="I107" s="43">
        <f>I108+K106</f>
        <v>0</v>
      </c>
      <c r="J107" s="35">
        <v>160</v>
      </c>
      <c r="N107" s="14"/>
    </row>
    <row r="108" spans="1:14" x14ac:dyDescent="0.3">
      <c r="A108" s="13"/>
      <c r="C108">
        <v>1</v>
      </c>
      <c r="E108">
        <v>-1</v>
      </c>
      <c r="G108">
        <v>2</v>
      </c>
      <c r="I108">
        <v>2</v>
      </c>
      <c r="N108" s="14"/>
    </row>
    <row r="109" spans="1:14" ht="15" thickBot="1" x14ac:dyDescent="0.35">
      <c r="A109" s="13"/>
      <c r="N109" s="14"/>
    </row>
    <row r="110" spans="1:14" x14ac:dyDescent="0.3">
      <c r="A110" s="13"/>
      <c r="C110" s="32" t="s">
        <v>5</v>
      </c>
      <c r="D110" s="33"/>
      <c r="E110" s="32" t="s">
        <v>6</v>
      </c>
      <c r="F110" s="33"/>
      <c r="G110" s="32" t="s">
        <v>7</v>
      </c>
      <c r="H110" s="33"/>
      <c r="I110" s="32" t="s">
        <v>8</v>
      </c>
      <c r="J110" s="33"/>
      <c r="N110" s="14"/>
    </row>
    <row r="111" spans="1:14" ht="15" thickBot="1" x14ac:dyDescent="0.35">
      <c r="A111" s="13"/>
      <c r="C111" s="36"/>
      <c r="D111" s="37">
        <v>80</v>
      </c>
      <c r="E111" s="34"/>
      <c r="F111" s="35">
        <v>160</v>
      </c>
      <c r="G111" s="34"/>
      <c r="H111" s="35">
        <v>240</v>
      </c>
      <c r="I111" s="34"/>
      <c r="J111" s="35">
        <v>160</v>
      </c>
      <c r="N111" s="14"/>
    </row>
    <row r="112" spans="1:14" x14ac:dyDescent="0.3">
      <c r="A112" s="51" t="s">
        <v>9</v>
      </c>
      <c r="B112" s="24"/>
      <c r="C112" s="39">
        <v>2</v>
      </c>
      <c r="D112" s="33"/>
      <c r="E112" s="39">
        <v>5</v>
      </c>
      <c r="F112" s="33"/>
      <c r="G112" s="39">
        <v>2</v>
      </c>
      <c r="H112" s="33"/>
      <c r="I112" s="42">
        <v>3</v>
      </c>
      <c r="J112" s="33"/>
      <c r="K112">
        <v>0</v>
      </c>
      <c r="N112" s="14"/>
    </row>
    <row r="113" spans="1:14" ht="15" thickBot="1" x14ac:dyDescent="0.35">
      <c r="A113" s="52"/>
      <c r="B113" s="38">
        <v>80</v>
      </c>
      <c r="C113" s="43">
        <f>K112+C122</f>
        <v>1</v>
      </c>
      <c r="D113" s="35"/>
      <c r="E113" s="43">
        <f>K112+E122</f>
        <v>0</v>
      </c>
      <c r="F113" s="35"/>
      <c r="G113" s="43">
        <f>K112+G122</f>
        <v>2</v>
      </c>
      <c r="H113" s="35">
        <v>80</v>
      </c>
      <c r="I113" s="43">
        <f>K112+I122</f>
        <v>2</v>
      </c>
      <c r="J113" s="37"/>
      <c r="N113" s="14"/>
    </row>
    <row r="114" spans="1:14" x14ac:dyDescent="0.3">
      <c r="A114" s="51" t="s">
        <v>10</v>
      </c>
      <c r="B114" s="33"/>
      <c r="C114" s="39">
        <v>3</v>
      </c>
      <c r="D114" s="33"/>
      <c r="E114" s="39">
        <v>4</v>
      </c>
      <c r="F114" s="33"/>
      <c r="G114" s="41">
        <v>4</v>
      </c>
      <c r="I114" s="39">
        <v>5</v>
      </c>
      <c r="J114" s="33"/>
      <c r="K114">
        <v>2</v>
      </c>
      <c r="N114" s="14"/>
    </row>
    <row r="115" spans="1:14" ht="15" thickBot="1" x14ac:dyDescent="0.35">
      <c r="A115" s="52"/>
      <c r="B115" s="35">
        <v>160</v>
      </c>
      <c r="C115" s="43">
        <f>K114+C122</f>
        <v>3</v>
      </c>
      <c r="D115" s="35">
        <v>0</v>
      </c>
      <c r="E115" s="43">
        <f>K114+E122</f>
        <v>2</v>
      </c>
      <c r="F115" s="35"/>
      <c r="G115" s="43">
        <f>K114+G122</f>
        <v>4</v>
      </c>
      <c r="H115">
        <v>160</v>
      </c>
      <c r="I115" s="43">
        <f>K114+I122</f>
        <v>4</v>
      </c>
      <c r="J115" s="35"/>
      <c r="N115" s="14"/>
    </row>
    <row r="116" spans="1:14" x14ac:dyDescent="0.3">
      <c r="A116" s="51" t="s">
        <v>11</v>
      </c>
      <c r="B116" s="33"/>
      <c r="C116" s="39">
        <v>4</v>
      </c>
      <c r="E116" s="41">
        <v>3</v>
      </c>
      <c r="G116" s="39">
        <v>6</v>
      </c>
      <c r="H116" s="33"/>
      <c r="I116" s="41">
        <v>7</v>
      </c>
      <c r="J116" s="37"/>
      <c r="K116">
        <v>3</v>
      </c>
      <c r="N116" s="14"/>
    </row>
    <row r="117" spans="1:14" ht="15" thickBot="1" x14ac:dyDescent="0.35">
      <c r="A117" s="52"/>
      <c r="B117" s="35">
        <v>80</v>
      </c>
      <c r="C117" s="43">
        <f>K116+C122</f>
        <v>4</v>
      </c>
      <c r="D117" s="35">
        <v>80</v>
      </c>
      <c r="E117" s="43">
        <f>K116+E122</f>
        <v>3</v>
      </c>
      <c r="F117">
        <v>0</v>
      </c>
      <c r="G117" s="43">
        <f>K116+G122</f>
        <v>5</v>
      </c>
      <c r="H117" s="35"/>
      <c r="I117" s="43">
        <f>K116+I122</f>
        <v>5</v>
      </c>
      <c r="J117" s="37"/>
      <c r="N117" s="14"/>
    </row>
    <row r="118" spans="1:14" x14ac:dyDescent="0.3">
      <c r="A118" s="51" t="s">
        <v>12</v>
      </c>
      <c r="B118" s="33"/>
      <c r="C118" s="40">
        <v>5</v>
      </c>
      <c r="E118" s="39">
        <v>2</v>
      </c>
      <c r="F118" s="33"/>
      <c r="G118" s="41">
        <v>5</v>
      </c>
      <c r="I118" s="39">
        <v>4</v>
      </c>
      <c r="J118" s="33"/>
      <c r="K118">
        <v>2</v>
      </c>
      <c r="N118" s="14"/>
    </row>
    <row r="119" spans="1:14" ht="15" thickBot="1" x14ac:dyDescent="0.35">
      <c r="A119" s="52"/>
      <c r="B119" s="35">
        <v>160</v>
      </c>
      <c r="C119" s="43">
        <f>K118+C122</f>
        <v>3</v>
      </c>
      <c r="E119" s="43">
        <f>K118+E122</f>
        <v>2</v>
      </c>
      <c r="F119" s="35">
        <v>160</v>
      </c>
      <c r="G119" s="43">
        <f>K118+G122</f>
        <v>4</v>
      </c>
      <c r="I119" s="43">
        <f>K118+I122</f>
        <v>4</v>
      </c>
      <c r="J119" s="35">
        <v>0</v>
      </c>
      <c r="N119" s="14"/>
    </row>
    <row r="120" spans="1:14" x14ac:dyDescent="0.3">
      <c r="A120" s="51" t="s">
        <v>14</v>
      </c>
      <c r="B120" s="33"/>
      <c r="C120" s="39">
        <v>0</v>
      </c>
      <c r="D120" s="33"/>
      <c r="E120" s="41">
        <v>0</v>
      </c>
      <c r="G120" s="39">
        <v>0</v>
      </c>
      <c r="H120" s="33"/>
      <c r="I120" s="41">
        <v>0</v>
      </c>
      <c r="J120" s="37"/>
      <c r="K120">
        <v>-2</v>
      </c>
      <c r="N120" s="14"/>
    </row>
    <row r="121" spans="1:14" ht="15" thickBot="1" x14ac:dyDescent="0.35">
      <c r="A121" s="52"/>
      <c r="B121" s="35">
        <v>160</v>
      </c>
      <c r="C121" s="43">
        <f>K120+C122</f>
        <v>-1</v>
      </c>
      <c r="D121" s="35"/>
      <c r="E121" s="43">
        <f>E122+K120</f>
        <v>-2</v>
      </c>
      <c r="F121" s="38"/>
      <c r="G121" s="43">
        <f>G122+K120</f>
        <v>0</v>
      </c>
      <c r="H121" s="35">
        <v>0</v>
      </c>
      <c r="I121" s="43">
        <f>I122+K120</f>
        <v>0</v>
      </c>
      <c r="J121" s="35">
        <v>160</v>
      </c>
      <c r="N121" s="14"/>
    </row>
    <row r="122" spans="1:14" x14ac:dyDescent="0.3">
      <c r="A122" s="13"/>
      <c r="C122">
        <v>1</v>
      </c>
      <c r="E122">
        <v>0</v>
      </c>
      <c r="G122">
        <v>2</v>
      </c>
      <c r="I122">
        <v>2</v>
      </c>
      <c r="N122" s="14"/>
    </row>
    <row r="123" spans="1:14" x14ac:dyDescent="0.3">
      <c r="A123" s="13"/>
      <c r="N123" s="14"/>
    </row>
    <row r="124" spans="1:14" x14ac:dyDescent="0.3">
      <c r="A124" s="13" t="s">
        <v>138</v>
      </c>
      <c r="B124">
        <f>D115*C114+D117*C116+F119*E118+F117*E116+H113*G112+H115*G114+J119*I118+J121*I120</f>
        <v>1440</v>
      </c>
      <c r="C124" t="s">
        <v>139</v>
      </c>
      <c r="N124" s="14"/>
    </row>
    <row r="125" spans="1:14" ht="15" thickBot="1" x14ac:dyDescent="0.35">
      <c r="A125" s="5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6"/>
    </row>
    <row r="126" spans="1:14" ht="15" thickTop="1" x14ac:dyDescent="0.3"/>
  </sheetData>
  <mergeCells count="2">
    <mergeCell ref="A10:B10"/>
    <mergeCell ref="O2:P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7215-3F60-4335-9C24-E19179ED301A}">
  <dimension ref="A1:G82"/>
  <sheetViews>
    <sheetView showGridLines="0" topLeftCell="A67" workbookViewId="0"/>
  </sheetViews>
  <sheetFormatPr defaultRowHeight="14.4" outlineLevelRow="1" x14ac:dyDescent="0.3"/>
  <cols>
    <col min="1" max="1" width="2.33203125" customWidth="1"/>
    <col min="2" max="2" width="18.5546875" bestFit="1" customWidth="1"/>
    <col min="3" max="3" width="6" bestFit="1" customWidth="1"/>
    <col min="4" max="4" width="12.6640625" bestFit="1" customWidth="1"/>
    <col min="5" max="5" width="11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25" t="s">
        <v>18</v>
      </c>
    </row>
    <row r="2" spans="1:5" x14ac:dyDescent="0.3">
      <c r="A2" s="25" t="s">
        <v>19</v>
      </c>
    </row>
    <row r="3" spans="1:5" x14ac:dyDescent="0.3">
      <c r="A3" s="25" t="s">
        <v>20</v>
      </c>
    </row>
    <row r="4" spans="1:5" x14ac:dyDescent="0.3">
      <c r="A4" s="25" t="s">
        <v>21</v>
      </c>
    </row>
    <row r="5" spans="1:5" x14ac:dyDescent="0.3">
      <c r="A5" s="25" t="s">
        <v>22</v>
      </c>
    </row>
    <row r="6" spans="1:5" outlineLevel="1" x14ac:dyDescent="0.3">
      <c r="A6" s="25"/>
      <c r="B6" t="s">
        <v>23</v>
      </c>
    </row>
    <row r="7" spans="1:5" outlineLevel="1" x14ac:dyDescent="0.3">
      <c r="A7" s="25"/>
      <c r="B7" t="s">
        <v>24</v>
      </c>
    </row>
    <row r="8" spans="1:5" outlineLevel="1" x14ac:dyDescent="0.3">
      <c r="A8" s="25"/>
      <c r="B8" t="s">
        <v>25</v>
      </c>
    </row>
    <row r="9" spans="1:5" x14ac:dyDescent="0.3">
      <c r="A9" s="25" t="s">
        <v>26</v>
      </c>
    </row>
    <row r="10" spans="1:5" outlineLevel="1" x14ac:dyDescent="0.3">
      <c r="B10" t="s">
        <v>27</v>
      </c>
    </row>
    <row r="11" spans="1:5" outlineLevel="1" x14ac:dyDescent="0.3">
      <c r="B11" t="s">
        <v>28</v>
      </c>
    </row>
    <row r="12" spans="1:5" outlineLevel="1" x14ac:dyDescent="0.3">
      <c r="B12" t="s">
        <v>29</v>
      </c>
    </row>
    <row r="14" spans="1:5" ht="15" thickBot="1" x14ac:dyDescent="0.35">
      <c r="A14" t="s">
        <v>30</v>
      </c>
    </row>
    <row r="15" spans="1:5" ht="15" thickBot="1" x14ac:dyDescent="0.35">
      <c r="B15" s="27" t="s">
        <v>31</v>
      </c>
      <c r="C15" s="27" t="s">
        <v>32</v>
      </c>
      <c r="D15" s="27" t="s">
        <v>33</v>
      </c>
      <c r="E15" s="27" t="s">
        <v>34</v>
      </c>
    </row>
    <row r="16" spans="1:5" ht="15" thickBot="1" x14ac:dyDescent="0.35">
      <c r="B16" s="26" t="s">
        <v>42</v>
      </c>
      <c r="C16" s="26" t="s">
        <v>17</v>
      </c>
      <c r="D16" s="26">
        <v>1440</v>
      </c>
      <c r="E16" s="26">
        <v>1440</v>
      </c>
    </row>
    <row r="19" spans="1:6" ht="15" thickBot="1" x14ac:dyDescent="0.35">
      <c r="A19" t="s">
        <v>35</v>
      </c>
    </row>
    <row r="20" spans="1:6" ht="15" thickBot="1" x14ac:dyDescent="0.35">
      <c r="B20" s="27" t="s">
        <v>31</v>
      </c>
      <c r="C20" s="27" t="s">
        <v>32</v>
      </c>
      <c r="D20" s="27" t="s">
        <v>33</v>
      </c>
      <c r="E20" s="27" t="s">
        <v>34</v>
      </c>
      <c r="F20" s="27" t="s">
        <v>36</v>
      </c>
    </row>
    <row r="21" spans="1:6" x14ac:dyDescent="0.3">
      <c r="B21" s="30" t="s">
        <v>124</v>
      </c>
      <c r="C21" s="29"/>
      <c r="D21" s="29"/>
      <c r="E21" s="29"/>
      <c r="F21" s="29"/>
    </row>
    <row r="22" spans="1:6" outlineLevel="1" x14ac:dyDescent="0.3">
      <c r="B22" s="28" t="s">
        <v>43</v>
      </c>
      <c r="C22" s="28" t="s">
        <v>44</v>
      </c>
      <c r="D22" s="28">
        <v>0</v>
      </c>
      <c r="E22" s="28">
        <v>0</v>
      </c>
      <c r="F22" s="28" t="s">
        <v>36</v>
      </c>
    </row>
    <row r="23" spans="1:6" outlineLevel="1" x14ac:dyDescent="0.3">
      <c r="B23" s="28" t="s">
        <v>45</v>
      </c>
      <c r="C23" s="28" t="s">
        <v>46</v>
      </c>
      <c r="D23" s="28">
        <v>0</v>
      </c>
      <c r="E23" s="28">
        <v>0</v>
      </c>
      <c r="F23" s="28" t="s">
        <v>36</v>
      </c>
    </row>
    <row r="24" spans="1:6" outlineLevel="1" x14ac:dyDescent="0.3">
      <c r="B24" s="28" t="s">
        <v>47</v>
      </c>
      <c r="C24" s="28" t="s">
        <v>48</v>
      </c>
      <c r="D24" s="28">
        <v>80</v>
      </c>
      <c r="E24" s="28">
        <v>80</v>
      </c>
      <c r="F24" s="28" t="s">
        <v>36</v>
      </c>
    </row>
    <row r="25" spans="1:6" outlineLevel="1" x14ac:dyDescent="0.3">
      <c r="B25" s="28" t="s">
        <v>49</v>
      </c>
      <c r="C25" s="28" t="s">
        <v>50</v>
      </c>
      <c r="D25" s="28">
        <v>0</v>
      </c>
      <c r="E25" s="28">
        <v>0</v>
      </c>
      <c r="F25" s="28" t="s">
        <v>36</v>
      </c>
    </row>
    <row r="26" spans="1:6" outlineLevel="1" x14ac:dyDescent="0.3">
      <c r="B26" s="28" t="s">
        <v>51</v>
      </c>
      <c r="C26" s="28" t="s">
        <v>52</v>
      </c>
      <c r="D26" s="28">
        <v>79</v>
      </c>
      <c r="E26" s="28">
        <v>79</v>
      </c>
      <c r="F26" s="28" t="s">
        <v>36</v>
      </c>
    </row>
    <row r="27" spans="1:6" outlineLevel="1" x14ac:dyDescent="0.3">
      <c r="B27" s="28" t="s">
        <v>53</v>
      </c>
      <c r="C27" s="28" t="s">
        <v>54</v>
      </c>
      <c r="D27" s="28">
        <v>0</v>
      </c>
      <c r="E27" s="28">
        <v>0</v>
      </c>
      <c r="F27" s="28" t="s">
        <v>36</v>
      </c>
    </row>
    <row r="28" spans="1:6" outlineLevel="1" x14ac:dyDescent="0.3">
      <c r="B28" s="28" t="s">
        <v>55</v>
      </c>
      <c r="C28" s="28" t="s">
        <v>56</v>
      </c>
      <c r="D28" s="28">
        <v>81</v>
      </c>
      <c r="E28" s="28">
        <v>81</v>
      </c>
      <c r="F28" s="28" t="s">
        <v>36</v>
      </c>
    </row>
    <row r="29" spans="1:6" outlineLevel="1" x14ac:dyDescent="0.3">
      <c r="B29" s="28" t="s">
        <v>57</v>
      </c>
      <c r="C29" s="28" t="s">
        <v>58</v>
      </c>
      <c r="D29" s="28">
        <v>0</v>
      </c>
      <c r="E29" s="28">
        <v>0</v>
      </c>
      <c r="F29" s="28" t="s">
        <v>36</v>
      </c>
    </row>
    <row r="30" spans="1:6" outlineLevel="1" x14ac:dyDescent="0.3">
      <c r="B30" s="28" t="s">
        <v>59</v>
      </c>
      <c r="C30" s="28" t="s">
        <v>60</v>
      </c>
      <c r="D30" s="28">
        <v>1</v>
      </c>
      <c r="E30" s="28">
        <v>1</v>
      </c>
      <c r="F30" s="28" t="s">
        <v>36</v>
      </c>
    </row>
    <row r="31" spans="1:6" outlineLevel="1" x14ac:dyDescent="0.3">
      <c r="B31" s="28" t="s">
        <v>61</v>
      </c>
      <c r="C31" s="28" t="s">
        <v>62</v>
      </c>
      <c r="D31" s="28">
        <v>79</v>
      </c>
      <c r="E31" s="28">
        <v>79</v>
      </c>
      <c r="F31" s="28" t="s">
        <v>36</v>
      </c>
    </row>
    <row r="32" spans="1:6" outlineLevel="1" x14ac:dyDescent="0.3">
      <c r="B32" s="28" t="s">
        <v>63</v>
      </c>
      <c r="C32" s="28" t="s">
        <v>64</v>
      </c>
      <c r="D32" s="28">
        <v>0</v>
      </c>
      <c r="E32" s="28">
        <v>0</v>
      </c>
      <c r="F32" s="28" t="s">
        <v>36</v>
      </c>
    </row>
    <row r="33" spans="1:7" outlineLevel="1" x14ac:dyDescent="0.3">
      <c r="B33" s="28" t="s">
        <v>65</v>
      </c>
      <c r="C33" s="28" t="s">
        <v>66</v>
      </c>
      <c r="D33" s="28">
        <v>0</v>
      </c>
      <c r="E33" s="28">
        <v>0</v>
      </c>
      <c r="F33" s="28" t="s">
        <v>36</v>
      </c>
    </row>
    <row r="34" spans="1:7" outlineLevel="1" x14ac:dyDescent="0.3">
      <c r="B34" s="28" t="s">
        <v>67</v>
      </c>
      <c r="C34" s="28" t="s">
        <v>68</v>
      </c>
      <c r="D34" s="28">
        <v>0</v>
      </c>
      <c r="E34" s="28">
        <v>0</v>
      </c>
      <c r="F34" s="28" t="s">
        <v>36</v>
      </c>
    </row>
    <row r="35" spans="1:7" outlineLevel="1" x14ac:dyDescent="0.3">
      <c r="B35" s="28" t="s">
        <v>69</v>
      </c>
      <c r="C35" s="28" t="s">
        <v>70</v>
      </c>
      <c r="D35" s="28">
        <v>81</v>
      </c>
      <c r="E35" s="28">
        <v>81</v>
      </c>
      <c r="F35" s="28" t="s">
        <v>36</v>
      </c>
    </row>
    <row r="36" spans="1:7" outlineLevel="1" x14ac:dyDescent="0.3">
      <c r="B36" s="28" t="s">
        <v>71</v>
      </c>
      <c r="C36" s="28" t="s">
        <v>72</v>
      </c>
      <c r="D36" s="28">
        <v>0</v>
      </c>
      <c r="E36" s="28">
        <v>0</v>
      </c>
      <c r="F36" s="28" t="s">
        <v>36</v>
      </c>
    </row>
    <row r="37" spans="1:7" outlineLevel="1" x14ac:dyDescent="0.3">
      <c r="B37" s="28" t="s">
        <v>73</v>
      </c>
      <c r="C37" s="28" t="s">
        <v>74</v>
      </c>
      <c r="D37" s="28">
        <v>79</v>
      </c>
      <c r="E37" s="28">
        <v>79</v>
      </c>
      <c r="F37" s="28" t="s">
        <v>36</v>
      </c>
    </row>
    <row r="38" spans="1:7" outlineLevel="1" x14ac:dyDescent="0.3">
      <c r="B38" s="28" t="s">
        <v>75</v>
      </c>
      <c r="C38" s="28" t="s">
        <v>76</v>
      </c>
      <c r="D38" s="28">
        <v>0</v>
      </c>
      <c r="E38" s="28">
        <v>0</v>
      </c>
      <c r="F38" s="28" t="s">
        <v>36</v>
      </c>
    </row>
    <row r="39" spans="1:7" outlineLevel="1" x14ac:dyDescent="0.3">
      <c r="B39" s="28" t="s">
        <v>77</v>
      </c>
      <c r="C39" s="28" t="s">
        <v>78</v>
      </c>
      <c r="D39" s="28">
        <v>0</v>
      </c>
      <c r="E39" s="28">
        <v>0</v>
      </c>
      <c r="F39" s="28" t="s">
        <v>36</v>
      </c>
    </row>
    <row r="40" spans="1:7" outlineLevel="1" x14ac:dyDescent="0.3">
      <c r="B40" s="28" t="s">
        <v>79</v>
      </c>
      <c r="C40" s="28" t="s">
        <v>80</v>
      </c>
      <c r="D40" s="28">
        <v>79</v>
      </c>
      <c r="E40" s="28">
        <v>79</v>
      </c>
      <c r="F40" s="28" t="s">
        <v>36</v>
      </c>
    </row>
    <row r="41" spans="1:7" ht="15" outlineLevel="1" thickBot="1" x14ac:dyDescent="0.35">
      <c r="B41" s="26" t="s">
        <v>81</v>
      </c>
      <c r="C41" s="26" t="s">
        <v>82</v>
      </c>
      <c r="D41" s="26">
        <v>81</v>
      </c>
      <c r="E41" s="26">
        <v>81</v>
      </c>
      <c r="F41" s="26" t="s">
        <v>36</v>
      </c>
    </row>
    <row r="45" spans="1:7" ht="15" thickBot="1" x14ac:dyDescent="0.35">
      <c r="A45" t="s">
        <v>37</v>
      </c>
    </row>
    <row r="46" spans="1:7" ht="15" thickBot="1" x14ac:dyDescent="0.35">
      <c r="B46" s="27" t="s">
        <v>31</v>
      </c>
      <c r="C46" s="27" t="s">
        <v>32</v>
      </c>
      <c r="D46" s="27" t="s">
        <v>38</v>
      </c>
      <c r="E46" s="27" t="s">
        <v>39</v>
      </c>
      <c r="F46" s="27" t="s">
        <v>40</v>
      </c>
      <c r="G46" s="27" t="s">
        <v>41</v>
      </c>
    </row>
    <row r="47" spans="1:7" x14ac:dyDescent="0.3">
      <c r="B47" s="30" t="s">
        <v>125</v>
      </c>
      <c r="C47" s="29"/>
      <c r="D47" s="29"/>
      <c r="E47" s="29"/>
      <c r="F47" s="29"/>
      <c r="G47" s="29"/>
    </row>
    <row r="48" spans="1:7" outlineLevel="1" x14ac:dyDescent="0.3">
      <c r="B48" s="28" t="s">
        <v>83</v>
      </c>
      <c r="C48" s="28" t="s">
        <v>5</v>
      </c>
      <c r="D48" s="28">
        <v>80</v>
      </c>
      <c r="E48" s="28" t="s">
        <v>84</v>
      </c>
      <c r="F48" s="28" t="s">
        <v>85</v>
      </c>
      <c r="G48" s="28">
        <v>0</v>
      </c>
    </row>
    <row r="49" spans="2:7" outlineLevel="1" x14ac:dyDescent="0.3">
      <c r="B49" s="28" t="s">
        <v>86</v>
      </c>
      <c r="C49" s="28" t="s">
        <v>6</v>
      </c>
      <c r="D49" s="28">
        <v>160</v>
      </c>
      <c r="E49" s="28" t="s">
        <v>87</v>
      </c>
      <c r="F49" s="28" t="s">
        <v>85</v>
      </c>
      <c r="G49" s="28">
        <v>0</v>
      </c>
    </row>
    <row r="50" spans="2:7" outlineLevel="1" x14ac:dyDescent="0.3">
      <c r="B50" s="28" t="s">
        <v>88</v>
      </c>
      <c r="C50" s="28" t="s">
        <v>7</v>
      </c>
      <c r="D50" s="28">
        <v>240</v>
      </c>
      <c r="E50" s="28" t="s">
        <v>89</v>
      </c>
      <c r="F50" s="28" t="s">
        <v>85</v>
      </c>
      <c r="G50" s="28">
        <v>0</v>
      </c>
    </row>
    <row r="51" spans="2:7" outlineLevel="1" x14ac:dyDescent="0.3">
      <c r="B51" s="28" t="s">
        <v>90</v>
      </c>
      <c r="C51" s="28" t="s">
        <v>8</v>
      </c>
      <c r="D51" s="28">
        <v>160</v>
      </c>
      <c r="E51" s="28" t="s">
        <v>91</v>
      </c>
      <c r="F51" s="28" t="s">
        <v>85</v>
      </c>
      <c r="G51" s="28">
        <v>0</v>
      </c>
    </row>
    <row r="52" spans="2:7" x14ac:dyDescent="0.3">
      <c r="B52" s="28"/>
      <c r="C52" s="28"/>
      <c r="D52" s="28"/>
      <c r="E52" s="28"/>
      <c r="F52" s="28"/>
      <c r="G52" s="28"/>
    </row>
    <row r="53" spans="2:7" x14ac:dyDescent="0.3">
      <c r="B53" s="31" t="s">
        <v>126</v>
      </c>
      <c r="C53" s="28"/>
      <c r="D53" s="28"/>
      <c r="E53" s="28"/>
      <c r="F53" s="28"/>
      <c r="G53" s="28"/>
    </row>
    <row r="54" spans="2:7" outlineLevel="1" x14ac:dyDescent="0.3">
      <c r="B54" s="28" t="s">
        <v>92</v>
      </c>
      <c r="C54" s="28" t="s">
        <v>9</v>
      </c>
      <c r="D54" s="28">
        <v>80</v>
      </c>
      <c r="E54" s="28" t="s">
        <v>93</v>
      </c>
      <c r="F54" s="28" t="s">
        <v>85</v>
      </c>
      <c r="G54" s="28">
        <v>0</v>
      </c>
    </row>
    <row r="55" spans="2:7" outlineLevel="1" x14ac:dyDescent="0.3">
      <c r="B55" s="28" t="s">
        <v>94</v>
      </c>
      <c r="C55" s="28" t="s">
        <v>10</v>
      </c>
      <c r="D55" s="28">
        <v>160</v>
      </c>
      <c r="E55" s="28" t="s">
        <v>95</v>
      </c>
      <c r="F55" s="28" t="s">
        <v>85</v>
      </c>
      <c r="G55" s="28">
        <v>0</v>
      </c>
    </row>
    <row r="56" spans="2:7" outlineLevel="1" x14ac:dyDescent="0.3">
      <c r="B56" s="28" t="s">
        <v>96</v>
      </c>
      <c r="C56" s="28" t="s">
        <v>11</v>
      </c>
      <c r="D56" s="28">
        <v>80</v>
      </c>
      <c r="E56" s="28" t="s">
        <v>97</v>
      </c>
      <c r="F56" s="28" t="s">
        <v>85</v>
      </c>
      <c r="G56" s="28">
        <v>0</v>
      </c>
    </row>
    <row r="57" spans="2:7" outlineLevel="1" x14ac:dyDescent="0.3">
      <c r="B57" s="28" t="s">
        <v>98</v>
      </c>
      <c r="C57" s="28" t="s">
        <v>12</v>
      </c>
      <c r="D57" s="28">
        <v>160</v>
      </c>
      <c r="E57" s="28" t="s">
        <v>99</v>
      </c>
      <c r="F57" s="28" t="s">
        <v>85</v>
      </c>
      <c r="G57" s="28">
        <v>0</v>
      </c>
    </row>
    <row r="58" spans="2:7" outlineLevel="1" x14ac:dyDescent="0.3">
      <c r="B58" s="28" t="s">
        <v>100</v>
      </c>
      <c r="C58" s="28" t="s">
        <v>17</v>
      </c>
      <c r="D58" s="28">
        <v>160</v>
      </c>
      <c r="E58" s="28" t="s">
        <v>101</v>
      </c>
      <c r="F58" s="28" t="s">
        <v>85</v>
      </c>
      <c r="G58" s="28">
        <v>0</v>
      </c>
    </row>
    <row r="59" spans="2:7" x14ac:dyDescent="0.3">
      <c r="B59" s="28"/>
      <c r="C59" s="28"/>
      <c r="D59" s="28"/>
      <c r="E59" s="28"/>
      <c r="F59" s="28"/>
      <c r="G59" s="28"/>
    </row>
    <row r="60" spans="2:7" x14ac:dyDescent="0.3">
      <c r="B60" s="31" t="s">
        <v>127</v>
      </c>
      <c r="C60" s="28"/>
      <c r="D60" s="28"/>
      <c r="E60" s="28"/>
      <c r="F60" s="28"/>
      <c r="G60" s="28"/>
    </row>
    <row r="61" spans="2:7" outlineLevel="1" x14ac:dyDescent="0.3">
      <c r="B61" s="28" t="s">
        <v>43</v>
      </c>
      <c r="C61" s="28" t="s">
        <v>44</v>
      </c>
      <c r="D61" s="28">
        <v>0</v>
      </c>
      <c r="E61" s="28" t="s">
        <v>102</v>
      </c>
      <c r="F61" s="28" t="s">
        <v>85</v>
      </c>
      <c r="G61" s="28">
        <v>0</v>
      </c>
    </row>
    <row r="62" spans="2:7" outlineLevel="1" x14ac:dyDescent="0.3">
      <c r="B62" s="28" t="s">
        <v>45</v>
      </c>
      <c r="C62" s="28" t="s">
        <v>46</v>
      </c>
      <c r="D62" s="28">
        <v>0</v>
      </c>
      <c r="E62" s="28" t="s">
        <v>103</v>
      </c>
      <c r="F62" s="28" t="s">
        <v>85</v>
      </c>
      <c r="G62" s="28">
        <v>0</v>
      </c>
    </row>
    <row r="63" spans="2:7" outlineLevel="1" x14ac:dyDescent="0.3">
      <c r="B63" s="28" t="s">
        <v>47</v>
      </c>
      <c r="C63" s="28" t="s">
        <v>48</v>
      </c>
      <c r="D63" s="28">
        <v>80</v>
      </c>
      <c r="E63" s="28" t="s">
        <v>104</v>
      </c>
      <c r="F63" s="28" t="s">
        <v>105</v>
      </c>
      <c r="G63" s="28">
        <v>80</v>
      </c>
    </row>
    <row r="64" spans="2:7" outlineLevel="1" x14ac:dyDescent="0.3">
      <c r="B64" s="28" t="s">
        <v>49</v>
      </c>
      <c r="C64" s="28" t="s">
        <v>50</v>
      </c>
      <c r="D64" s="28">
        <v>0</v>
      </c>
      <c r="E64" s="28" t="s">
        <v>106</v>
      </c>
      <c r="F64" s="28" t="s">
        <v>85</v>
      </c>
      <c r="G64" s="28">
        <v>0</v>
      </c>
    </row>
    <row r="65" spans="2:7" outlineLevel="1" x14ac:dyDescent="0.3">
      <c r="B65" s="28" t="s">
        <v>51</v>
      </c>
      <c r="C65" s="28" t="s">
        <v>52</v>
      </c>
      <c r="D65" s="28">
        <v>79</v>
      </c>
      <c r="E65" s="28" t="s">
        <v>107</v>
      </c>
      <c r="F65" s="28" t="s">
        <v>105</v>
      </c>
      <c r="G65" s="28">
        <v>79</v>
      </c>
    </row>
    <row r="66" spans="2:7" outlineLevel="1" x14ac:dyDescent="0.3">
      <c r="B66" s="28" t="s">
        <v>53</v>
      </c>
      <c r="C66" s="28" t="s">
        <v>54</v>
      </c>
      <c r="D66" s="28">
        <v>0</v>
      </c>
      <c r="E66" s="28" t="s">
        <v>108</v>
      </c>
      <c r="F66" s="28" t="s">
        <v>85</v>
      </c>
      <c r="G66" s="28">
        <v>0</v>
      </c>
    </row>
    <row r="67" spans="2:7" outlineLevel="1" x14ac:dyDescent="0.3">
      <c r="B67" s="28" t="s">
        <v>55</v>
      </c>
      <c r="C67" s="28" t="s">
        <v>56</v>
      </c>
      <c r="D67" s="28">
        <v>81</v>
      </c>
      <c r="E67" s="28" t="s">
        <v>109</v>
      </c>
      <c r="F67" s="28" t="s">
        <v>105</v>
      </c>
      <c r="G67" s="28">
        <v>81</v>
      </c>
    </row>
    <row r="68" spans="2:7" outlineLevel="1" x14ac:dyDescent="0.3">
      <c r="B68" s="28" t="s">
        <v>57</v>
      </c>
      <c r="C68" s="28" t="s">
        <v>58</v>
      </c>
      <c r="D68" s="28">
        <v>0</v>
      </c>
      <c r="E68" s="28" t="s">
        <v>110</v>
      </c>
      <c r="F68" s="28" t="s">
        <v>85</v>
      </c>
      <c r="G68" s="28">
        <v>0</v>
      </c>
    </row>
    <row r="69" spans="2:7" outlineLevel="1" x14ac:dyDescent="0.3">
      <c r="B69" s="28" t="s">
        <v>59</v>
      </c>
      <c r="C69" s="28" t="s">
        <v>60</v>
      </c>
      <c r="D69" s="28">
        <v>1</v>
      </c>
      <c r="E69" s="28" t="s">
        <v>111</v>
      </c>
      <c r="F69" s="28" t="s">
        <v>105</v>
      </c>
      <c r="G69" s="28">
        <v>1</v>
      </c>
    </row>
    <row r="70" spans="2:7" outlineLevel="1" x14ac:dyDescent="0.3">
      <c r="B70" s="28" t="s">
        <v>61</v>
      </c>
      <c r="C70" s="28" t="s">
        <v>62</v>
      </c>
      <c r="D70" s="28">
        <v>79</v>
      </c>
      <c r="E70" s="28" t="s">
        <v>112</v>
      </c>
      <c r="F70" s="28" t="s">
        <v>105</v>
      </c>
      <c r="G70" s="28">
        <v>79</v>
      </c>
    </row>
    <row r="71" spans="2:7" outlineLevel="1" x14ac:dyDescent="0.3">
      <c r="B71" s="28" t="s">
        <v>63</v>
      </c>
      <c r="C71" s="28" t="s">
        <v>64</v>
      </c>
      <c r="D71" s="28">
        <v>0</v>
      </c>
      <c r="E71" s="28" t="s">
        <v>113</v>
      </c>
      <c r="F71" s="28" t="s">
        <v>85</v>
      </c>
      <c r="G71" s="28">
        <v>0</v>
      </c>
    </row>
    <row r="72" spans="2:7" outlineLevel="1" x14ac:dyDescent="0.3">
      <c r="B72" s="28" t="s">
        <v>65</v>
      </c>
      <c r="C72" s="28" t="s">
        <v>66</v>
      </c>
      <c r="D72" s="28">
        <v>0</v>
      </c>
      <c r="E72" s="28" t="s">
        <v>114</v>
      </c>
      <c r="F72" s="28" t="s">
        <v>85</v>
      </c>
      <c r="G72" s="28">
        <v>0</v>
      </c>
    </row>
    <row r="73" spans="2:7" outlineLevel="1" x14ac:dyDescent="0.3">
      <c r="B73" s="28" t="s">
        <v>67</v>
      </c>
      <c r="C73" s="28" t="s">
        <v>68</v>
      </c>
      <c r="D73" s="28">
        <v>0</v>
      </c>
      <c r="E73" s="28" t="s">
        <v>115</v>
      </c>
      <c r="F73" s="28" t="s">
        <v>85</v>
      </c>
      <c r="G73" s="28">
        <v>0</v>
      </c>
    </row>
    <row r="74" spans="2:7" outlineLevel="1" x14ac:dyDescent="0.3">
      <c r="B74" s="28" t="s">
        <v>69</v>
      </c>
      <c r="C74" s="28" t="s">
        <v>70</v>
      </c>
      <c r="D74" s="28">
        <v>81</v>
      </c>
      <c r="E74" s="28" t="s">
        <v>116</v>
      </c>
      <c r="F74" s="28" t="s">
        <v>105</v>
      </c>
      <c r="G74" s="28">
        <v>81</v>
      </c>
    </row>
    <row r="75" spans="2:7" outlineLevel="1" x14ac:dyDescent="0.3">
      <c r="B75" s="28" t="s">
        <v>71</v>
      </c>
      <c r="C75" s="28" t="s">
        <v>72</v>
      </c>
      <c r="D75" s="28">
        <v>0</v>
      </c>
      <c r="E75" s="28" t="s">
        <v>117</v>
      </c>
      <c r="F75" s="28" t="s">
        <v>85</v>
      </c>
      <c r="G75" s="28">
        <v>0</v>
      </c>
    </row>
    <row r="76" spans="2:7" outlineLevel="1" x14ac:dyDescent="0.3">
      <c r="B76" s="28" t="s">
        <v>73</v>
      </c>
      <c r="C76" s="28" t="s">
        <v>74</v>
      </c>
      <c r="D76" s="28">
        <v>79</v>
      </c>
      <c r="E76" s="28" t="s">
        <v>118</v>
      </c>
      <c r="F76" s="28" t="s">
        <v>105</v>
      </c>
      <c r="G76" s="28">
        <v>79</v>
      </c>
    </row>
    <row r="77" spans="2:7" outlineLevel="1" x14ac:dyDescent="0.3">
      <c r="B77" s="28" t="s">
        <v>75</v>
      </c>
      <c r="C77" s="28" t="s">
        <v>76</v>
      </c>
      <c r="D77" s="28">
        <v>0</v>
      </c>
      <c r="E77" s="28" t="s">
        <v>119</v>
      </c>
      <c r="F77" s="28" t="s">
        <v>85</v>
      </c>
      <c r="G77" s="28">
        <v>0</v>
      </c>
    </row>
    <row r="78" spans="2:7" outlineLevel="1" x14ac:dyDescent="0.3">
      <c r="B78" s="28" t="s">
        <v>77</v>
      </c>
      <c r="C78" s="28" t="s">
        <v>78</v>
      </c>
      <c r="D78" s="28">
        <v>0</v>
      </c>
      <c r="E78" s="28" t="s">
        <v>120</v>
      </c>
      <c r="F78" s="28" t="s">
        <v>85</v>
      </c>
      <c r="G78" s="28">
        <v>0</v>
      </c>
    </row>
    <row r="79" spans="2:7" outlineLevel="1" x14ac:dyDescent="0.3">
      <c r="B79" s="28" t="s">
        <v>79</v>
      </c>
      <c r="C79" s="28" t="s">
        <v>80</v>
      </c>
      <c r="D79" s="28">
        <v>79</v>
      </c>
      <c r="E79" s="28" t="s">
        <v>121</v>
      </c>
      <c r="F79" s="28" t="s">
        <v>105</v>
      </c>
      <c r="G79" s="28">
        <v>79</v>
      </c>
    </row>
    <row r="80" spans="2:7" outlineLevel="1" x14ac:dyDescent="0.3">
      <c r="B80" s="28" t="s">
        <v>81</v>
      </c>
      <c r="C80" s="28" t="s">
        <v>82</v>
      </c>
      <c r="D80" s="28">
        <v>81</v>
      </c>
      <c r="E80" s="28" t="s">
        <v>122</v>
      </c>
      <c r="F80" s="28" t="s">
        <v>105</v>
      </c>
      <c r="G80" s="28">
        <v>81</v>
      </c>
    </row>
    <row r="81" spans="2:7" x14ac:dyDescent="0.3">
      <c r="B81" s="28"/>
      <c r="C81" s="28"/>
      <c r="D81" s="28"/>
      <c r="E81" s="28"/>
      <c r="F81" s="28"/>
      <c r="G81" s="28"/>
    </row>
    <row r="82" spans="2:7" ht="15" thickBot="1" x14ac:dyDescent="0.35">
      <c r="B82" s="26" t="s">
        <v>123</v>
      </c>
      <c r="C82" s="26"/>
      <c r="D82" s="26"/>
      <c r="E82" s="26"/>
      <c r="F82" s="26"/>
      <c r="G8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Report 1</vt:lpstr>
      <vt:lpstr>Sensitivity Report 1</vt:lpstr>
      <vt:lpstr>Limits Report 1</vt:lpstr>
      <vt:lpstr>Task 1 auto</vt:lpstr>
      <vt:lpstr>Task 1 manual</vt:lpstr>
      <vt:lpstr>Task 1 dual</vt:lpstr>
      <vt:lpstr>Task 1 graphics</vt:lpstr>
      <vt:lpstr>Task 2 Manual</vt:lpstr>
      <vt:lpstr>Task 2 Answer Report</vt:lpstr>
      <vt:lpstr>Task 2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Andmin</dc:creator>
  <cp:lastModifiedBy>Andmin</cp:lastModifiedBy>
  <dcterms:created xsi:type="dcterms:W3CDTF">2022-12-01T19:19:31Z</dcterms:created>
  <dcterms:modified xsi:type="dcterms:W3CDTF">2022-12-11T17:41:45Z</dcterms:modified>
</cp:coreProperties>
</file>