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Vera Felix\repo\On34-s06\"/>
    </mc:Choice>
  </mc:AlternateContent>
  <xr:revisionPtr revIDLastSave="0" documentId="8_{B7A72667-B3C5-44EA-A726-EBFC86BF20CC}" xr6:coauthVersionLast="36" xr6:coauthVersionMax="36" xr10:uidLastSave="{00000000-0000-0000-0000-000000000000}"/>
  <bookViews>
    <workbookView xWindow="0" yWindow="0" windowWidth="21600" windowHeight="8925" activeTab="3" xr2:uid="{00000000-000D-0000-FFFF-FFFF00000000}"/>
  </bookViews>
  <sheets>
    <sheet name="compra_valor" sheetId="1" r:id="rId1"/>
    <sheet name="clientes" sheetId="2" r:id="rId2"/>
    <sheet name="Vendas" sheetId="3" r:id="rId3"/>
    <sheet name="Gráfico Venda X Região" sheetId="4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C51" i="3" l="1"/>
  <c r="D51" i="3" s="1"/>
  <c r="D50" i="3"/>
  <c r="C50" i="3"/>
  <c r="C49" i="3"/>
  <c r="D49" i="3" s="1"/>
  <c r="D48" i="3"/>
  <c r="C48" i="3"/>
  <c r="C47" i="3"/>
  <c r="D47" i="3" s="1"/>
  <c r="D46" i="3"/>
  <c r="C46" i="3"/>
  <c r="C45" i="3"/>
  <c r="D45" i="3" s="1"/>
  <c r="D44" i="3"/>
  <c r="C44" i="3"/>
  <c r="C43" i="3"/>
  <c r="D43" i="3" s="1"/>
  <c r="D42" i="3"/>
  <c r="C42" i="3"/>
  <c r="C41" i="3"/>
  <c r="D41" i="3" s="1"/>
  <c r="D40" i="3"/>
  <c r="C40" i="3"/>
  <c r="C39" i="3"/>
  <c r="D39" i="3" s="1"/>
  <c r="D38" i="3"/>
  <c r="C38" i="3"/>
  <c r="C37" i="3"/>
  <c r="D37" i="3" s="1"/>
  <c r="D36" i="3"/>
  <c r="C36" i="3"/>
  <c r="C35" i="3"/>
  <c r="D35" i="3" s="1"/>
  <c r="D34" i="3"/>
  <c r="C34" i="3"/>
  <c r="C33" i="3"/>
  <c r="D33" i="3" s="1"/>
  <c r="D32" i="3"/>
  <c r="C32" i="3"/>
  <c r="C31" i="3"/>
  <c r="D31" i="3" s="1"/>
  <c r="D30" i="3"/>
  <c r="C30" i="3"/>
  <c r="C29" i="3"/>
  <c r="D29" i="3" s="1"/>
  <c r="D28" i="3"/>
  <c r="C28" i="3"/>
  <c r="C27" i="3"/>
  <c r="D27" i="3" s="1"/>
  <c r="H23" i="3" s="1"/>
  <c r="D26" i="3"/>
  <c r="C26" i="3"/>
  <c r="D25" i="3"/>
  <c r="C25" i="3"/>
  <c r="D24" i="3"/>
  <c r="C24" i="3"/>
  <c r="D23" i="3"/>
  <c r="C23" i="3"/>
  <c r="D22" i="3"/>
  <c r="C22" i="3"/>
  <c r="D21" i="3"/>
  <c r="C21" i="3"/>
  <c r="C20" i="3"/>
  <c r="D20" i="3" s="1"/>
  <c r="D19" i="3"/>
  <c r="C19" i="3"/>
  <c r="D18" i="3"/>
  <c r="C18" i="3"/>
  <c r="D17" i="3"/>
  <c r="C17" i="3"/>
  <c r="D16" i="3"/>
  <c r="H22" i="3" s="1"/>
  <c r="C16" i="3"/>
  <c r="D15" i="3"/>
  <c r="C15" i="3"/>
  <c r="D14" i="3"/>
  <c r="C14" i="3"/>
  <c r="D13" i="3"/>
  <c r="C13" i="3"/>
  <c r="D12" i="3"/>
  <c r="C12" i="3"/>
  <c r="D11" i="3"/>
  <c r="C11" i="3"/>
  <c r="D10" i="3"/>
  <c r="H6" i="3" s="1"/>
  <c r="C10" i="3"/>
  <c r="D9" i="3"/>
  <c r="C9" i="3"/>
  <c r="C8" i="3"/>
  <c r="D8" i="3" s="1"/>
  <c r="H4" i="3" s="1"/>
  <c r="D7" i="3"/>
  <c r="C7" i="3"/>
  <c r="D6" i="3"/>
  <c r="H13" i="3" s="1"/>
  <c r="I13" i="3" s="1"/>
  <c r="C6" i="3"/>
  <c r="D5" i="3"/>
  <c r="H10" i="3" s="1"/>
  <c r="C5" i="3"/>
  <c r="D4" i="3"/>
  <c r="C4" i="3"/>
  <c r="D3" i="3"/>
  <c r="H15" i="3" s="1"/>
  <c r="C3" i="3"/>
  <c r="D2" i="3"/>
  <c r="C2" i="3"/>
  <c r="H12" i="3" l="1"/>
  <c r="I12" i="3" s="1"/>
  <c r="L1" i="3"/>
  <c r="I6" i="3" s="1"/>
  <c r="I4" i="3"/>
  <c r="H14" i="3"/>
  <c r="I14" i="3" s="1"/>
  <c r="I23" i="3"/>
  <c r="H24" i="3"/>
  <c r="I24" i="3" s="1"/>
  <c r="H25" i="3"/>
  <c r="I25" i="3" s="1"/>
  <c r="H2" i="3"/>
  <c r="H3" i="3"/>
  <c r="I3" i="3" s="1"/>
  <c r="H5" i="3"/>
  <c r="I5" i="3" s="1"/>
  <c r="H9" i="3"/>
  <c r="H16" i="3"/>
  <c r="I16" i="3" s="1"/>
  <c r="H11" i="3"/>
  <c r="I11" i="3" s="1"/>
  <c r="H18" i="3"/>
  <c r="I18" i="3" s="1"/>
  <c r="H17" i="3"/>
  <c r="I17" i="3" s="1"/>
  <c r="H21" i="3"/>
  <c r="M4" i="3" l="1"/>
  <c r="L6" i="3"/>
  <c r="L4" i="3"/>
  <c r="I9" i="3"/>
  <c r="L5" i="3"/>
  <c r="L10" i="3" a="1"/>
  <c r="L10" i="3" s="1"/>
  <c r="M5" i="3"/>
  <c r="N5" i="3" s="1"/>
  <c r="I15" i="3"/>
  <c r="I22" i="3"/>
  <c r="M10" i="3"/>
  <c r="N10" i="3" s="1"/>
  <c r="L11" i="3" a="1"/>
  <c r="L11" i="3" s="1"/>
  <c r="I21" i="3"/>
  <c r="M11" i="3"/>
  <c r="N11" i="3" s="1"/>
  <c r="M6" i="3"/>
  <c r="N6" i="3" s="1"/>
  <c r="I2" i="3"/>
  <c r="M9" i="3"/>
  <c r="N9" i="3" s="1"/>
  <c r="N4" i="3"/>
  <c r="L9" i="3" a="1"/>
  <c r="L9" i="3" s="1"/>
  <c r="I10" i="3"/>
</calcChain>
</file>

<file path=xl/sharedStrings.xml><?xml version="1.0" encoding="utf-8"?>
<sst xmlns="http://schemas.openxmlformats.org/spreadsheetml/2006/main" count="407" uniqueCount="42">
  <si>
    <t>id_compra</t>
  </si>
  <si>
    <t>produto_comprado</t>
  </si>
  <si>
    <t>preço_do_produto</t>
  </si>
  <si>
    <t>Smartphone</t>
  </si>
  <si>
    <t>Laptop</t>
  </si>
  <si>
    <t>Tablet</t>
  </si>
  <si>
    <t>Headphones</t>
  </si>
  <si>
    <t>Monitor</t>
  </si>
  <si>
    <t>Mouse</t>
  </si>
  <si>
    <t>Keyboard</t>
  </si>
  <si>
    <t>Speaker</t>
  </si>
  <si>
    <t>Printer</t>
  </si>
  <si>
    <t>Smartwatch</t>
  </si>
  <si>
    <t>nome_pessoa</t>
  </si>
  <si>
    <t>regiao</t>
  </si>
  <si>
    <t>João da Silva</t>
  </si>
  <si>
    <t>Sul</t>
  </si>
  <si>
    <t>Ana Souza</t>
  </si>
  <si>
    <t>Sudeste</t>
  </si>
  <si>
    <t>Felipe Lima</t>
  </si>
  <si>
    <t>Centro-Oeste</t>
  </si>
  <si>
    <t>Nordeste</t>
  </si>
  <si>
    <t>Norte</t>
  </si>
  <si>
    <t>Maria Oliveira</t>
  </si>
  <si>
    <t>Carlos Santos</t>
  </si>
  <si>
    <t>cliente</t>
  </si>
  <si>
    <t>produto</t>
  </si>
  <si>
    <t>preço</t>
  </si>
  <si>
    <t>Vendas por Região</t>
  </si>
  <si>
    <t>Total</t>
  </si>
  <si>
    <t>%</t>
  </si>
  <si>
    <t>Venda Total</t>
  </si>
  <si>
    <t>Maiores Vendas</t>
  </si>
  <si>
    <t>Região</t>
  </si>
  <si>
    <t>Produto</t>
  </si>
  <si>
    <t>Cliente</t>
  </si>
  <si>
    <t>Vendas por Produto</t>
  </si>
  <si>
    <t>Menores Vendas</t>
  </si>
  <si>
    <t>Vendas por Cliente</t>
  </si>
  <si>
    <t>Soma de Total</t>
  </si>
  <si>
    <t>Total Geral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</si>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</sst>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/>
    <xf numFmtId="4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10" fontId="2" fillId="0" borderId="0" xfId="0" applyNumberFormat="1" applyFont="1"/>
    <xf numFmtId="0" fontId="7" fillId="3" borderId="0" xfId="0" applyFont="1" applyFill="1"/>
    <xf numFmtId="164" fontId="3" fillId="0" borderId="0" xfId="0" applyNumberFormat="1" applyFont="1"/>
    <xf numFmtId="10" fontId="3" fillId="0" borderId="0" xfId="0" applyNumberFormat="1" applyFont="1"/>
    <xf numFmtId="0" fontId="6" fillId="0" borderId="0" xfId="0" applyFont="1"/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2">
    <dxf>
      <font>
        <color rgb="FFFFFFFF"/>
      </font>
      <fill>
        <patternFill patternType="solid">
          <fgColor rgb="FF274E13"/>
          <bgColor rgb="FF274E13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[Loja.xlsx]Gráfico Venda X Região!Tabela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 por Região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Venda X Região'!$B$3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Venda X Região'!$A$4:$A$9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'Gráfico Venda X Região'!$B$4:$B$9</c:f>
              <c:numCache>
                <c:formatCode>General</c:formatCode>
                <c:ptCount val="5"/>
                <c:pt idx="0">
                  <c:v>6180</c:v>
                </c:pt>
                <c:pt idx="1">
                  <c:v>9860</c:v>
                </c:pt>
                <c:pt idx="2">
                  <c:v>10650</c:v>
                </c:pt>
                <c:pt idx="3">
                  <c:v>9930</c:v>
                </c:pt>
                <c:pt idx="4">
                  <c:v>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5-455F-B4B3-C33E0845DD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6340783"/>
        <c:axId val="2111194015"/>
      </c:barChart>
      <c:catAx>
        <c:axId val="209634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1194015"/>
        <c:crosses val="autoZero"/>
        <c:auto val="1"/>
        <c:lblAlgn val="ctr"/>
        <c:lblOffset val="100"/>
        <c:noMultiLvlLbl val="0"/>
      </c:catAx>
      <c:valAx>
        <c:axId val="21111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34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9525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7090D4-A77D-424F-A272-C1399C83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a Felix" refreshedDate="45481.961448032409" createdVersion="6" refreshedVersion="6" minRefreshableVersion="3" recordCount="5" xr:uid="{D6CB10F4-1B06-437C-91BE-29C674B44EE7}">
  <cacheSource type="worksheet">
    <worksheetSource ref="G1:I6" sheet="Vendas"/>
  </cacheSource>
  <cacheFields count="3">
    <cacheField name="Vendas por Região" numFmtId="0">
      <sharedItems count="5">
        <s v="Norte"/>
        <s v="Nordeste"/>
        <s v="Centro-Oeste"/>
        <s v="Sudeste"/>
        <s v="Sul"/>
      </sharedItems>
    </cacheField>
    <cacheField name="Total" numFmtId="164">
      <sharedItems containsSemiMixedTypes="0" containsString="0" containsNumber="1" containsInteger="1" minValue="4780" maxValue="10650"/>
    </cacheField>
    <cacheField name="%" numFmtId="10">
      <sharedItems containsSemiMixedTypes="0" containsString="0" containsNumber="1" minValue="0.11545893719806763" maxValue="0.257246376811594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0650"/>
    <n v="0.25724637681159418"/>
  </r>
  <r>
    <x v="1"/>
    <n v="9860"/>
    <n v="0.23816425120772947"/>
  </r>
  <r>
    <x v="2"/>
    <n v="6180"/>
    <n v="0.14927536231884059"/>
  </r>
  <r>
    <x v="3"/>
    <n v="9930"/>
    <n v="0.23985507246376811"/>
  </r>
  <r>
    <x v="4"/>
    <n v="4780"/>
    <n v="0.115458937198067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969A4-7DA3-40EC-8B54-C0055C51B61E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3">
    <pivotField axis="axisRow" multipleItemSelectionAllowed="1" showAll="0">
      <items count="6">
        <item x="2"/>
        <item x="1"/>
        <item x="0"/>
        <item x="3"/>
        <item x="4"/>
        <item t="default"/>
      </items>
    </pivotField>
    <pivotField dataField="1" numFmtId="164" showAll="0"/>
    <pivotField numFmtId="1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Total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2" max="2" width="16.28515625" customWidth="1"/>
    <col min="3" max="3" width="15.71093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1</v>
      </c>
      <c r="B2" s="3" t="s">
        <v>3</v>
      </c>
      <c r="C2" s="4">
        <v>1500</v>
      </c>
    </row>
    <row r="3" spans="1:3" x14ac:dyDescent="0.2">
      <c r="A3" s="3">
        <v>3</v>
      </c>
      <c r="B3" s="3" t="s">
        <v>4</v>
      </c>
      <c r="C3" s="4">
        <v>3000</v>
      </c>
    </row>
    <row r="4" spans="1:3" x14ac:dyDescent="0.2">
      <c r="A4" s="3">
        <v>5</v>
      </c>
      <c r="B4" s="3" t="s">
        <v>5</v>
      </c>
      <c r="C4" s="4">
        <v>800</v>
      </c>
    </row>
    <row r="5" spans="1:3" x14ac:dyDescent="0.2">
      <c r="A5" s="3">
        <v>8</v>
      </c>
      <c r="B5" s="3" t="s">
        <v>6</v>
      </c>
      <c r="C5" s="4">
        <v>150</v>
      </c>
    </row>
    <row r="6" spans="1:3" x14ac:dyDescent="0.2">
      <c r="A6" s="3">
        <v>10</v>
      </c>
      <c r="B6" s="3" t="s">
        <v>7</v>
      </c>
      <c r="C6" s="4">
        <v>1200</v>
      </c>
    </row>
    <row r="7" spans="1:3" x14ac:dyDescent="0.2">
      <c r="A7" s="3">
        <v>12</v>
      </c>
      <c r="B7" s="3" t="s">
        <v>8</v>
      </c>
      <c r="C7" s="4">
        <v>50</v>
      </c>
    </row>
    <row r="8" spans="1:3" x14ac:dyDescent="0.2">
      <c r="A8" s="3">
        <v>14</v>
      </c>
      <c r="B8" s="3" t="s">
        <v>9</v>
      </c>
      <c r="C8" s="4">
        <v>80</v>
      </c>
    </row>
    <row r="9" spans="1:3" x14ac:dyDescent="0.2">
      <c r="A9" s="3">
        <v>16</v>
      </c>
      <c r="B9" s="3" t="s">
        <v>10</v>
      </c>
      <c r="C9" s="4">
        <v>200</v>
      </c>
    </row>
    <row r="10" spans="1:3" x14ac:dyDescent="0.2">
      <c r="A10" s="3">
        <v>19</v>
      </c>
      <c r="B10" s="3" t="s">
        <v>11</v>
      </c>
      <c r="C10" s="4">
        <v>300</v>
      </c>
    </row>
    <row r="11" spans="1:3" x14ac:dyDescent="0.2">
      <c r="A11" s="3">
        <v>20</v>
      </c>
      <c r="B11" s="3" t="s">
        <v>12</v>
      </c>
      <c r="C11" s="4">
        <v>500</v>
      </c>
    </row>
    <row r="12" spans="1:3" x14ac:dyDescent="0.2">
      <c r="A12" s="3">
        <v>22</v>
      </c>
      <c r="B12" s="3" t="s">
        <v>9</v>
      </c>
      <c r="C12" s="4">
        <v>80</v>
      </c>
    </row>
    <row r="13" spans="1:3" x14ac:dyDescent="0.2">
      <c r="A13" s="3">
        <v>24</v>
      </c>
      <c r="B13" s="3" t="s">
        <v>5</v>
      </c>
      <c r="C13" s="4">
        <v>800</v>
      </c>
    </row>
    <row r="14" spans="1:3" x14ac:dyDescent="0.2">
      <c r="A14" s="3">
        <v>26</v>
      </c>
      <c r="B14" s="3" t="s">
        <v>4</v>
      </c>
      <c r="C14" s="4">
        <v>3000</v>
      </c>
    </row>
    <row r="15" spans="1:3" x14ac:dyDescent="0.2">
      <c r="A15" s="3">
        <v>28</v>
      </c>
      <c r="B15" s="3" t="s">
        <v>7</v>
      </c>
      <c r="C15" s="4">
        <v>1200</v>
      </c>
    </row>
    <row r="16" spans="1:3" x14ac:dyDescent="0.2">
      <c r="A16" s="3">
        <v>30</v>
      </c>
      <c r="B16" s="3" t="s">
        <v>8</v>
      </c>
      <c r="C16" s="4">
        <v>50</v>
      </c>
    </row>
    <row r="17" spans="1:3" x14ac:dyDescent="0.2">
      <c r="A17" s="3">
        <v>32</v>
      </c>
      <c r="B17" s="3" t="s">
        <v>10</v>
      </c>
      <c r="C17" s="4">
        <v>200</v>
      </c>
    </row>
    <row r="18" spans="1:3" x14ac:dyDescent="0.2">
      <c r="A18" s="3">
        <v>34</v>
      </c>
      <c r="B18" s="3" t="s">
        <v>3</v>
      </c>
      <c r="C18" s="4">
        <v>1500</v>
      </c>
    </row>
    <row r="19" spans="1:3" x14ac:dyDescent="0.2">
      <c r="A19" s="3">
        <v>36</v>
      </c>
      <c r="B19" s="3" t="s">
        <v>6</v>
      </c>
      <c r="C19" s="4">
        <v>150</v>
      </c>
    </row>
    <row r="20" spans="1:3" x14ac:dyDescent="0.2">
      <c r="A20" s="3">
        <v>39</v>
      </c>
      <c r="B20" s="3" t="s">
        <v>12</v>
      </c>
      <c r="C20" s="4">
        <v>500</v>
      </c>
    </row>
    <row r="21" spans="1:3" x14ac:dyDescent="0.2">
      <c r="A21" s="3">
        <v>40</v>
      </c>
      <c r="B21" s="3" t="s">
        <v>11</v>
      </c>
      <c r="C21" s="4">
        <v>300</v>
      </c>
    </row>
    <row r="22" spans="1:3" x14ac:dyDescent="0.2">
      <c r="A22" s="3">
        <v>42</v>
      </c>
      <c r="B22" s="3" t="s">
        <v>3</v>
      </c>
      <c r="C22" s="4">
        <v>1500</v>
      </c>
    </row>
    <row r="23" spans="1:3" x14ac:dyDescent="0.2">
      <c r="A23" s="3">
        <v>44</v>
      </c>
      <c r="B23" s="3" t="s">
        <v>10</v>
      </c>
      <c r="C23" s="4">
        <v>200</v>
      </c>
    </row>
    <row r="24" spans="1:3" x14ac:dyDescent="0.2">
      <c r="A24" s="3">
        <v>46</v>
      </c>
      <c r="B24" s="3" t="s">
        <v>8</v>
      </c>
      <c r="C24" s="4">
        <v>50</v>
      </c>
    </row>
    <row r="25" spans="1:3" x14ac:dyDescent="0.2">
      <c r="A25" s="3">
        <v>48</v>
      </c>
      <c r="B25" s="3" t="s">
        <v>4</v>
      </c>
      <c r="C25" s="4">
        <v>3000</v>
      </c>
    </row>
    <row r="26" spans="1:3" x14ac:dyDescent="0.2">
      <c r="A26" s="3">
        <v>50</v>
      </c>
      <c r="B26" s="3" t="s">
        <v>9</v>
      </c>
      <c r="C26" s="4">
        <v>80</v>
      </c>
    </row>
    <row r="27" spans="1:3" x14ac:dyDescent="0.2">
      <c r="A27" s="3">
        <v>52</v>
      </c>
      <c r="B27" s="3" t="s">
        <v>7</v>
      </c>
      <c r="C27" s="4">
        <v>1200</v>
      </c>
    </row>
    <row r="28" spans="1:3" x14ac:dyDescent="0.2">
      <c r="A28" s="3">
        <v>54</v>
      </c>
      <c r="B28" s="3" t="s">
        <v>5</v>
      </c>
      <c r="C28" s="4">
        <v>800</v>
      </c>
    </row>
    <row r="29" spans="1:3" x14ac:dyDescent="0.2">
      <c r="A29" s="3">
        <v>56</v>
      </c>
      <c r="B29" s="3" t="s">
        <v>10</v>
      </c>
      <c r="C29" s="4">
        <v>200</v>
      </c>
    </row>
    <row r="30" spans="1:3" x14ac:dyDescent="0.2">
      <c r="A30" s="3">
        <v>59</v>
      </c>
      <c r="B30" s="3" t="s">
        <v>3</v>
      </c>
      <c r="C30" s="4">
        <v>1500</v>
      </c>
    </row>
    <row r="31" spans="1:3" x14ac:dyDescent="0.2">
      <c r="A31" s="3">
        <v>60</v>
      </c>
      <c r="B31" s="3" t="s">
        <v>12</v>
      </c>
      <c r="C31" s="4">
        <v>500</v>
      </c>
    </row>
    <row r="32" spans="1:3" x14ac:dyDescent="0.2">
      <c r="A32" s="3">
        <v>62</v>
      </c>
      <c r="B32" s="3" t="s">
        <v>9</v>
      </c>
      <c r="C32" s="4">
        <v>80</v>
      </c>
    </row>
    <row r="33" spans="1:3" x14ac:dyDescent="0.2">
      <c r="A33" s="3">
        <v>64</v>
      </c>
      <c r="B33" s="3" t="s">
        <v>5</v>
      </c>
      <c r="C33" s="4">
        <v>800</v>
      </c>
    </row>
    <row r="34" spans="1:3" x14ac:dyDescent="0.2">
      <c r="A34" s="3">
        <v>66</v>
      </c>
      <c r="B34" s="3" t="s">
        <v>4</v>
      </c>
      <c r="C34" s="4">
        <v>3000</v>
      </c>
    </row>
    <row r="35" spans="1:3" x14ac:dyDescent="0.2">
      <c r="A35" s="3">
        <v>68</v>
      </c>
      <c r="B35" s="3" t="s">
        <v>7</v>
      </c>
      <c r="C35" s="4">
        <v>1200</v>
      </c>
    </row>
    <row r="36" spans="1:3" x14ac:dyDescent="0.2">
      <c r="A36" s="3">
        <v>70</v>
      </c>
      <c r="B36" s="3" t="s">
        <v>8</v>
      </c>
      <c r="C36" s="4">
        <v>50</v>
      </c>
    </row>
    <row r="37" spans="1:3" x14ac:dyDescent="0.2">
      <c r="A37" s="3">
        <v>72</v>
      </c>
      <c r="B37" s="3" t="s">
        <v>10</v>
      </c>
      <c r="C37" s="4">
        <v>200</v>
      </c>
    </row>
    <row r="38" spans="1:3" x14ac:dyDescent="0.2">
      <c r="A38" s="3">
        <v>74</v>
      </c>
      <c r="B38" s="3" t="s">
        <v>3</v>
      </c>
      <c r="C38" s="4">
        <v>1500</v>
      </c>
    </row>
    <row r="39" spans="1:3" x14ac:dyDescent="0.2">
      <c r="A39" s="3">
        <v>76</v>
      </c>
      <c r="B39" s="3" t="s">
        <v>6</v>
      </c>
      <c r="C39" s="4">
        <v>150</v>
      </c>
    </row>
    <row r="40" spans="1:3" x14ac:dyDescent="0.2">
      <c r="A40" s="3">
        <v>79</v>
      </c>
      <c r="B40" s="3" t="s">
        <v>12</v>
      </c>
      <c r="C40" s="4">
        <v>500</v>
      </c>
    </row>
    <row r="41" spans="1:3" x14ac:dyDescent="0.2">
      <c r="A41" s="3">
        <v>80</v>
      </c>
      <c r="B41" s="3" t="s">
        <v>11</v>
      </c>
      <c r="C41" s="4">
        <v>300</v>
      </c>
    </row>
    <row r="42" spans="1:3" x14ac:dyDescent="0.2">
      <c r="A42" s="3">
        <v>82</v>
      </c>
      <c r="B42" s="3" t="s">
        <v>3</v>
      </c>
      <c r="C42" s="4">
        <v>1500</v>
      </c>
    </row>
    <row r="43" spans="1:3" x14ac:dyDescent="0.2">
      <c r="A43" s="3">
        <v>84</v>
      </c>
      <c r="B43" s="3" t="s">
        <v>10</v>
      </c>
      <c r="C43" s="4">
        <v>200</v>
      </c>
    </row>
    <row r="44" spans="1:3" x14ac:dyDescent="0.2">
      <c r="A44" s="3">
        <v>86</v>
      </c>
      <c r="B44" s="3" t="s">
        <v>8</v>
      </c>
      <c r="C44" s="4">
        <v>50</v>
      </c>
    </row>
    <row r="45" spans="1:3" x14ac:dyDescent="0.2">
      <c r="A45" s="3">
        <v>88</v>
      </c>
      <c r="B45" s="3" t="s">
        <v>4</v>
      </c>
      <c r="C45" s="4">
        <v>3000</v>
      </c>
    </row>
    <row r="46" spans="1:3" x14ac:dyDescent="0.2">
      <c r="A46" s="3">
        <v>90</v>
      </c>
      <c r="B46" s="3" t="s">
        <v>9</v>
      </c>
      <c r="C46" s="4">
        <v>80</v>
      </c>
    </row>
    <row r="47" spans="1:3" x14ac:dyDescent="0.2">
      <c r="A47" s="3">
        <v>92</v>
      </c>
      <c r="B47" s="3" t="s">
        <v>7</v>
      </c>
      <c r="C47" s="4">
        <v>1200</v>
      </c>
    </row>
    <row r="48" spans="1:3" x14ac:dyDescent="0.2">
      <c r="A48" s="3">
        <v>94</v>
      </c>
      <c r="B48" s="3" t="s">
        <v>5</v>
      </c>
      <c r="C48" s="4">
        <v>800</v>
      </c>
    </row>
    <row r="49" spans="1:3" x14ac:dyDescent="0.2">
      <c r="A49" s="3">
        <v>96</v>
      </c>
      <c r="B49" s="3" t="s">
        <v>10</v>
      </c>
      <c r="C49" s="4">
        <v>200</v>
      </c>
    </row>
    <row r="50" spans="1:3" x14ac:dyDescent="0.2">
      <c r="A50" s="3">
        <v>99</v>
      </c>
      <c r="B50" s="3" t="s">
        <v>3</v>
      </c>
      <c r="C50" s="4">
        <v>1500</v>
      </c>
    </row>
    <row r="51" spans="1:3" x14ac:dyDescent="0.2">
      <c r="A51" s="3">
        <v>100</v>
      </c>
      <c r="B51" s="3" t="s">
        <v>12</v>
      </c>
      <c r="C51" s="4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workbookViewId="0">
      <pane ySplit="1" topLeftCell="A2" activePane="bottomLeft" state="frozen"/>
      <selection pane="bottomLeft" activeCell="D20" sqref="D20"/>
    </sheetView>
  </sheetViews>
  <sheetFormatPr defaultColWidth="12.5703125" defaultRowHeight="15.75" customHeight="1" x14ac:dyDescent="0.2"/>
  <cols>
    <col min="1" max="1" width="8" customWidth="1"/>
  </cols>
  <sheetData>
    <row r="1" spans="1:3" x14ac:dyDescent="0.2">
      <c r="A1" s="5" t="s">
        <v>0</v>
      </c>
      <c r="B1" s="5" t="s">
        <v>13</v>
      </c>
      <c r="C1" s="5" t="s">
        <v>14</v>
      </c>
    </row>
    <row r="2" spans="1:3" x14ac:dyDescent="0.2">
      <c r="A2" s="6"/>
      <c r="B2" s="5" t="s">
        <v>15</v>
      </c>
      <c r="C2" s="5" t="s">
        <v>16</v>
      </c>
    </row>
    <row r="3" spans="1:3" x14ac:dyDescent="0.2">
      <c r="A3" s="6"/>
      <c r="B3" s="5" t="s">
        <v>17</v>
      </c>
      <c r="C3" s="5" t="s">
        <v>18</v>
      </c>
    </row>
    <row r="4" spans="1:3" x14ac:dyDescent="0.2">
      <c r="A4" s="6"/>
      <c r="B4" s="5" t="s">
        <v>19</v>
      </c>
      <c r="C4" s="5" t="s">
        <v>20</v>
      </c>
    </row>
    <row r="5" spans="1:3" x14ac:dyDescent="0.2">
      <c r="A5" s="5">
        <v>74</v>
      </c>
      <c r="B5" s="5" t="s">
        <v>17</v>
      </c>
      <c r="C5" s="5" t="s">
        <v>21</v>
      </c>
    </row>
    <row r="6" spans="1:3" x14ac:dyDescent="0.2">
      <c r="A6" s="6"/>
      <c r="B6" s="5" t="s">
        <v>15</v>
      </c>
      <c r="C6" s="5" t="s">
        <v>22</v>
      </c>
    </row>
    <row r="7" spans="1:3" x14ac:dyDescent="0.2">
      <c r="A7" s="5">
        <v>14</v>
      </c>
      <c r="B7" s="5" t="s">
        <v>17</v>
      </c>
      <c r="C7" s="5" t="s">
        <v>21</v>
      </c>
    </row>
    <row r="8" spans="1:3" x14ac:dyDescent="0.2">
      <c r="A8" s="5">
        <v>79</v>
      </c>
      <c r="B8" s="5" t="s">
        <v>17</v>
      </c>
      <c r="C8" s="5" t="s">
        <v>16</v>
      </c>
    </row>
    <row r="9" spans="1:3" x14ac:dyDescent="0.2">
      <c r="A9" s="5">
        <v>62</v>
      </c>
      <c r="B9" s="5" t="s">
        <v>23</v>
      </c>
      <c r="C9" s="5" t="s">
        <v>18</v>
      </c>
    </row>
    <row r="10" spans="1:3" x14ac:dyDescent="0.2">
      <c r="A10" s="5">
        <v>94</v>
      </c>
      <c r="B10" s="5" t="s">
        <v>17</v>
      </c>
      <c r="C10" s="5" t="s">
        <v>22</v>
      </c>
    </row>
    <row r="11" spans="1:3" x14ac:dyDescent="0.2">
      <c r="A11" s="6"/>
      <c r="B11" s="5" t="s">
        <v>19</v>
      </c>
      <c r="C11" s="5" t="s">
        <v>20</v>
      </c>
    </row>
    <row r="12" spans="1:3" x14ac:dyDescent="0.2">
      <c r="A12" s="6"/>
      <c r="B12" s="5" t="s">
        <v>24</v>
      </c>
      <c r="C12" s="5" t="s">
        <v>21</v>
      </c>
    </row>
    <row r="13" spans="1:3" x14ac:dyDescent="0.2">
      <c r="A13" s="6"/>
      <c r="B13" s="5" t="s">
        <v>19</v>
      </c>
      <c r="C13" s="5" t="s">
        <v>22</v>
      </c>
    </row>
    <row r="14" spans="1:3" x14ac:dyDescent="0.2">
      <c r="A14" s="5">
        <v>66</v>
      </c>
      <c r="B14" s="5" t="s">
        <v>15</v>
      </c>
      <c r="C14" s="5" t="s">
        <v>18</v>
      </c>
    </row>
    <row r="15" spans="1:3" x14ac:dyDescent="0.2">
      <c r="A15" s="5">
        <v>42</v>
      </c>
      <c r="B15" s="5" t="s">
        <v>23</v>
      </c>
      <c r="C15" s="5" t="s">
        <v>20</v>
      </c>
    </row>
    <row r="16" spans="1:3" x14ac:dyDescent="0.2">
      <c r="A16" s="5">
        <v>64</v>
      </c>
      <c r="B16" s="5" t="s">
        <v>17</v>
      </c>
      <c r="C16" s="5" t="s">
        <v>16</v>
      </c>
    </row>
    <row r="17" spans="1:3" x14ac:dyDescent="0.2">
      <c r="A17" s="6"/>
      <c r="B17" s="5" t="s">
        <v>24</v>
      </c>
      <c r="C17" s="5" t="s">
        <v>22</v>
      </c>
    </row>
    <row r="18" spans="1:3" x14ac:dyDescent="0.2">
      <c r="A18" s="5">
        <v>46</v>
      </c>
      <c r="B18" s="5" t="s">
        <v>15</v>
      </c>
      <c r="C18" s="5" t="s">
        <v>21</v>
      </c>
    </row>
    <row r="19" spans="1:3" x14ac:dyDescent="0.2">
      <c r="A19" s="5">
        <v>90</v>
      </c>
      <c r="B19" s="5" t="s">
        <v>24</v>
      </c>
      <c r="C19" s="5" t="s">
        <v>16</v>
      </c>
    </row>
    <row r="20" spans="1:3" x14ac:dyDescent="0.2">
      <c r="A20" s="5">
        <v>50</v>
      </c>
      <c r="B20" s="5" t="s">
        <v>24</v>
      </c>
      <c r="C20" s="5" t="s">
        <v>20</v>
      </c>
    </row>
    <row r="21" spans="1:3" x14ac:dyDescent="0.2">
      <c r="A21" s="5">
        <v>8</v>
      </c>
      <c r="B21" s="5" t="s">
        <v>19</v>
      </c>
      <c r="C21" s="5" t="s">
        <v>22</v>
      </c>
    </row>
    <row r="22" spans="1:3" x14ac:dyDescent="0.2">
      <c r="A22" s="5">
        <v>92</v>
      </c>
      <c r="B22" s="5" t="s">
        <v>23</v>
      </c>
      <c r="C22" s="5" t="s">
        <v>18</v>
      </c>
    </row>
    <row r="23" spans="1:3" x14ac:dyDescent="0.2">
      <c r="A23" s="6"/>
      <c r="B23" s="5" t="s">
        <v>15</v>
      </c>
      <c r="C23" s="5" t="s">
        <v>21</v>
      </c>
    </row>
    <row r="24" spans="1:3" x14ac:dyDescent="0.2">
      <c r="A24" s="5">
        <v>20</v>
      </c>
      <c r="B24" s="5" t="s">
        <v>24</v>
      </c>
      <c r="C24" s="5" t="s">
        <v>16</v>
      </c>
    </row>
    <row r="25" spans="1:3" x14ac:dyDescent="0.2">
      <c r="A25" s="6"/>
      <c r="B25" s="5" t="s">
        <v>19</v>
      </c>
      <c r="C25" s="5" t="s">
        <v>20</v>
      </c>
    </row>
    <row r="26" spans="1:3" x14ac:dyDescent="0.2">
      <c r="A26" s="6"/>
      <c r="B26" s="5" t="s">
        <v>15</v>
      </c>
      <c r="C26" s="5" t="s">
        <v>22</v>
      </c>
    </row>
    <row r="27" spans="1:3" x14ac:dyDescent="0.2">
      <c r="A27" s="5">
        <v>12</v>
      </c>
      <c r="B27" s="5" t="s">
        <v>23</v>
      </c>
      <c r="C27" s="5" t="s">
        <v>18</v>
      </c>
    </row>
    <row r="28" spans="1:3" x14ac:dyDescent="0.2">
      <c r="A28" s="6"/>
      <c r="B28" s="5" t="s">
        <v>23</v>
      </c>
      <c r="C28" s="5" t="s">
        <v>21</v>
      </c>
    </row>
    <row r="29" spans="1:3" x14ac:dyDescent="0.2">
      <c r="A29" s="6"/>
      <c r="B29" s="5" t="s">
        <v>17</v>
      </c>
      <c r="C29" s="5" t="s">
        <v>16</v>
      </c>
    </row>
    <row r="30" spans="1:3" x14ac:dyDescent="0.2">
      <c r="A30" s="6"/>
      <c r="B30" s="5" t="s">
        <v>19</v>
      </c>
      <c r="C30" s="5" t="s">
        <v>20</v>
      </c>
    </row>
    <row r="31" spans="1:3" x14ac:dyDescent="0.2">
      <c r="A31" s="5">
        <v>59</v>
      </c>
      <c r="B31" s="5" t="s">
        <v>17</v>
      </c>
      <c r="C31" s="5" t="s">
        <v>22</v>
      </c>
    </row>
    <row r="32" spans="1:3" x14ac:dyDescent="0.2">
      <c r="A32" s="5">
        <v>34</v>
      </c>
      <c r="B32" s="5" t="s">
        <v>17</v>
      </c>
      <c r="C32" s="5" t="s">
        <v>18</v>
      </c>
    </row>
    <row r="33" spans="1:3" x14ac:dyDescent="0.2">
      <c r="A33" s="5">
        <v>10</v>
      </c>
      <c r="B33" s="5" t="s">
        <v>24</v>
      </c>
      <c r="C33" s="5" t="s">
        <v>21</v>
      </c>
    </row>
    <row r="34" spans="1:3" x14ac:dyDescent="0.2">
      <c r="A34" s="6"/>
      <c r="B34" s="5" t="s">
        <v>15</v>
      </c>
      <c r="C34" s="5" t="s">
        <v>16</v>
      </c>
    </row>
    <row r="35" spans="1:3" x14ac:dyDescent="0.2">
      <c r="A35" s="5">
        <v>72</v>
      </c>
      <c r="B35" s="5" t="s">
        <v>23</v>
      </c>
      <c r="C35" s="5" t="s">
        <v>20</v>
      </c>
    </row>
    <row r="36" spans="1:3" x14ac:dyDescent="0.2">
      <c r="A36" s="5">
        <v>84</v>
      </c>
      <c r="B36" s="5" t="s">
        <v>17</v>
      </c>
      <c r="C36" s="5" t="s">
        <v>22</v>
      </c>
    </row>
    <row r="37" spans="1:3" x14ac:dyDescent="0.2">
      <c r="A37" s="6"/>
      <c r="B37" s="5" t="s">
        <v>17</v>
      </c>
      <c r="C37" s="5" t="s">
        <v>18</v>
      </c>
    </row>
    <row r="38" spans="1:3" x14ac:dyDescent="0.2">
      <c r="A38" s="5">
        <v>19</v>
      </c>
      <c r="B38" s="5" t="s">
        <v>17</v>
      </c>
      <c r="C38" s="5" t="s">
        <v>21</v>
      </c>
    </row>
    <row r="39" spans="1:3" x14ac:dyDescent="0.2">
      <c r="A39" s="5">
        <v>100</v>
      </c>
      <c r="B39" s="5" t="s">
        <v>24</v>
      </c>
      <c r="C39" s="5" t="s">
        <v>16</v>
      </c>
    </row>
    <row r="40" spans="1:3" x14ac:dyDescent="0.2">
      <c r="A40" s="6"/>
      <c r="B40" s="5" t="s">
        <v>23</v>
      </c>
      <c r="C40" s="5" t="s">
        <v>20</v>
      </c>
    </row>
    <row r="41" spans="1:3" x14ac:dyDescent="0.2">
      <c r="A41" s="5">
        <v>48</v>
      </c>
      <c r="B41" s="5" t="s">
        <v>19</v>
      </c>
      <c r="C41" s="5" t="s">
        <v>22</v>
      </c>
    </row>
    <row r="42" spans="1:3" x14ac:dyDescent="0.2">
      <c r="A42" s="6"/>
      <c r="B42" s="5" t="s">
        <v>19</v>
      </c>
      <c r="C42" s="5" t="s">
        <v>18</v>
      </c>
    </row>
    <row r="43" spans="1:3" x14ac:dyDescent="0.2">
      <c r="A43" s="6"/>
      <c r="B43" s="5" t="s">
        <v>15</v>
      </c>
      <c r="C43" s="5" t="s">
        <v>21</v>
      </c>
    </row>
    <row r="44" spans="1:3" x14ac:dyDescent="0.2">
      <c r="A44" s="6"/>
      <c r="B44" s="5" t="s">
        <v>23</v>
      </c>
      <c r="C44" s="5" t="s">
        <v>16</v>
      </c>
    </row>
    <row r="45" spans="1:3" x14ac:dyDescent="0.2">
      <c r="A45" s="5">
        <v>16</v>
      </c>
      <c r="B45" s="5" t="s">
        <v>15</v>
      </c>
      <c r="C45" s="5" t="s">
        <v>20</v>
      </c>
    </row>
    <row r="46" spans="1:3" x14ac:dyDescent="0.2">
      <c r="A46" s="6"/>
      <c r="B46" s="5" t="s">
        <v>19</v>
      </c>
      <c r="C46" s="5" t="s">
        <v>22</v>
      </c>
    </row>
    <row r="47" spans="1:3" x14ac:dyDescent="0.2">
      <c r="A47" s="6"/>
      <c r="B47" s="5" t="s">
        <v>15</v>
      </c>
      <c r="C47" s="5" t="s">
        <v>18</v>
      </c>
    </row>
    <row r="48" spans="1:3" x14ac:dyDescent="0.2">
      <c r="A48" s="5">
        <v>80</v>
      </c>
      <c r="B48" s="5" t="s">
        <v>24</v>
      </c>
      <c r="C48" s="5" t="s">
        <v>21</v>
      </c>
    </row>
    <row r="49" spans="1:3" x14ac:dyDescent="0.2">
      <c r="A49" s="6"/>
      <c r="B49" s="5" t="s">
        <v>17</v>
      </c>
      <c r="C49" s="5" t="s">
        <v>16</v>
      </c>
    </row>
    <row r="50" spans="1:3" x14ac:dyDescent="0.2">
      <c r="A50" s="6"/>
      <c r="B50" s="5" t="s">
        <v>24</v>
      </c>
      <c r="C50" s="5" t="s">
        <v>20</v>
      </c>
    </row>
    <row r="51" spans="1:3" x14ac:dyDescent="0.2">
      <c r="A51" s="5">
        <v>3</v>
      </c>
      <c r="B51" s="5" t="s">
        <v>24</v>
      </c>
      <c r="C51" s="5" t="s">
        <v>22</v>
      </c>
    </row>
    <row r="52" spans="1:3" x14ac:dyDescent="0.2">
      <c r="A52" s="5">
        <v>36</v>
      </c>
      <c r="B52" s="5" t="s">
        <v>15</v>
      </c>
      <c r="C52" s="5" t="s">
        <v>18</v>
      </c>
    </row>
    <row r="53" spans="1:3" x14ac:dyDescent="0.2">
      <c r="A53" s="5">
        <v>44</v>
      </c>
      <c r="B53" s="5" t="s">
        <v>17</v>
      </c>
      <c r="C53" s="5" t="s">
        <v>21</v>
      </c>
    </row>
    <row r="54" spans="1:3" x14ac:dyDescent="0.2">
      <c r="A54" s="5">
        <v>40</v>
      </c>
      <c r="B54" s="5" t="s">
        <v>24</v>
      </c>
      <c r="C54" s="5" t="s">
        <v>16</v>
      </c>
    </row>
    <row r="55" spans="1:3" x14ac:dyDescent="0.2">
      <c r="A55" s="6"/>
      <c r="B55" s="5" t="s">
        <v>17</v>
      </c>
      <c r="C55" s="5" t="s">
        <v>20</v>
      </c>
    </row>
    <row r="56" spans="1:3" x14ac:dyDescent="0.2">
      <c r="A56" s="6"/>
      <c r="B56" s="5" t="s">
        <v>19</v>
      </c>
      <c r="C56" s="5" t="s">
        <v>22</v>
      </c>
    </row>
    <row r="57" spans="1:3" x14ac:dyDescent="0.2">
      <c r="A57" s="6"/>
      <c r="B57" s="5" t="s">
        <v>19</v>
      </c>
      <c r="C57" s="5" t="s">
        <v>18</v>
      </c>
    </row>
    <row r="58" spans="1:3" x14ac:dyDescent="0.2">
      <c r="A58" s="5">
        <v>30</v>
      </c>
      <c r="B58" s="5" t="s">
        <v>24</v>
      </c>
      <c r="C58" s="5" t="s">
        <v>21</v>
      </c>
    </row>
    <row r="59" spans="1:3" x14ac:dyDescent="0.2">
      <c r="A59" s="6"/>
      <c r="B59" s="5" t="s">
        <v>24</v>
      </c>
      <c r="C59" s="5" t="s">
        <v>16</v>
      </c>
    </row>
    <row r="60" spans="1:3" x14ac:dyDescent="0.2">
      <c r="A60" s="6"/>
      <c r="B60" s="5" t="s">
        <v>23</v>
      </c>
      <c r="C60" s="5" t="s">
        <v>20</v>
      </c>
    </row>
    <row r="61" spans="1:3" x14ac:dyDescent="0.2">
      <c r="A61" s="6"/>
      <c r="B61" s="5" t="s">
        <v>23</v>
      </c>
      <c r="C61" s="5" t="s">
        <v>22</v>
      </c>
    </row>
    <row r="62" spans="1:3" x14ac:dyDescent="0.2">
      <c r="A62" s="6"/>
      <c r="B62" s="5" t="s">
        <v>15</v>
      </c>
      <c r="C62" s="5" t="s">
        <v>18</v>
      </c>
    </row>
    <row r="63" spans="1:3" x14ac:dyDescent="0.2">
      <c r="A63" s="5">
        <v>86</v>
      </c>
      <c r="B63" s="5" t="s">
        <v>15</v>
      </c>
      <c r="C63" s="5" t="s">
        <v>21</v>
      </c>
    </row>
    <row r="64" spans="1:3" x14ac:dyDescent="0.2">
      <c r="A64" s="5">
        <v>32</v>
      </c>
      <c r="B64" s="5" t="s">
        <v>23</v>
      </c>
      <c r="C64" s="5" t="s">
        <v>16</v>
      </c>
    </row>
    <row r="65" spans="1:3" x14ac:dyDescent="0.2">
      <c r="A65" s="5">
        <v>68</v>
      </c>
      <c r="B65" s="5" t="s">
        <v>19</v>
      </c>
      <c r="C65" s="5" t="s">
        <v>20</v>
      </c>
    </row>
    <row r="66" spans="1:3" x14ac:dyDescent="0.2">
      <c r="A66" s="6"/>
      <c r="B66" s="5" t="s">
        <v>19</v>
      </c>
      <c r="C66" s="5" t="s">
        <v>22</v>
      </c>
    </row>
    <row r="67" spans="1:3" x14ac:dyDescent="0.2">
      <c r="A67" s="6"/>
      <c r="B67" s="5" t="s">
        <v>24</v>
      </c>
      <c r="C67" s="5" t="s">
        <v>18</v>
      </c>
    </row>
    <row r="68" spans="1:3" x14ac:dyDescent="0.2">
      <c r="A68" s="5">
        <v>70</v>
      </c>
      <c r="B68" s="5" t="s">
        <v>24</v>
      </c>
      <c r="C68" s="5" t="s">
        <v>21</v>
      </c>
    </row>
    <row r="69" spans="1:3" x14ac:dyDescent="0.2">
      <c r="A69" s="6"/>
      <c r="B69" s="5" t="s">
        <v>19</v>
      </c>
      <c r="C69" s="5" t="s">
        <v>16</v>
      </c>
    </row>
    <row r="70" spans="1:3" x14ac:dyDescent="0.2">
      <c r="A70" s="6"/>
      <c r="B70" s="5" t="s">
        <v>24</v>
      </c>
      <c r="C70" s="5" t="s">
        <v>20</v>
      </c>
    </row>
    <row r="71" spans="1:3" x14ac:dyDescent="0.2">
      <c r="A71" s="6"/>
      <c r="B71" s="5" t="s">
        <v>17</v>
      </c>
      <c r="C71" s="5" t="s">
        <v>22</v>
      </c>
    </row>
    <row r="72" spans="1:3" x14ac:dyDescent="0.2">
      <c r="A72" s="5">
        <v>82</v>
      </c>
      <c r="B72" s="5" t="s">
        <v>23</v>
      </c>
      <c r="C72" s="5" t="s">
        <v>18</v>
      </c>
    </row>
    <row r="73" spans="1:3" x14ac:dyDescent="0.2">
      <c r="A73" s="6"/>
      <c r="B73" s="5" t="s">
        <v>15</v>
      </c>
      <c r="C73" s="5" t="s">
        <v>21</v>
      </c>
    </row>
    <row r="74" spans="1:3" x14ac:dyDescent="0.2">
      <c r="A74" s="5">
        <v>60</v>
      </c>
      <c r="B74" s="5" t="s">
        <v>24</v>
      </c>
      <c r="C74" s="5" t="s">
        <v>16</v>
      </c>
    </row>
    <row r="75" spans="1:3" x14ac:dyDescent="0.2">
      <c r="A75" s="5">
        <v>5</v>
      </c>
      <c r="B75" s="5" t="s">
        <v>15</v>
      </c>
      <c r="C75" s="5" t="s">
        <v>20</v>
      </c>
    </row>
    <row r="76" spans="1:3" x14ac:dyDescent="0.2">
      <c r="A76" s="5">
        <v>1</v>
      </c>
      <c r="B76" s="5" t="s">
        <v>15</v>
      </c>
      <c r="C76" s="5" t="s">
        <v>22</v>
      </c>
    </row>
    <row r="77" spans="1:3" x14ac:dyDescent="0.2">
      <c r="A77" s="6"/>
      <c r="B77" s="5" t="s">
        <v>23</v>
      </c>
      <c r="C77" s="5" t="s">
        <v>18</v>
      </c>
    </row>
    <row r="78" spans="1:3" x14ac:dyDescent="0.2">
      <c r="A78" s="5">
        <v>22</v>
      </c>
      <c r="B78" s="5" t="s">
        <v>23</v>
      </c>
      <c r="C78" s="5" t="s">
        <v>21</v>
      </c>
    </row>
    <row r="79" spans="1:3" x14ac:dyDescent="0.2">
      <c r="A79" s="6"/>
      <c r="B79" s="5" t="s">
        <v>24</v>
      </c>
      <c r="C79" s="5" t="s">
        <v>16</v>
      </c>
    </row>
    <row r="80" spans="1:3" x14ac:dyDescent="0.2">
      <c r="A80" s="6"/>
      <c r="B80" s="5" t="s">
        <v>19</v>
      </c>
      <c r="C80" s="5" t="s">
        <v>20</v>
      </c>
    </row>
    <row r="81" spans="1:3" x14ac:dyDescent="0.2">
      <c r="A81" s="6"/>
      <c r="B81" s="5" t="s">
        <v>23</v>
      </c>
      <c r="C81" s="5" t="s">
        <v>22</v>
      </c>
    </row>
    <row r="82" spans="1:3" x14ac:dyDescent="0.2">
      <c r="A82" s="5">
        <v>99</v>
      </c>
      <c r="B82" s="5" t="s">
        <v>17</v>
      </c>
      <c r="C82" s="5" t="s">
        <v>18</v>
      </c>
    </row>
    <row r="83" spans="1:3" x14ac:dyDescent="0.2">
      <c r="A83" s="5">
        <v>39</v>
      </c>
      <c r="B83" s="5" t="s">
        <v>17</v>
      </c>
      <c r="C83" s="5" t="s">
        <v>22</v>
      </c>
    </row>
    <row r="84" spans="1:3" x14ac:dyDescent="0.2">
      <c r="A84" s="6"/>
      <c r="B84" s="5" t="s">
        <v>23</v>
      </c>
      <c r="C84" s="5" t="s">
        <v>18</v>
      </c>
    </row>
    <row r="85" spans="1:3" x14ac:dyDescent="0.2">
      <c r="A85" s="5">
        <v>26</v>
      </c>
      <c r="B85" s="5" t="s">
        <v>15</v>
      </c>
      <c r="C85" s="5" t="s">
        <v>21</v>
      </c>
    </row>
    <row r="86" spans="1:3" x14ac:dyDescent="0.2">
      <c r="A86" s="6"/>
      <c r="B86" s="5" t="s">
        <v>15</v>
      </c>
      <c r="C86" s="5" t="s">
        <v>16</v>
      </c>
    </row>
    <row r="87" spans="1:3" x14ac:dyDescent="0.2">
      <c r="A87" s="5">
        <v>96</v>
      </c>
      <c r="B87" s="5" t="s">
        <v>15</v>
      </c>
      <c r="C87" s="5" t="s">
        <v>20</v>
      </c>
    </row>
    <row r="88" spans="1:3" x14ac:dyDescent="0.2">
      <c r="A88" s="6"/>
      <c r="B88" s="5" t="s">
        <v>24</v>
      </c>
      <c r="C88" s="5" t="s">
        <v>22</v>
      </c>
    </row>
    <row r="89" spans="1:3" x14ac:dyDescent="0.2">
      <c r="A89" s="6"/>
      <c r="B89" s="5" t="s">
        <v>24</v>
      </c>
      <c r="C89" s="5" t="s">
        <v>18</v>
      </c>
    </row>
    <row r="90" spans="1:3" x14ac:dyDescent="0.2">
      <c r="A90" s="6"/>
      <c r="B90" s="5" t="s">
        <v>19</v>
      </c>
      <c r="C90" s="5" t="s">
        <v>21</v>
      </c>
    </row>
    <row r="91" spans="1:3" x14ac:dyDescent="0.2">
      <c r="A91" s="6"/>
      <c r="B91" s="5" t="s">
        <v>23</v>
      </c>
      <c r="C91" s="5" t="s">
        <v>16</v>
      </c>
    </row>
    <row r="92" spans="1:3" x14ac:dyDescent="0.2">
      <c r="A92" s="5">
        <v>52</v>
      </c>
      <c r="B92" s="5" t="s">
        <v>23</v>
      </c>
      <c r="C92" s="5" t="s">
        <v>20</v>
      </c>
    </row>
    <row r="93" spans="1:3" x14ac:dyDescent="0.2">
      <c r="A93" s="6"/>
      <c r="B93" s="5" t="s">
        <v>19</v>
      </c>
      <c r="C93" s="5" t="s">
        <v>22</v>
      </c>
    </row>
    <row r="94" spans="1:3" x14ac:dyDescent="0.2">
      <c r="A94" s="5">
        <v>76</v>
      </c>
      <c r="B94" s="5" t="s">
        <v>15</v>
      </c>
      <c r="C94" s="5" t="s">
        <v>18</v>
      </c>
    </row>
    <row r="95" spans="1:3" x14ac:dyDescent="0.2">
      <c r="A95" s="5">
        <v>88</v>
      </c>
      <c r="B95" s="5" t="s">
        <v>19</v>
      </c>
      <c r="C95" s="5" t="s">
        <v>21</v>
      </c>
    </row>
    <row r="96" spans="1:3" x14ac:dyDescent="0.2">
      <c r="A96" s="5">
        <v>28</v>
      </c>
      <c r="B96" s="5" t="s">
        <v>19</v>
      </c>
      <c r="C96" s="5" t="s">
        <v>16</v>
      </c>
    </row>
    <row r="97" spans="1:3" x14ac:dyDescent="0.2">
      <c r="A97" s="5">
        <v>54</v>
      </c>
      <c r="B97" s="5" t="s">
        <v>17</v>
      </c>
      <c r="C97" s="5" t="s">
        <v>20</v>
      </c>
    </row>
    <row r="98" spans="1:3" x14ac:dyDescent="0.2">
      <c r="A98" s="6"/>
      <c r="B98" s="5" t="s">
        <v>23</v>
      </c>
      <c r="C98" s="5" t="s">
        <v>22</v>
      </c>
    </row>
    <row r="99" spans="1:3" x14ac:dyDescent="0.2">
      <c r="A99" s="5">
        <v>24</v>
      </c>
      <c r="B99" s="5" t="s">
        <v>17</v>
      </c>
      <c r="C99" s="5" t="s">
        <v>18</v>
      </c>
    </row>
    <row r="100" spans="1:3" x14ac:dyDescent="0.2">
      <c r="A100" s="6"/>
      <c r="B100" s="5" t="s">
        <v>23</v>
      </c>
      <c r="C100" s="5" t="s">
        <v>21</v>
      </c>
    </row>
    <row r="101" spans="1:3" x14ac:dyDescent="0.2">
      <c r="A101" s="5">
        <v>56</v>
      </c>
      <c r="B101" s="5" t="s">
        <v>15</v>
      </c>
      <c r="C101" s="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51"/>
  <sheetViews>
    <sheetView workbookViewId="0">
      <pane ySplit="1" topLeftCell="A2" activePane="bottomLeft" state="frozen"/>
      <selection pane="bottomLeft" activeCell="G1" sqref="G1:I6"/>
    </sheetView>
  </sheetViews>
  <sheetFormatPr defaultColWidth="12.5703125" defaultRowHeight="15.75" customHeight="1" x14ac:dyDescent="0.2"/>
  <cols>
    <col min="1" max="1" width="9.7109375" bestFit="1" customWidth="1"/>
    <col min="2" max="2" width="12.28515625" bestFit="1" customWidth="1"/>
    <col min="3" max="3" width="11.28515625" bestFit="1" customWidth="1"/>
    <col min="4" max="4" width="10.5703125" bestFit="1" customWidth="1"/>
    <col min="5" max="5" width="11.5703125" bestFit="1" customWidth="1"/>
    <col min="6" max="6" width="2.5703125" customWidth="1"/>
    <col min="7" max="7" width="19.28515625" bestFit="1" customWidth="1"/>
    <col min="8" max="8" width="12" bestFit="1" customWidth="1"/>
    <col min="9" max="9" width="7.28515625" bestFit="1" customWidth="1"/>
    <col min="10" max="10" width="2.5703125" customWidth="1"/>
    <col min="11" max="11" width="12" bestFit="1" customWidth="1"/>
    <col min="12" max="12" width="12.140625" bestFit="1" customWidth="1"/>
    <col min="13" max="13" width="11.5703125" bestFit="1" customWidth="1"/>
    <col min="14" max="14" width="7" bestFit="1" customWidth="1"/>
  </cols>
  <sheetData>
    <row r="1" spans="1:14" x14ac:dyDescent="0.2">
      <c r="A1" s="7" t="s">
        <v>0</v>
      </c>
      <c r="B1" s="7" t="s">
        <v>25</v>
      </c>
      <c r="C1" s="7" t="s">
        <v>26</v>
      </c>
      <c r="D1" s="7" t="s">
        <v>27</v>
      </c>
      <c r="E1" s="7" t="s">
        <v>14</v>
      </c>
      <c r="F1" s="8"/>
      <c r="G1" s="9" t="s">
        <v>28</v>
      </c>
      <c r="H1" s="9" t="s">
        <v>29</v>
      </c>
      <c r="I1" s="9" t="s">
        <v>30</v>
      </c>
      <c r="K1" s="10" t="s">
        <v>31</v>
      </c>
      <c r="L1" s="11">
        <f>SUM(D2:D51)</f>
        <v>41400</v>
      </c>
    </row>
    <row r="2" spans="1:14" x14ac:dyDescent="0.2">
      <c r="A2" s="5">
        <v>14</v>
      </c>
      <c r="B2" s="5" t="s">
        <v>17</v>
      </c>
      <c r="C2" s="5" t="str">
        <f>IFERROR(VLOOKUP(A2,compra_valor!$A$2:$B$51,2,0),"")</f>
        <v>Keyboard</v>
      </c>
      <c r="D2" s="12">
        <f>IFERROR(VLOOKUP(C2,compra_valor!$B$2:$C$51,2,0),"")</f>
        <v>80</v>
      </c>
      <c r="E2" s="5" t="s">
        <v>21</v>
      </c>
      <c r="G2" s="3" t="s">
        <v>22</v>
      </c>
      <c r="H2" s="13">
        <f>SUMIF($E$2:$E$51,G2,$D$2:$D$51)</f>
        <v>10650</v>
      </c>
      <c r="I2" s="14">
        <f>H2/$L$1</f>
        <v>0.25724637681159418</v>
      </c>
    </row>
    <row r="3" spans="1:14" x14ac:dyDescent="0.2">
      <c r="A3" s="5">
        <v>19</v>
      </c>
      <c r="B3" s="5" t="s">
        <v>17</v>
      </c>
      <c r="C3" s="5" t="str">
        <f>IFERROR(VLOOKUP(A3,compra_valor!$A$2:$B$51,2,0),"")</f>
        <v>Printer</v>
      </c>
      <c r="D3" s="12">
        <f>IFERROR(VLOOKUP(C3,compra_valor!$B$2:$C$51,2,0),"")</f>
        <v>300</v>
      </c>
      <c r="E3" s="5" t="s">
        <v>21</v>
      </c>
      <c r="G3" s="3" t="s">
        <v>21</v>
      </c>
      <c r="H3" s="13">
        <f>SUMIF($E$2:$E$51,G3,$D$2:$D$51)</f>
        <v>9860</v>
      </c>
      <c r="I3" s="14">
        <f>H3/$L$1</f>
        <v>0.23816425120772947</v>
      </c>
      <c r="K3" s="22" t="s">
        <v>32</v>
      </c>
      <c r="L3" s="23"/>
      <c r="M3" s="23"/>
      <c r="N3" s="23"/>
    </row>
    <row r="4" spans="1:14" x14ac:dyDescent="0.2">
      <c r="A4" s="5">
        <v>24</v>
      </c>
      <c r="B4" s="5" t="s">
        <v>17</v>
      </c>
      <c r="C4" s="5" t="str">
        <f>IFERROR(VLOOKUP(A4,compra_valor!$A$2:$B$51,2,0),"")</f>
        <v>Tablet</v>
      </c>
      <c r="D4" s="12">
        <f>IFERROR(VLOOKUP(C4,compra_valor!$B$2:$C$51,2,0),"")</f>
        <v>800</v>
      </c>
      <c r="E4" s="5" t="s">
        <v>18</v>
      </c>
      <c r="G4" s="3" t="s">
        <v>20</v>
      </c>
      <c r="H4" s="13">
        <f>SUMIF($E$2:$E$51,G4,$D$2:$D$51)</f>
        <v>6180</v>
      </c>
      <c r="I4" s="14">
        <f>H4/$L$1</f>
        <v>0.14927536231884059</v>
      </c>
      <c r="K4" s="5" t="s">
        <v>33</v>
      </c>
      <c r="L4" s="15" t="str">
        <f>INDEX(G2:G6, MATCH(MAX(H2:H6),H2:H6,0))</f>
        <v>Norte</v>
      </c>
      <c r="M4" s="16">
        <f>MAX(H2:H6)</f>
        <v>10650</v>
      </c>
      <c r="N4" s="17">
        <f t="shared" ref="N4:N6" si="0">M4/$L$1</f>
        <v>0.25724637681159418</v>
      </c>
    </row>
    <row r="5" spans="1:14" x14ac:dyDescent="0.2">
      <c r="A5" s="5">
        <v>34</v>
      </c>
      <c r="B5" s="5" t="s">
        <v>17</v>
      </c>
      <c r="C5" s="5" t="str">
        <f>IFERROR(VLOOKUP(A5,compra_valor!$A$2:$B$51,2,0),"")</f>
        <v>Smartphone</v>
      </c>
      <c r="D5" s="12">
        <f>IFERROR(VLOOKUP(C5,compra_valor!$B$2:$C$51,2,0),"")</f>
        <v>1500</v>
      </c>
      <c r="E5" s="5" t="s">
        <v>18</v>
      </c>
      <c r="G5" s="3" t="s">
        <v>18</v>
      </c>
      <c r="H5" s="13">
        <f>SUMIF($E$2:$E$51,G5,$D$2:$D$51)</f>
        <v>9930</v>
      </c>
      <c r="I5" s="14">
        <f>H5/$L$1</f>
        <v>0.23985507246376811</v>
      </c>
      <c r="K5" s="5" t="s">
        <v>34</v>
      </c>
      <c r="L5" s="15" t="str">
        <f ca="1">INDEX(G9:G18, MATCH(MAX(H9:H18),H9:H18,0))</f>
        <v>Laptop</v>
      </c>
      <c r="M5" s="16">
        <f ca="1">MAX(H9:H18)</f>
        <v>15000</v>
      </c>
      <c r="N5" s="17">
        <f t="shared" ca="1" si="0"/>
        <v>0.36231884057971014</v>
      </c>
    </row>
    <row r="6" spans="1:14" x14ac:dyDescent="0.2">
      <c r="A6" s="5">
        <v>39</v>
      </c>
      <c r="B6" s="5" t="s">
        <v>17</v>
      </c>
      <c r="C6" s="5" t="str">
        <f>IFERROR(VLOOKUP(A6,compra_valor!$A$2:$B$51,2,0),"")</f>
        <v>Smartwatch</v>
      </c>
      <c r="D6" s="12">
        <f>IFERROR(VLOOKUP(C6,compra_valor!$B$2:$C$51,2,0),"")</f>
        <v>500</v>
      </c>
      <c r="E6" s="5" t="s">
        <v>22</v>
      </c>
      <c r="G6" s="3" t="s">
        <v>16</v>
      </c>
      <c r="H6" s="13">
        <f>SUMIF($E$2:$E$51,G6,$D$2:$D$51)</f>
        <v>4780</v>
      </c>
      <c r="I6" s="14">
        <f>H6/$L$1</f>
        <v>0.11545893719806763</v>
      </c>
      <c r="K6" s="5" t="s">
        <v>35</v>
      </c>
      <c r="L6" s="15" t="str">
        <f ca="1">INDEX(G21:G25, MATCH(MAX(H21:H25),H21:H25,0))</f>
        <v>Ana Souza</v>
      </c>
      <c r="M6" s="16">
        <f ca="1">MAX(H21:H25)</f>
        <v>10980</v>
      </c>
      <c r="N6" s="17">
        <f t="shared" ca="1" si="0"/>
        <v>0.26521739130434785</v>
      </c>
    </row>
    <row r="7" spans="1:14" x14ac:dyDescent="0.2">
      <c r="A7" s="5">
        <v>44</v>
      </c>
      <c r="B7" s="5" t="s">
        <v>17</v>
      </c>
      <c r="C7" s="5" t="str">
        <f>IFERROR(VLOOKUP(A7,compra_valor!$A$2:$B$51,2,0),"")</f>
        <v>Speaker</v>
      </c>
      <c r="D7" s="12">
        <f>IFERROR(VLOOKUP(C7,compra_valor!$B$2:$C$51,2,0),"")</f>
        <v>200</v>
      </c>
      <c r="E7" s="5" t="s">
        <v>21</v>
      </c>
    </row>
    <row r="8" spans="1:14" x14ac:dyDescent="0.2">
      <c r="A8" s="5">
        <v>54</v>
      </c>
      <c r="B8" s="5" t="s">
        <v>17</v>
      </c>
      <c r="C8" s="5" t="str">
        <f>IFERROR(VLOOKUP(A8,compra_valor!$A$2:$B$51,2,0),"")</f>
        <v>Tablet</v>
      </c>
      <c r="D8" s="12">
        <f>IFERROR(VLOOKUP(C8,compra_valor!$B$2:$C$51,2,0),"")</f>
        <v>800</v>
      </c>
      <c r="E8" s="5" t="s">
        <v>20</v>
      </c>
      <c r="G8" s="9" t="s">
        <v>36</v>
      </c>
      <c r="H8" s="9" t="s">
        <v>29</v>
      </c>
      <c r="I8" s="9" t="s">
        <v>30</v>
      </c>
      <c r="K8" s="22" t="s">
        <v>37</v>
      </c>
      <c r="L8" s="23"/>
      <c r="M8" s="23"/>
      <c r="N8" s="23"/>
    </row>
    <row r="9" spans="1:14" x14ac:dyDescent="0.2">
      <c r="A9" s="5">
        <v>59</v>
      </c>
      <c r="B9" s="5" t="s">
        <v>17</v>
      </c>
      <c r="C9" s="5" t="str">
        <f>IFERROR(VLOOKUP(A9,compra_valor!$A$2:$B$51,2,0),"")</f>
        <v>Smartphone</v>
      </c>
      <c r="D9" s="12">
        <f>IFERROR(VLOOKUP(C9,compra_valor!$B$2:$C$51,2,0),"")</f>
        <v>1500</v>
      </c>
      <c r="E9" s="5" t="s">
        <v>22</v>
      </c>
      <c r="G9" s="3" t="s">
        <v>4</v>
      </c>
      <c r="H9" s="11">
        <f>SUMIF($C$2:$C51,G9,$D$2:$D$51)</f>
        <v>15000</v>
      </c>
      <c r="I9" s="14">
        <f t="shared" ref="I9:I18" si="1">H9/$L$1</f>
        <v>0.36231884057971014</v>
      </c>
      <c r="K9" s="5" t="s">
        <v>33</v>
      </c>
      <c r="L9" s="18" t="str">
        <f t="array" ref="L9">INDEX(G2:G6, MATCH(MIN(H2:H6),H2:H6,0))</f>
        <v>Sul</v>
      </c>
      <c r="M9" s="16">
        <f>MIN(H2:H6)</f>
        <v>4780</v>
      </c>
      <c r="N9" s="17">
        <f t="shared" ref="N9:N11" si="2">M9/$L$1</f>
        <v>0.11545893719806763</v>
      </c>
    </row>
    <row r="10" spans="1:14" x14ac:dyDescent="0.2">
      <c r="A10" s="5">
        <v>64</v>
      </c>
      <c r="B10" s="5" t="s">
        <v>17</v>
      </c>
      <c r="C10" s="5" t="str">
        <f>IFERROR(VLOOKUP(A10,compra_valor!$A$2:$B$51,2,0),"")</f>
        <v>Tablet</v>
      </c>
      <c r="D10" s="12">
        <f>IFERROR(VLOOKUP(C10,compra_valor!$B$2:$C$51,2,0),"")</f>
        <v>800</v>
      </c>
      <c r="E10" s="5" t="s">
        <v>16</v>
      </c>
      <c r="G10" s="3" t="s">
        <v>3</v>
      </c>
      <c r="H10" s="11">
        <f ca="1">SUMIF($C$2:$C52,G10,$D$2:$D$51)</f>
        <v>10500</v>
      </c>
      <c r="I10" s="14">
        <f t="shared" ca="1" si="1"/>
        <v>0.25362318840579712</v>
      </c>
      <c r="K10" s="5" t="s">
        <v>34</v>
      </c>
      <c r="L10" s="18" t="str">
        <f t="array" aca="1" ref="L10" ca="1">INDEX(G9:G18, MATCH(MIN(H9:H18),H9:H18,0))</f>
        <v>Mouse</v>
      </c>
      <c r="M10" s="16">
        <f ca="1">MIN(H9:H18)</f>
        <v>250</v>
      </c>
      <c r="N10" s="17">
        <f t="shared" ca="1" si="2"/>
        <v>6.038647342995169E-3</v>
      </c>
    </row>
    <row r="11" spans="1:14" x14ac:dyDescent="0.2">
      <c r="A11" s="5">
        <v>74</v>
      </c>
      <c r="B11" s="5" t="s">
        <v>17</v>
      </c>
      <c r="C11" s="5" t="str">
        <f>IFERROR(VLOOKUP(A11,compra_valor!$A$2:$B$51,2,0),"")</f>
        <v>Smartphone</v>
      </c>
      <c r="D11" s="12">
        <f>IFERROR(VLOOKUP(C11,compra_valor!$B$2:$C$51,2,0),"")</f>
        <v>1500</v>
      </c>
      <c r="E11" s="5" t="s">
        <v>21</v>
      </c>
      <c r="G11" s="3" t="s">
        <v>7</v>
      </c>
      <c r="H11" s="11">
        <f ca="1">SUMIF($C$2:$C53,G11,$D$2:$D$51)</f>
        <v>6000</v>
      </c>
      <c r="I11" s="14">
        <f t="shared" ca="1" si="1"/>
        <v>0.14492753623188406</v>
      </c>
      <c r="K11" s="5" t="s">
        <v>35</v>
      </c>
      <c r="L11" s="18" t="str">
        <f t="array" aca="1" ref="L11" ca="1">INDEX(G21:G25, MATCH(MIN(H21:H25),H21:H25,0))</f>
        <v>Maria Oliveira</v>
      </c>
      <c r="M11" s="16">
        <f ca="1">MIN(H21:H25)</f>
        <v>6010</v>
      </c>
      <c r="N11" s="17">
        <f t="shared" ca="1" si="2"/>
        <v>0.14516908212560387</v>
      </c>
    </row>
    <row r="12" spans="1:14" x14ac:dyDescent="0.2">
      <c r="A12" s="5">
        <v>79</v>
      </c>
      <c r="B12" s="5" t="s">
        <v>17</v>
      </c>
      <c r="C12" s="5" t="str">
        <f>IFERROR(VLOOKUP(A12,compra_valor!$A$2:$B$51,2,0),"")</f>
        <v>Smartwatch</v>
      </c>
      <c r="D12" s="12">
        <f>IFERROR(VLOOKUP(C12,compra_valor!$B$2:$C$51,2,0),"")</f>
        <v>500</v>
      </c>
      <c r="E12" s="5" t="s">
        <v>16</v>
      </c>
      <c r="G12" s="3" t="s">
        <v>5</v>
      </c>
      <c r="H12" s="11">
        <f ca="1">SUMIF($C$2:$C54,G12,$D$2:$D$51)</f>
        <v>4000</v>
      </c>
      <c r="I12" s="14">
        <f t="shared" ca="1" si="1"/>
        <v>9.6618357487922704E-2</v>
      </c>
    </row>
    <row r="13" spans="1:14" x14ac:dyDescent="0.2">
      <c r="A13" s="5">
        <v>84</v>
      </c>
      <c r="B13" s="5" t="s">
        <v>17</v>
      </c>
      <c r="C13" s="5" t="str">
        <f>IFERROR(VLOOKUP(A13,compra_valor!$A$2:$B$51,2,0),"")</f>
        <v>Speaker</v>
      </c>
      <c r="D13" s="12">
        <f>IFERROR(VLOOKUP(C13,compra_valor!$B$2:$C$51,2,0),"")</f>
        <v>200</v>
      </c>
      <c r="E13" s="5" t="s">
        <v>22</v>
      </c>
      <c r="G13" s="3" t="s">
        <v>12</v>
      </c>
      <c r="H13" s="11">
        <f ca="1">SUMIF($C$2:$C55,G13,$D$2:$D$51)</f>
        <v>2500</v>
      </c>
      <c r="I13" s="14">
        <f t="shared" ca="1" si="1"/>
        <v>6.0386473429951688E-2</v>
      </c>
    </row>
    <row r="14" spans="1:14" x14ac:dyDescent="0.2">
      <c r="A14" s="5">
        <v>94</v>
      </c>
      <c r="B14" s="5" t="s">
        <v>17</v>
      </c>
      <c r="C14" s="5" t="str">
        <f>IFERROR(VLOOKUP(A14,compra_valor!$A$2:$B$51,2,0),"")</f>
        <v>Tablet</v>
      </c>
      <c r="D14" s="12">
        <f>IFERROR(VLOOKUP(C14,compra_valor!$B$2:$C$51,2,0),"")</f>
        <v>800</v>
      </c>
      <c r="E14" s="5" t="s">
        <v>22</v>
      </c>
      <c r="G14" s="3" t="s">
        <v>10</v>
      </c>
      <c r="H14" s="11">
        <f ca="1">SUMIF($C$2:$C56,G14,$D$2:$D$51)</f>
        <v>1400</v>
      </c>
      <c r="I14" s="14">
        <f t="shared" ca="1" si="1"/>
        <v>3.3816425120772944E-2</v>
      </c>
    </row>
    <row r="15" spans="1:14" x14ac:dyDescent="0.2">
      <c r="A15" s="5">
        <v>99</v>
      </c>
      <c r="B15" s="5" t="s">
        <v>17</v>
      </c>
      <c r="C15" s="5" t="str">
        <f>IFERROR(VLOOKUP(A15,compra_valor!$A$2:$B$51,2,0),"")</f>
        <v>Smartphone</v>
      </c>
      <c r="D15" s="12">
        <f>IFERROR(VLOOKUP(C15,compra_valor!$B$2:$C$51,2,0),"")</f>
        <v>1500</v>
      </c>
      <c r="E15" s="5" t="s">
        <v>18</v>
      </c>
      <c r="G15" s="3" t="s">
        <v>11</v>
      </c>
      <c r="H15" s="11">
        <f ca="1">SUMIF($C$2:$C57,G15,$D$2:$D$51)</f>
        <v>900</v>
      </c>
      <c r="I15" s="14">
        <f t="shared" ca="1" si="1"/>
        <v>2.1739130434782608E-2</v>
      </c>
    </row>
    <row r="16" spans="1:14" x14ac:dyDescent="0.2">
      <c r="A16" s="5">
        <v>3</v>
      </c>
      <c r="B16" s="5" t="s">
        <v>24</v>
      </c>
      <c r="C16" s="5" t="str">
        <f>IFERROR(VLOOKUP(A16,compra_valor!$A$2:$B$51,2,0),"")</f>
        <v>Laptop</v>
      </c>
      <c r="D16" s="12">
        <f>IFERROR(VLOOKUP(C16,compra_valor!$B$2:$C$51,2,0),"")</f>
        <v>3000</v>
      </c>
      <c r="E16" s="5" t="s">
        <v>22</v>
      </c>
      <c r="G16" s="3" t="s">
        <v>6</v>
      </c>
      <c r="H16" s="11">
        <f ca="1">SUMIF($C$2:$C58,G16,$D$2:$D$51)</f>
        <v>450</v>
      </c>
      <c r="I16" s="14">
        <f t="shared" ca="1" si="1"/>
        <v>1.0869565217391304E-2</v>
      </c>
    </row>
    <row r="17" spans="1:9" x14ac:dyDescent="0.2">
      <c r="A17" s="5">
        <v>10</v>
      </c>
      <c r="B17" s="5" t="s">
        <v>24</v>
      </c>
      <c r="C17" s="5" t="str">
        <f>IFERROR(VLOOKUP(A17,compra_valor!$A$2:$B$51,2,0),"")</f>
        <v>Monitor</v>
      </c>
      <c r="D17" s="12">
        <f>IFERROR(VLOOKUP(C17,compra_valor!$B$2:$C$51,2,0),"")</f>
        <v>1200</v>
      </c>
      <c r="E17" s="5" t="s">
        <v>21</v>
      </c>
      <c r="G17" s="3" t="s">
        <v>9</v>
      </c>
      <c r="H17" s="11">
        <f ca="1">SUMIF($C$2:$C59,G17,$D$2:$D$51)</f>
        <v>400</v>
      </c>
      <c r="I17" s="14">
        <f t="shared" ca="1" si="1"/>
        <v>9.6618357487922701E-3</v>
      </c>
    </row>
    <row r="18" spans="1:9" x14ac:dyDescent="0.2">
      <c r="A18" s="5">
        <v>20</v>
      </c>
      <c r="B18" s="5" t="s">
        <v>24</v>
      </c>
      <c r="C18" s="5" t="str">
        <f>IFERROR(VLOOKUP(A18,compra_valor!$A$2:$B$51,2,0),"")</f>
        <v>Smartwatch</v>
      </c>
      <c r="D18" s="12">
        <f>IFERROR(VLOOKUP(C18,compra_valor!$B$2:$C$51,2,0),"")</f>
        <v>500</v>
      </c>
      <c r="E18" s="5" t="s">
        <v>16</v>
      </c>
      <c r="G18" s="3" t="s">
        <v>8</v>
      </c>
      <c r="H18" s="11">
        <f ca="1">SUMIF($C$2:$C60,G18,$D$2:$D$51)</f>
        <v>250</v>
      </c>
      <c r="I18" s="14">
        <f t="shared" ca="1" si="1"/>
        <v>6.038647342995169E-3</v>
      </c>
    </row>
    <row r="19" spans="1:9" x14ac:dyDescent="0.2">
      <c r="A19" s="5">
        <v>30</v>
      </c>
      <c r="B19" s="5" t="s">
        <v>24</v>
      </c>
      <c r="C19" s="5" t="str">
        <f>IFERROR(VLOOKUP(A19,compra_valor!$A$2:$B$51,2,0),"")</f>
        <v>Mouse</v>
      </c>
      <c r="D19" s="12">
        <f>IFERROR(VLOOKUP(C19,compra_valor!$B$2:$C$51,2,0),"")</f>
        <v>50</v>
      </c>
      <c r="E19" s="5" t="s">
        <v>21</v>
      </c>
    </row>
    <row r="20" spans="1:9" x14ac:dyDescent="0.2">
      <c r="A20" s="5">
        <v>40</v>
      </c>
      <c r="B20" s="5" t="s">
        <v>24</v>
      </c>
      <c r="C20" s="5" t="str">
        <f>IFERROR(VLOOKUP(A20,compra_valor!$A$2:$B$51,2,0),"")</f>
        <v>Printer</v>
      </c>
      <c r="D20" s="12">
        <f>IFERROR(VLOOKUP(C20,compra_valor!$B$2:$C$51,2,0),"")</f>
        <v>300</v>
      </c>
      <c r="E20" s="5" t="s">
        <v>16</v>
      </c>
      <c r="G20" s="9" t="s">
        <v>38</v>
      </c>
      <c r="H20" s="9" t="s">
        <v>29</v>
      </c>
      <c r="I20" s="9" t="s">
        <v>30</v>
      </c>
    </row>
    <row r="21" spans="1:9" x14ac:dyDescent="0.2">
      <c r="A21" s="5">
        <v>50</v>
      </c>
      <c r="B21" s="5" t="s">
        <v>24</v>
      </c>
      <c r="C21" s="5" t="str">
        <f>IFERROR(VLOOKUP(A21,compra_valor!$A$2:$B$51,2,0),"")</f>
        <v>Keyboard</v>
      </c>
      <c r="D21" s="12">
        <f>IFERROR(VLOOKUP(C21,compra_valor!$B$2:$C$51,2,0),"")</f>
        <v>80</v>
      </c>
      <c r="E21" s="5" t="s">
        <v>20</v>
      </c>
      <c r="G21" s="3" t="s">
        <v>17</v>
      </c>
      <c r="H21" s="11">
        <f ca="1">SUMIF($B$2:$B63,G21,$D$2:$D$51)</f>
        <v>10980</v>
      </c>
      <c r="I21" s="14">
        <f ca="1">H21/$L$1</f>
        <v>0.26521739130434785</v>
      </c>
    </row>
    <row r="22" spans="1:9" x14ac:dyDescent="0.2">
      <c r="A22" s="5">
        <v>60</v>
      </c>
      <c r="B22" s="5" t="s">
        <v>24</v>
      </c>
      <c r="C22" s="5" t="str">
        <f>IFERROR(VLOOKUP(A22,compra_valor!$A$2:$B$51,2,0),"")</f>
        <v>Smartwatch</v>
      </c>
      <c r="D22" s="12">
        <f>IFERROR(VLOOKUP(C22,compra_valor!$B$2:$C$51,2,0),"")</f>
        <v>500</v>
      </c>
      <c r="E22" s="5" t="s">
        <v>16</v>
      </c>
      <c r="G22" s="3" t="s">
        <v>24</v>
      </c>
      <c r="H22" s="11">
        <f ca="1">SUMIF($B$2:$B64,G22,$D$2:$D$51)</f>
        <v>6560</v>
      </c>
      <c r="I22" s="14">
        <f ca="1">H22/$L$1</f>
        <v>0.15845410628019324</v>
      </c>
    </row>
    <row r="23" spans="1:9" x14ac:dyDescent="0.2">
      <c r="A23" s="5">
        <v>70</v>
      </c>
      <c r="B23" s="5" t="s">
        <v>24</v>
      </c>
      <c r="C23" s="5" t="str">
        <f>IFERROR(VLOOKUP(A23,compra_valor!$A$2:$B$51,2,0),"")</f>
        <v>Mouse</v>
      </c>
      <c r="D23" s="12">
        <f>IFERROR(VLOOKUP(C23,compra_valor!$B$2:$C$51,2,0),"")</f>
        <v>50</v>
      </c>
      <c r="E23" s="5" t="s">
        <v>21</v>
      </c>
      <c r="G23" s="3" t="s">
        <v>19</v>
      </c>
      <c r="H23" s="11">
        <f ca="1">SUMIF($B$2:$B65,G23,$D$2:$D$51)</f>
        <v>8550</v>
      </c>
      <c r="I23" s="14">
        <f ca="1">H23/$L$1</f>
        <v>0.20652173913043478</v>
      </c>
    </row>
    <row r="24" spans="1:9" x14ac:dyDescent="0.2">
      <c r="A24" s="5">
        <v>80</v>
      </c>
      <c r="B24" s="5" t="s">
        <v>24</v>
      </c>
      <c r="C24" s="5" t="str">
        <f>IFERROR(VLOOKUP(A24,compra_valor!$A$2:$B$51,2,0),"")</f>
        <v>Printer</v>
      </c>
      <c r="D24" s="12">
        <f>IFERROR(VLOOKUP(C24,compra_valor!$B$2:$C$51,2,0),"")</f>
        <v>300</v>
      </c>
      <c r="E24" s="5" t="s">
        <v>21</v>
      </c>
      <c r="G24" s="3" t="s">
        <v>15</v>
      </c>
      <c r="H24" s="11">
        <f ca="1">SUMIF($B$2:$B66,G24,$D$2:$D$51)</f>
        <v>9300</v>
      </c>
      <c r="I24" s="14">
        <f ca="1">H24/$L$1</f>
        <v>0.22463768115942029</v>
      </c>
    </row>
    <row r="25" spans="1:9" x14ac:dyDescent="0.2">
      <c r="A25" s="5">
        <v>90</v>
      </c>
      <c r="B25" s="5" t="s">
        <v>24</v>
      </c>
      <c r="C25" s="5" t="str">
        <f>IFERROR(VLOOKUP(A25,compra_valor!$A$2:$B$51,2,0),"")</f>
        <v>Keyboard</v>
      </c>
      <c r="D25" s="12">
        <f>IFERROR(VLOOKUP(C25,compra_valor!$B$2:$C$51,2,0),"")</f>
        <v>80</v>
      </c>
      <c r="E25" s="5" t="s">
        <v>16</v>
      </c>
      <c r="G25" s="3" t="s">
        <v>23</v>
      </c>
      <c r="H25" s="11">
        <f ca="1">SUMIF($B$2:$B67,G25,$D$2:$D$51)</f>
        <v>6010</v>
      </c>
      <c r="I25" s="14">
        <f ca="1">H25/$L$1</f>
        <v>0.14516908212560387</v>
      </c>
    </row>
    <row r="26" spans="1:9" x14ac:dyDescent="0.2">
      <c r="A26" s="5">
        <v>100</v>
      </c>
      <c r="B26" s="5" t="s">
        <v>24</v>
      </c>
      <c r="C26" s="5" t="str">
        <f>IFERROR(VLOOKUP(A26,compra_valor!$A$2:$B$51,2,0),"")</f>
        <v>Smartwatch</v>
      </c>
      <c r="D26" s="12">
        <f>IFERROR(VLOOKUP(C26,compra_valor!$B$2:$C$51,2,0),"")</f>
        <v>500</v>
      </c>
      <c r="E26" s="5" t="s">
        <v>16</v>
      </c>
    </row>
    <row r="27" spans="1:9" x14ac:dyDescent="0.2">
      <c r="A27" s="5">
        <v>8</v>
      </c>
      <c r="B27" s="5" t="s">
        <v>19</v>
      </c>
      <c r="C27" s="5" t="str">
        <f>IFERROR(VLOOKUP(A27,compra_valor!$A$2:$B$51,2,0),"")</f>
        <v>Headphones</v>
      </c>
      <c r="D27" s="12">
        <f>IFERROR(VLOOKUP(C27,compra_valor!$B$2:$C$51,2,0),"")</f>
        <v>150</v>
      </c>
      <c r="E27" s="5" t="s">
        <v>22</v>
      </c>
    </row>
    <row r="28" spans="1:9" x14ac:dyDescent="0.2">
      <c r="A28" s="5">
        <v>28</v>
      </c>
      <c r="B28" s="5" t="s">
        <v>19</v>
      </c>
      <c r="C28" s="5" t="str">
        <f>IFERROR(VLOOKUP(A28,compra_valor!$A$2:$B$51,2,0),"")</f>
        <v>Monitor</v>
      </c>
      <c r="D28" s="12">
        <f>IFERROR(VLOOKUP(C28,compra_valor!$B$2:$C$51,2,0),"")</f>
        <v>1200</v>
      </c>
      <c r="E28" s="5" t="s">
        <v>16</v>
      </c>
    </row>
    <row r="29" spans="1:9" x14ac:dyDescent="0.2">
      <c r="A29" s="5">
        <v>48</v>
      </c>
      <c r="B29" s="5" t="s">
        <v>19</v>
      </c>
      <c r="C29" s="5" t="str">
        <f>IFERROR(VLOOKUP(A29,compra_valor!$A$2:$B$51,2,0),"")</f>
        <v>Laptop</v>
      </c>
      <c r="D29" s="12">
        <f>IFERROR(VLOOKUP(C29,compra_valor!$B$2:$C$51,2,0),"")</f>
        <v>3000</v>
      </c>
      <c r="E29" s="5" t="s">
        <v>22</v>
      </c>
    </row>
    <row r="30" spans="1:9" x14ac:dyDescent="0.2">
      <c r="A30" s="5">
        <v>68</v>
      </c>
      <c r="B30" s="5" t="s">
        <v>19</v>
      </c>
      <c r="C30" s="5" t="str">
        <f>IFERROR(VLOOKUP(A30,compra_valor!$A$2:$B$51,2,0),"")</f>
        <v>Monitor</v>
      </c>
      <c r="D30" s="12">
        <f>IFERROR(VLOOKUP(C30,compra_valor!$B$2:$C$51,2,0),"")</f>
        <v>1200</v>
      </c>
      <c r="E30" s="5" t="s">
        <v>20</v>
      </c>
    </row>
    <row r="31" spans="1:9" x14ac:dyDescent="0.2">
      <c r="A31" s="5">
        <v>88</v>
      </c>
      <c r="B31" s="5" t="s">
        <v>19</v>
      </c>
      <c r="C31" s="5" t="str">
        <f>IFERROR(VLOOKUP(A31,compra_valor!$A$2:$B$51,2,0),"")</f>
        <v>Laptop</v>
      </c>
      <c r="D31" s="12">
        <f>IFERROR(VLOOKUP(C31,compra_valor!$B$2:$C$51,2,0),"")</f>
        <v>3000</v>
      </c>
      <c r="E31" s="5" t="s">
        <v>21</v>
      </c>
    </row>
    <row r="32" spans="1:9" x14ac:dyDescent="0.2">
      <c r="A32" s="5">
        <v>1</v>
      </c>
      <c r="B32" s="5" t="s">
        <v>15</v>
      </c>
      <c r="C32" s="5" t="str">
        <f>IFERROR(VLOOKUP(A32,compra_valor!$A$2:$B$51,2,0),"")</f>
        <v>Smartphone</v>
      </c>
      <c r="D32" s="12">
        <f>IFERROR(VLOOKUP(C32,compra_valor!$B$2:$C$51,2,0),"")</f>
        <v>1500</v>
      </c>
      <c r="E32" s="5" t="s">
        <v>22</v>
      </c>
    </row>
    <row r="33" spans="1:5" x14ac:dyDescent="0.2">
      <c r="A33" s="5">
        <v>5</v>
      </c>
      <c r="B33" s="5" t="s">
        <v>15</v>
      </c>
      <c r="C33" s="5" t="str">
        <f>IFERROR(VLOOKUP(A33,compra_valor!$A$2:$B$51,2,0),"")</f>
        <v>Tablet</v>
      </c>
      <c r="D33" s="12">
        <f>IFERROR(VLOOKUP(C33,compra_valor!$B$2:$C$51,2,0),"")</f>
        <v>800</v>
      </c>
      <c r="E33" s="5" t="s">
        <v>20</v>
      </c>
    </row>
    <row r="34" spans="1:5" x14ac:dyDescent="0.2">
      <c r="A34" s="5">
        <v>16</v>
      </c>
      <c r="B34" s="5" t="s">
        <v>15</v>
      </c>
      <c r="C34" s="5" t="str">
        <f>IFERROR(VLOOKUP(A34,compra_valor!$A$2:$B$51,2,0),"")</f>
        <v>Speaker</v>
      </c>
      <c r="D34" s="12">
        <f>IFERROR(VLOOKUP(C34,compra_valor!$B$2:$C$51,2,0),"")</f>
        <v>200</v>
      </c>
      <c r="E34" s="5" t="s">
        <v>20</v>
      </c>
    </row>
    <row r="35" spans="1:5" x14ac:dyDescent="0.2">
      <c r="A35" s="5">
        <v>26</v>
      </c>
      <c r="B35" s="5" t="s">
        <v>15</v>
      </c>
      <c r="C35" s="5" t="str">
        <f>IFERROR(VLOOKUP(A35,compra_valor!$A$2:$B$51,2,0),"")</f>
        <v>Laptop</v>
      </c>
      <c r="D35" s="12">
        <f>IFERROR(VLOOKUP(C35,compra_valor!$B$2:$C$51,2,0),"")</f>
        <v>3000</v>
      </c>
      <c r="E35" s="5" t="s">
        <v>21</v>
      </c>
    </row>
    <row r="36" spans="1:5" x14ac:dyDescent="0.2">
      <c r="A36" s="5">
        <v>36</v>
      </c>
      <c r="B36" s="5" t="s">
        <v>15</v>
      </c>
      <c r="C36" s="5" t="str">
        <f>IFERROR(VLOOKUP(A36,compra_valor!$A$2:$B$51,2,0),"")</f>
        <v>Headphones</v>
      </c>
      <c r="D36" s="12">
        <f>IFERROR(VLOOKUP(C36,compra_valor!$B$2:$C$51,2,0),"")</f>
        <v>150</v>
      </c>
      <c r="E36" s="5" t="s">
        <v>18</v>
      </c>
    </row>
    <row r="37" spans="1:5" x14ac:dyDescent="0.2">
      <c r="A37" s="5">
        <v>46</v>
      </c>
      <c r="B37" s="5" t="s">
        <v>15</v>
      </c>
      <c r="C37" s="5" t="str">
        <f>IFERROR(VLOOKUP(A37,compra_valor!$A$2:$B$51,2,0),"")</f>
        <v>Mouse</v>
      </c>
      <c r="D37" s="12">
        <f>IFERROR(VLOOKUP(C37,compra_valor!$B$2:$C$51,2,0),"")</f>
        <v>50</v>
      </c>
      <c r="E37" s="5" t="s">
        <v>21</v>
      </c>
    </row>
    <row r="38" spans="1:5" x14ac:dyDescent="0.2">
      <c r="A38" s="3">
        <v>56</v>
      </c>
      <c r="B38" s="3" t="s">
        <v>15</v>
      </c>
      <c r="C38" s="5" t="str">
        <f>IFERROR(VLOOKUP(A38,compra_valor!$A$2:$B$51,2,0),"")</f>
        <v>Speaker</v>
      </c>
      <c r="D38" s="12">
        <f>IFERROR(VLOOKUP(C38,compra_valor!$B$2:$C$51,2,0),"")</f>
        <v>200</v>
      </c>
      <c r="E38" s="3" t="s">
        <v>16</v>
      </c>
    </row>
    <row r="39" spans="1:5" x14ac:dyDescent="0.2">
      <c r="A39" s="5">
        <v>66</v>
      </c>
      <c r="B39" s="5" t="s">
        <v>15</v>
      </c>
      <c r="C39" s="5" t="str">
        <f>IFERROR(VLOOKUP(A39,compra_valor!$A$2:$B$51,2,0),"")</f>
        <v>Laptop</v>
      </c>
      <c r="D39" s="12">
        <f>IFERROR(VLOOKUP(C39,compra_valor!$B$2:$C$51,2,0),"")</f>
        <v>3000</v>
      </c>
      <c r="E39" s="5" t="s">
        <v>18</v>
      </c>
    </row>
    <row r="40" spans="1:5" x14ac:dyDescent="0.2">
      <c r="A40" s="5">
        <v>76</v>
      </c>
      <c r="B40" s="5" t="s">
        <v>15</v>
      </c>
      <c r="C40" s="5" t="str">
        <f>IFERROR(VLOOKUP(A40,compra_valor!$A$2:$B$51,2,0),"")</f>
        <v>Headphones</v>
      </c>
      <c r="D40" s="12">
        <f>IFERROR(VLOOKUP(C40,compra_valor!$B$2:$C$51,2,0),"")</f>
        <v>150</v>
      </c>
      <c r="E40" s="5" t="s">
        <v>18</v>
      </c>
    </row>
    <row r="41" spans="1:5" x14ac:dyDescent="0.2">
      <c r="A41" s="5">
        <v>86</v>
      </c>
      <c r="B41" s="5" t="s">
        <v>15</v>
      </c>
      <c r="C41" s="5" t="str">
        <f>IFERROR(VLOOKUP(A41,compra_valor!$A$2:$B$51,2,0),"")</f>
        <v>Mouse</v>
      </c>
      <c r="D41" s="12">
        <f>IFERROR(VLOOKUP(C41,compra_valor!$B$2:$C$51,2,0),"")</f>
        <v>50</v>
      </c>
      <c r="E41" s="5" t="s">
        <v>21</v>
      </c>
    </row>
    <row r="42" spans="1:5" x14ac:dyDescent="0.2">
      <c r="A42" s="5">
        <v>96</v>
      </c>
      <c r="B42" s="5" t="s">
        <v>15</v>
      </c>
      <c r="C42" s="5" t="str">
        <f>IFERROR(VLOOKUP(A42,compra_valor!$A$2:$B$51,2,0),"")</f>
        <v>Speaker</v>
      </c>
      <c r="D42" s="12">
        <f>IFERROR(VLOOKUP(C42,compra_valor!$B$2:$C$51,2,0),"")</f>
        <v>200</v>
      </c>
      <c r="E42" s="5" t="s">
        <v>20</v>
      </c>
    </row>
    <row r="43" spans="1:5" x14ac:dyDescent="0.2">
      <c r="A43" s="5">
        <v>12</v>
      </c>
      <c r="B43" s="5" t="s">
        <v>23</v>
      </c>
      <c r="C43" s="5" t="str">
        <f>IFERROR(VLOOKUP(A43,compra_valor!$A$2:$B$51,2,0),"")</f>
        <v>Mouse</v>
      </c>
      <c r="D43" s="12">
        <f>IFERROR(VLOOKUP(C43,compra_valor!$B$2:$C$51,2,0),"")</f>
        <v>50</v>
      </c>
      <c r="E43" s="5" t="s">
        <v>18</v>
      </c>
    </row>
    <row r="44" spans="1:5" x14ac:dyDescent="0.2">
      <c r="A44" s="5">
        <v>22</v>
      </c>
      <c r="B44" s="5" t="s">
        <v>23</v>
      </c>
      <c r="C44" s="5" t="str">
        <f>IFERROR(VLOOKUP(A44,compra_valor!$A$2:$B$51,2,0),"")</f>
        <v>Keyboard</v>
      </c>
      <c r="D44" s="12">
        <f>IFERROR(VLOOKUP(C44,compra_valor!$B$2:$C$51,2,0),"")</f>
        <v>80</v>
      </c>
      <c r="E44" s="5" t="s">
        <v>21</v>
      </c>
    </row>
    <row r="45" spans="1:5" x14ac:dyDescent="0.2">
      <c r="A45" s="5">
        <v>32</v>
      </c>
      <c r="B45" s="5" t="s">
        <v>23</v>
      </c>
      <c r="C45" s="5" t="str">
        <f>IFERROR(VLOOKUP(A45,compra_valor!$A$2:$B$51,2,0),"")</f>
        <v>Speaker</v>
      </c>
      <c r="D45" s="12">
        <f>IFERROR(VLOOKUP(C45,compra_valor!$B$2:$C$51,2,0),"")</f>
        <v>200</v>
      </c>
      <c r="E45" s="5" t="s">
        <v>16</v>
      </c>
    </row>
    <row r="46" spans="1:5" x14ac:dyDescent="0.2">
      <c r="A46" s="5">
        <v>42</v>
      </c>
      <c r="B46" s="5" t="s">
        <v>23</v>
      </c>
      <c r="C46" s="5" t="str">
        <f>IFERROR(VLOOKUP(A46,compra_valor!$A$2:$B$51,2,0),"")</f>
        <v>Smartphone</v>
      </c>
      <c r="D46" s="12">
        <f>IFERROR(VLOOKUP(C46,compra_valor!$B$2:$C$51,2,0),"")</f>
        <v>1500</v>
      </c>
      <c r="E46" s="5" t="s">
        <v>20</v>
      </c>
    </row>
    <row r="47" spans="1:5" x14ac:dyDescent="0.2">
      <c r="A47" s="5">
        <v>52</v>
      </c>
      <c r="B47" s="5" t="s">
        <v>23</v>
      </c>
      <c r="C47" s="5" t="str">
        <f>IFERROR(VLOOKUP(A47,compra_valor!$A$2:$B$51,2,0),"")</f>
        <v>Monitor</v>
      </c>
      <c r="D47" s="12">
        <f>IFERROR(VLOOKUP(C47,compra_valor!$B$2:$C$51,2,0),"")</f>
        <v>1200</v>
      </c>
      <c r="E47" s="5" t="s">
        <v>20</v>
      </c>
    </row>
    <row r="48" spans="1:5" x14ac:dyDescent="0.2">
      <c r="A48" s="5">
        <v>62</v>
      </c>
      <c r="B48" s="5" t="s">
        <v>23</v>
      </c>
      <c r="C48" s="5" t="str">
        <f>IFERROR(VLOOKUP(A48,compra_valor!$A$2:$B$51,2,0),"")</f>
        <v>Keyboard</v>
      </c>
      <c r="D48" s="12">
        <f>IFERROR(VLOOKUP(C48,compra_valor!$B$2:$C$51,2,0),"")</f>
        <v>80</v>
      </c>
      <c r="E48" s="5" t="s">
        <v>18</v>
      </c>
    </row>
    <row r="49" spans="1:5" x14ac:dyDescent="0.2">
      <c r="A49" s="5">
        <v>72</v>
      </c>
      <c r="B49" s="5" t="s">
        <v>23</v>
      </c>
      <c r="C49" s="5" t="str">
        <f>IFERROR(VLOOKUP(A49,compra_valor!$A$2:$B$51,2,0),"")</f>
        <v>Speaker</v>
      </c>
      <c r="D49" s="12">
        <f>IFERROR(VLOOKUP(C49,compra_valor!$B$2:$C$51,2,0),"")</f>
        <v>200</v>
      </c>
      <c r="E49" s="5" t="s">
        <v>20</v>
      </c>
    </row>
    <row r="50" spans="1:5" x14ac:dyDescent="0.2">
      <c r="A50" s="5">
        <v>82</v>
      </c>
      <c r="B50" s="5" t="s">
        <v>23</v>
      </c>
      <c r="C50" s="5" t="str">
        <f>IFERROR(VLOOKUP(A50,compra_valor!$A$2:$B$51,2,0),"")</f>
        <v>Smartphone</v>
      </c>
      <c r="D50" s="12">
        <f>IFERROR(VLOOKUP(C50,compra_valor!$B$2:$C$51,2,0),"")</f>
        <v>1500</v>
      </c>
      <c r="E50" s="5" t="s">
        <v>18</v>
      </c>
    </row>
    <row r="51" spans="1:5" x14ac:dyDescent="0.2">
      <c r="A51" s="5">
        <v>92</v>
      </c>
      <c r="B51" s="5" t="s">
        <v>23</v>
      </c>
      <c r="C51" s="5" t="str">
        <f>IFERROR(VLOOKUP(A51,compra_valor!$A$2:$B$51,2,0),"")</f>
        <v>Monitor</v>
      </c>
      <c r="D51" s="12">
        <f>IFERROR(VLOOKUP(C51,compra_valor!$B$2:$C$51,2,0),"")</f>
        <v>1200</v>
      </c>
      <c r="E51" s="5" t="s">
        <v>18</v>
      </c>
    </row>
  </sheetData>
  <sortState ref="G21:I25">
    <sortCondition ref="G21"/>
  </sortState>
  <mergeCells count="2">
    <mergeCell ref="K3:N3"/>
    <mergeCell ref="K8:N8"/>
  </mergeCells>
  <conditionalFormatting sqref="L9:L12">
    <cfRule type="notContainsBlanks" dxfId="1" priority="2">
      <formula>LEN(TRIM(L9))&gt;0</formula>
    </cfRule>
  </conditionalFormatting>
  <conditionalFormatting sqref="L4:L7">
    <cfRule type="notContainsBlanks" dxfId="0" priority="3">
      <formula>LEN(TRIM(L4))&gt;0</formula>
    </cfRule>
  </conditionalFormatting>
  <conditionalFormatting sqref="L4:L6">
    <cfRule type="iconSet" priority="1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63E9-A1FB-443A-B92C-98A56F853C81}">
  <dimension ref="A3:B9"/>
  <sheetViews>
    <sheetView tabSelected="1" workbookViewId="0">
      <selection activeCell="I26" sqref="I26"/>
    </sheetView>
  </sheetViews>
  <sheetFormatPr defaultRowHeight="12.75" x14ac:dyDescent="0.2"/>
  <cols>
    <col min="1" max="1" width="18.7109375" bestFit="1" customWidth="1"/>
    <col min="2" max="2" width="14.42578125" bestFit="1" customWidth="1"/>
    <col min="3" max="3" width="9" bestFit="1" customWidth="1"/>
    <col min="4" max="4" width="6" bestFit="1" customWidth="1"/>
    <col min="5" max="5" width="8.28515625" bestFit="1" customWidth="1"/>
    <col min="6" max="6" width="5" bestFit="1" customWidth="1"/>
    <col min="7" max="7" width="11.140625" bestFit="1" customWidth="1"/>
  </cols>
  <sheetData>
    <row r="3" spans="1:2" x14ac:dyDescent="0.2">
      <c r="A3" s="19" t="s">
        <v>41</v>
      </c>
      <c r="B3" t="s">
        <v>39</v>
      </c>
    </row>
    <row r="4" spans="1:2" x14ac:dyDescent="0.2">
      <c r="A4" s="21" t="s">
        <v>20</v>
      </c>
      <c r="B4" s="20">
        <v>6180</v>
      </c>
    </row>
    <row r="5" spans="1:2" x14ac:dyDescent="0.2">
      <c r="A5" s="21" t="s">
        <v>21</v>
      </c>
      <c r="B5" s="20">
        <v>9860</v>
      </c>
    </row>
    <row r="6" spans="1:2" x14ac:dyDescent="0.2">
      <c r="A6" s="21" t="s">
        <v>22</v>
      </c>
      <c r="B6" s="20">
        <v>10650</v>
      </c>
    </row>
    <row r="7" spans="1:2" x14ac:dyDescent="0.2">
      <c r="A7" s="21" t="s">
        <v>18</v>
      </c>
      <c r="B7" s="20">
        <v>9930</v>
      </c>
    </row>
    <row r="8" spans="1:2" x14ac:dyDescent="0.2">
      <c r="A8" s="21" t="s">
        <v>16</v>
      </c>
      <c r="B8" s="20">
        <v>4780</v>
      </c>
    </row>
    <row r="9" spans="1:2" x14ac:dyDescent="0.2">
      <c r="A9" s="21" t="s">
        <v>40</v>
      </c>
      <c r="B9" s="20">
        <v>41400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compra_valor</vt:lpstr>
      <vt:lpstr>clientes</vt:lpstr>
      <vt:lpstr>Vendas</vt:lpstr>
      <vt:lpstr>Gráfico Venda X Região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Felix</dc:creator>
  <cp:lastModifiedBy>Vera Felix</cp:lastModifiedBy>
  <dcterms:created xsi:type="dcterms:W3CDTF">2024-07-13T16:32:14Z</dcterms:created>
  <dcterms:modified xsi:type="dcterms:W3CDTF">2024-07-13T16:32:14Z</dcterms:modified>
</cp:coreProperties>
</file>