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3 курс 1 сем\МОПС\Labaratory work №1\"/>
    </mc:Choice>
  </mc:AlternateContent>
  <xr:revisionPtr revIDLastSave="0" documentId="13_ncr:1_{B1B5C06E-9CBD-4814-A85B-3E27208B5DA7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Лист1" sheetId="1" r:id="rId1"/>
    <sheet name="Лист3" sheetId="6" r:id="rId2"/>
    <sheet name="Лист2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7" i="6" l="1"/>
  <c r="E46" i="6"/>
  <c r="H27" i="5"/>
  <c r="F68" i="6" l="1"/>
  <c r="F67" i="6"/>
  <c r="F66" i="6"/>
  <c r="F63" i="6"/>
  <c r="F64" i="6"/>
  <c r="F62" i="6"/>
  <c r="I58" i="6"/>
  <c r="H58" i="6"/>
  <c r="I57" i="6"/>
  <c r="H57" i="6"/>
  <c r="I56" i="6"/>
  <c r="H56" i="6"/>
  <c r="F58" i="6"/>
  <c r="F57" i="6"/>
  <c r="F56" i="6"/>
  <c r="G58" i="6"/>
  <c r="G57" i="6"/>
  <c r="G56" i="6"/>
  <c r="H53" i="6"/>
  <c r="H54" i="6"/>
  <c r="H52" i="6"/>
  <c r="G52" i="6"/>
  <c r="G53" i="6"/>
  <c r="G54" i="6"/>
  <c r="F53" i="6"/>
  <c r="F54" i="6"/>
  <c r="F52" i="6"/>
  <c r="E48" i="6"/>
  <c r="H43" i="5"/>
  <c r="H42" i="5"/>
  <c r="H41" i="5"/>
  <c r="G33" i="5"/>
  <c r="H40" i="5"/>
  <c r="H39" i="5"/>
  <c r="H38" i="5"/>
  <c r="H37" i="5"/>
  <c r="H36" i="5"/>
  <c r="H35" i="5"/>
  <c r="H34" i="5"/>
  <c r="H33" i="5"/>
  <c r="H31" i="5"/>
  <c r="H29" i="5"/>
  <c r="Q3" i="5" l="1"/>
  <c r="Q5" i="5"/>
  <c r="Q15" i="5" l="1"/>
  <c r="Q14" i="5"/>
  <c r="Q13" i="5"/>
  <c r="Q12" i="5"/>
  <c r="Q11" i="5"/>
  <c r="Q10" i="5"/>
  <c r="Q9" i="5"/>
  <c r="Q8" i="5"/>
  <c r="Q7" i="5"/>
  <c r="Q6" i="5"/>
  <c r="Q4" i="5"/>
  <c r="Q2" i="5"/>
</calcChain>
</file>

<file path=xl/sharedStrings.xml><?xml version="1.0" encoding="utf-8"?>
<sst xmlns="http://schemas.openxmlformats.org/spreadsheetml/2006/main" count="134" uniqueCount="72">
  <si>
    <t>№ предприятия</t>
  </si>
  <si>
    <t>x1</t>
  </si>
  <si>
    <t>x2</t>
  </si>
  <si>
    <t>x3</t>
  </si>
  <si>
    <t>Уровень инфляции</t>
  </si>
  <si>
    <t>Ставка рефинансирования</t>
  </si>
  <si>
    <t>Курс $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</si>
  <si>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</si>
  <si>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</si>
  <si>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</si>
  <si>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</si>
  <si>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</si>
  <si>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</si>
  <si>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</si>
  <si>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</si>
  <si>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</si>
  <si>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</si>
  <si>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</si>
  <si>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</si>
  <si>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</si>
  <si>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</si>
  <si>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</si>
  <si>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</si>
  <si>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</si>
  <si>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</si>
  <si>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</si>
  <si>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</si>
  <si>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</si>
  <si>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</si>
  <si>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</si>
  <si>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</si>
  <si>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Семья</t>
  </si>
  <si>
    <t>Накопления</t>
  </si>
  <si>
    <t>Доходы</t>
  </si>
  <si>
    <t>Имущество</t>
  </si>
  <si>
    <t>у</t>
  </si>
  <si>
    <r>
      <t>х</t>
    </r>
    <r>
      <rPr>
        <b/>
        <vertAlign val="subscript"/>
        <sz val="14"/>
        <color theme="1"/>
        <rFont val="Times New Roman"/>
        <family val="1"/>
        <charset val="204"/>
      </rPr>
      <t>1</t>
    </r>
  </si>
  <si>
    <r>
      <t>х</t>
    </r>
    <r>
      <rPr>
        <b/>
        <vertAlign val="subscript"/>
        <sz val="14"/>
        <color theme="1"/>
        <rFont val="Times New Roman"/>
        <family val="1"/>
        <charset val="204"/>
      </rPr>
      <t>2</t>
    </r>
  </si>
  <si>
    <t>Накопление увеличится</t>
  </si>
  <si>
    <t>х1</t>
  </si>
  <si>
    <t>х2</t>
  </si>
  <si>
    <t>Доходы (x1)</t>
  </si>
  <si>
    <t>Имущество (x2)</t>
  </si>
  <si>
    <r>
      <t>0,95&gt;R^</t>
    </r>
    <r>
      <rPr>
        <sz val="11"/>
        <color theme="1"/>
        <rFont val="Calibri"/>
        <family val="2"/>
        <charset val="204"/>
        <scheme val="minor"/>
      </rPr>
      <t>2 &gt; 0,7 - модель является удовлетворительной аппроксимацией</t>
    </r>
  </si>
  <si>
    <t>Верхние 90%</t>
  </si>
  <si>
    <t>Нижние 99%</t>
  </si>
  <si>
    <t>Верхние 99%</t>
  </si>
  <si>
    <t>1 ЗАДАНИЕ ОЦЕНИТЕ РЕГРЕССИЮ Y yна X1  и X2</t>
  </si>
  <si>
    <t>Переменная X 1</t>
  </si>
  <si>
    <t>Переменная X 2</t>
  </si>
  <si>
    <t>2.Спрогнозируйте 
накопление семьи,
 имеющей доход 15 тыс.руб. 
и имущество
 стоимостью 18 тыс.руб.</t>
  </si>
  <si>
    <t>3.Если предположить, что доход семьи возрос на 5 тыс.руб., в то время как стоимость имущества не изменилась. Оцените рост накоплений.</t>
  </si>
  <si>
    <t>Накоплеения увеличиваются</t>
  </si>
  <si>
    <t>Накопаления увеличиваются</t>
  </si>
  <si>
    <t>4.	Оцените, как возрастут
 накопления семьи, если ее доход вырос на 3 тыс.руб.
, а стоимость имущества на 5 тыс.руб.</t>
  </si>
  <si>
    <t>Наколения увеличатся</t>
  </si>
  <si>
    <t>5.	Определите, как изменятся 
накопления, если доход
 увеличится на 10%.</t>
  </si>
  <si>
    <t>6.Определите силу связи
 накопления от дохода и имущества.
7.Оцените, насколько тесно связаны между
 собой  доход и накопления, а также доход и имущество.
8.Определите, какой из факторов в большей степени
 объясняет измене-ние результативного показателя.
9. Проверьте, насколько точно построенная модель вы
ражает изучае-мую закономерность.</t>
  </si>
  <si>
    <t>Столбец 1</t>
  </si>
  <si>
    <t>Столбец 2</t>
  </si>
  <si>
    <t>Столбец 3</t>
  </si>
  <si>
    <r>
      <t>х</t>
    </r>
    <r>
      <rPr>
        <b/>
        <vertAlign val="subscript"/>
        <sz val="14"/>
        <color rgb="FF000000"/>
        <rFont val="Times New Roman"/>
        <family val="1"/>
        <charset val="204"/>
      </rPr>
      <t>1</t>
    </r>
  </si>
  <si>
    <r>
      <t>х</t>
    </r>
    <r>
      <rPr>
        <b/>
        <vertAlign val="subscript"/>
        <sz val="14"/>
        <color rgb="FF000000"/>
        <rFont val="Times New Roman"/>
        <family val="1"/>
        <charset val="204"/>
      </rPr>
      <t>2</t>
    </r>
  </si>
  <si>
    <t>5)   С помощью функции СТЪЮДРАСПОБР( 1 -γ , Т-М-1) рассчитай-те критические значения распределения Стьюдента   для  уровней γ = 0,90, 0,95,0,99, где М -– это число независимых переменных, Т – количе-ство точек.</t>
  </si>
  <si>
    <t>Y</t>
  </si>
  <si>
    <t>6)	Проверьте статистическую
 значимость параметров модели
 для уров-ней γ = 0,90, 0,95,0,99 ,
 для этого используйте расчетные
 значения распре-деления Стьюдента
 из графы t-статιιстика.</t>
  </si>
  <si>
    <t>X1</t>
  </si>
  <si>
    <t>7)	Постройте доверительные интервалы для всех параметров модели
вида  
для уровней γ = 0,90, 0,95,0,99, где j = 0…M Значения несмещенной дисперсии для параметров модели   находятся в графе Стандартная ошибка.</t>
  </si>
  <si>
    <t>Нижние 90%</t>
  </si>
  <si>
    <t>8)	На основе исправленного
 коэффициента
 детерминации из графы Нормированный 
R-квадрат 
дайте предварительную оценку 
адекватности построенной модели.</t>
  </si>
  <si>
    <t>9)	С помощью функции 
FРАСПОБР(1-γ , M+1, Т-М-1)
 рассчитайте критические распределения Фишера
   для уровней γ = 0,90, 0,95,0,99</t>
  </si>
  <si>
    <t>10)	Проверьте гипотезу о статистической
 значимости коэффициента де-терминации
 для уровней γ = 0,90,0,95,0.99, используя 
для этого расчетное значение распределения
 Фишера из графы 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</si>
</sst>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vertAlign val="subscript"/>
      <sz val="14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vertAlign val="subscript"/>
      <sz val="14"/>
      <color rgb="FF000000"/>
      <name val="Times New Roman"/>
      <family val="1"/>
      <charset val="204"/>
    </font>
    <font>
      <sz val="2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4" fillId="0" borderId="3" xfId="0" applyFont="1" applyBorder="1" applyAlignment="1">
      <alignment horizontal="justify" vertical="center"/>
    </xf>
    <xf numFmtId="0" fontId="4" fillId="0" borderId="4" xfId="0" applyFont="1" applyBorder="1" applyAlignment="1">
      <alignment horizontal="justify" vertical="center"/>
    </xf>
    <xf numFmtId="0" fontId="3" fillId="0" borderId="5" xfId="0" applyFont="1" applyBorder="1" applyAlignment="1">
      <alignment horizontal="justify" vertical="center"/>
    </xf>
    <xf numFmtId="0" fontId="3" fillId="0" borderId="6" xfId="0" applyFont="1" applyBorder="1" applyAlignment="1">
      <alignment horizontal="justify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justify" vertical="center"/>
    </xf>
    <xf numFmtId="0" fontId="6" fillId="0" borderId="2" xfId="0" applyFont="1" applyFill="1" applyBorder="1" applyAlignment="1">
      <alignment horizontal="centerContinuous"/>
    </xf>
    <xf numFmtId="0" fontId="6" fillId="0" borderId="2" xfId="0" applyFont="1" applyFill="1" applyBorder="1" applyAlignment="1">
      <alignment horizontal="center"/>
    </xf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Continuous"/>
    </xf>
    <xf numFmtId="0" fontId="4" fillId="0" borderId="0" xfId="0" applyFont="1" applyFill="1" applyBorder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/>
    <xf numFmtId="0" fontId="0" fillId="0" borderId="0" xfId="0" applyAlignment="1">
      <alignment wrapText="1"/>
    </xf>
    <xf numFmtId="0" fontId="9" fillId="0" borderId="3" xfId="0" applyFont="1" applyBorder="1" applyAlignment="1">
      <alignment horizontal="justify" vertical="center"/>
    </xf>
    <xf numFmtId="0" fontId="9" fillId="0" borderId="4" xfId="0" applyFont="1" applyBorder="1" applyAlignment="1">
      <alignment horizontal="justify" vertical="center"/>
    </xf>
    <xf numFmtId="0" fontId="10" fillId="0" borderId="5" xfId="0" applyFont="1" applyBorder="1" applyAlignment="1">
      <alignment horizontal="justify" vertical="center"/>
    </xf>
    <xf numFmtId="0" fontId="10" fillId="0" borderId="6" xfId="0" applyFont="1" applyBorder="1" applyAlignment="1">
      <alignment horizontal="justify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justify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topLeftCell="B1" zoomScale="129" workbookViewId="0">
      <selection activeCell="N8" sqref="N8"/>
    </sheetView>
  </sheetViews>
  <sheetFormatPr defaultRowHeight="15" x14ac:dyDescent="0.25"/>
  <cols>
    <col min="1" max="1" width="18" customWidth="1"/>
    <col min="2" max="2" width="25.7109375" customWidth="1"/>
    <col min="7" max="7" width="29.42578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G1" s="6"/>
      <c r="H1" s="6" t="s">
        <v>0</v>
      </c>
      <c r="I1" s="6" t="s">
        <v>1</v>
      </c>
      <c r="J1" s="6" t="s">
        <v>2</v>
      </c>
      <c r="K1" s="6" t="s">
        <v>3</v>
      </c>
      <c r="M1" s="17"/>
      <c r="N1" s="17"/>
      <c r="O1" s="17"/>
      <c r="P1" s="17"/>
      <c r="Q1" s="16"/>
    </row>
    <row r="2" spans="1:17" x14ac:dyDescent="0.25">
      <c r="A2" s="1">
        <v>1</v>
      </c>
      <c r="B2" s="2">
        <v>6</v>
      </c>
      <c r="C2" s="3">
        <v>2</v>
      </c>
      <c r="D2" s="3">
        <v>25</v>
      </c>
      <c r="G2" s="4" t="s">
        <v>0</v>
      </c>
      <c r="H2" s="4">
        <v>1</v>
      </c>
      <c r="I2" s="4"/>
      <c r="J2" s="4"/>
      <c r="K2" s="4"/>
      <c r="M2" s="4"/>
      <c r="N2" s="4"/>
      <c r="O2" s="4"/>
      <c r="P2" s="4"/>
      <c r="Q2" s="16"/>
    </row>
    <row r="3" spans="1:17" x14ac:dyDescent="0.25">
      <c r="A3" s="1">
        <v>2</v>
      </c>
      <c r="B3" s="3">
        <v>4.9000000000000004</v>
      </c>
      <c r="C3" s="3">
        <v>0.8</v>
      </c>
      <c r="D3" s="3">
        <v>30</v>
      </c>
      <c r="G3" s="4" t="s">
        <v>1</v>
      </c>
      <c r="H3" s="4">
        <v>0.1732547512602908</v>
      </c>
      <c r="I3" s="4">
        <v>1</v>
      </c>
      <c r="J3" s="4"/>
      <c r="K3" s="4"/>
      <c r="M3" s="4"/>
      <c r="N3" s="4"/>
      <c r="O3" s="4"/>
      <c r="P3" s="4"/>
      <c r="Q3" s="16"/>
    </row>
    <row r="4" spans="1:17" x14ac:dyDescent="0.25">
      <c r="A4" s="1">
        <v>3</v>
      </c>
      <c r="B4" s="3">
        <v>7</v>
      </c>
      <c r="C4" s="3">
        <v>2.7</v>
      </c>
      <c r="D4" s="3">
        <v>20</v>
      </c>
      <c r="G4" s="4" t="s">
        <v>2</v>
      </c>
      <c r="H4" s="4">
        <v>3.2697486993264753E-2</v>
      </c>
      <c r="I4" s="4">
        <v>0.91300170788677659</v>
      </c>
      <c r="J4" s="4">
        <v>1</v>
      </c>
      <c r="K4" s="4"/>
      <c r="M4" s="4"/>
      <c r="N4" s="4"/>
      <c r="O4" s="4"/>
      <c r="P4" s="4"/>
      <c r="Q4" s="16"/>
    </row>
    <row r="5" spans="1:17" ht="15.75" thickBot="1" x14ac:dyDescent="0.3">
      <c r="A5" s="1">
        <v>4</v>
      </c>
      <c r="B5" s="3">
        <v>6.7</v>
      </c>
      <c r="C5" s="3">
        <v>3</v>
      </c>
      <c r="D5" s="3">
        <v>21</v>
      </c>
      <c r="G5" s="5" t="s">
        <v>3</v>
      </c>
      <c r="H5" s="5">
        <v>4.4812421286876099E-3</v>
      </c>
      <c r="I5" s="5">
        <v>-0.93859774585356071</v>
      </c>
      <c r="J5" s="5">
        <v>-0.97371593906677967</v>
      </c>
      <c r="K5" s="5">
        <v>1</v>
      </c>
      <c r="M5" s="16"/>
      <c r="N5" s="16"/>
      <c r="O5" s="16"/>
      <c r="P5" s="16"/>
      <c r="Q5" s="16"/>
    </row>
    <row r="6" spans="1:17" x14ac:dyDescent="0.25">
      <c r="A6" s="1">
        <v>5</v>
      </c>
      <c r="B6" s="3">
        <v>5.8</v>
      </c>
      <c r="C6" s="3">
        <v>1</v>
      </c>
      <c r="D6" s="3">
        <v>28</v>
      </c>
      <c r="M6" s="6"/>
      <c r="N6" s="6" t="s">
        <v>1</v>
      </c>
      <c r="O6" s="6" t="s">
        <v>2</v>
      </c>
      <c r="P6" s="6" t="s">
        <v>3</v>
      </c>
      <c r="Q6" s="16"/>
    </row>
    <row r="7" spans="1:17" x14ac:dyDescent="0.25">
      <c r="A7" s="1">
        <v>6</v>
      </c>
      <c r="B7" s="3">
        <v>6.1</v>
      </c>
      <c r="C7" s="3">
        <v>2.1</v>
      </c>
      <c r="D7" s="3">
        <v>26</v>
      </c>
      <c r="M7" s="4" t="s">
        <v>1</v>
      </c>
      <c r="N7" s="4">
        <v>1</v>
      </c>
      <c r="O7" s="4"/>
      <c r="P7" s="4"/>
    </row>
    <row r="8" spans="1:17" x14ac:dyDescent="0.25">
      <c r="A8" s="1">
        <v>7</v>
      </c>
      <c r="B8" s="3">
        <v>5</v>
      </c>
      <c r="C8" s="3">
        <v>0.9</v>
      </c>
      <c r="D8" s="3">
        <v>30</v>
      </c>
      <c r="M8" s="4" t="s">
        <v>2</v>
      </c>
      <c r="N8" s="4">
        <v>0.91300170788677659</v>
      </c>
      <c r="O8" s="4">
        <v>1</v>
      </c>
      <c r="P8" s="4"/>
    </row>
    <row r="9" spans="1:17" ht="15.75" thickBot="1" x14ac:dyDescent="0.3">
      <c r="A9" s="1">
        <v>8</v>
      </c>
      <c r="B9" s="3">
        <v>6.9</v>
      </c>
      <c r="C9" s="3">
        <v>2.6</v>
      </c>
      <c r="D9" s="3">
        <v>22</v>
      </c>
      <c r="M9" s="5" t="s">
        <v>3</v>
      </c>
      <c r="N9" s="5">
        <v>-0.93859774585356071</v>
      </c>
      <c r="O9" s="5">
        <v>-0.97371593906677967</v>
      </c>
      <c r="P9" s="5">
        <v>1</v>
      </c>
    </row>
    <row r="10" spans="1:17" x14ac:dyDescent="0.25">
      <c r="A10" s="1">
        <v>9</v>
      </c>
      <c r="B10" s="3">
        <v>6.8</v>
      </c>
      <c r="C10" s="2">
        <v>3</v>
      </c>
      <c r="D10" s="3">
        <v>20</v>
      </c>
    </row>
    <row r="11" spans="1:17" x14ac:dyDescent="0.25">
      <c r="A11" s="1">
        <v>10</v>
      </c>
      <c r="B11" s="3">
        <v>5.9</v>
      </c>
      <c r="C11" s="3">
        <v>1.1000000000000001</v>
      </c>
      <c r="D11" s="3">
        <v>29</v>
      </c>
    </row>
    <row r="14" spans="1:17" ht="15.75" thickBot="1" x14ac:dyDescent="0.3"/>
    <row r="15" spans="1:17" x14ac:dyDescent="0.25">
      <c r="A15" t="s">
        <v>4</v>
      </c>
      <c r="B15" t="s">
        <v>5</v>
      </c>
      <c r="C15" t="s">
        <v>6</v>
      </c>
      <c r="G15" s="6"/>
      <c r="H15" s="6" t="s">
        <v>4</v>
      </c>
      <c r="I15" s="6" t="s">
        <v>5</v>
      </c>
      <c r="J15" s="6" t="s">
        <v>6</v>
      </c>
    </row>
    <row r="16" spans="1:17" x14ac:dyDescent="0.25">
      <c r="A16">
        <v>84</v>
      </c>
      <c r="B16">
        <v>85</v>
      </c>
      <c r="C16">
        <v>441</v>
      </c>
      <c r="G16" s="4" t="s">
        <v>4</v>
      </c>
      <c r="H16" s="4">
        <v>1</v>
      </c>
      <c r="I16" s="4"/>
      <c r="J16" s="4"/>
    </row>
    <row r="17" spans="1:10" x14ac:dyDescent="0.25">
      <c r="A17">
        <v>45</v>
      </c>
      <c r="B17">
        <v>55</v>
      </c>
      <c r="C17">
        <v>980</v>
      </c>
      <c r="G17" s="4" t="s">
        <v>5</v>
      </c>
      <c r="H17" s="4">
        <v>0.98934348162761998</v>
      </c>
      <c r="I17" s="4">
        <v>1</v>
      </c>
      <c r="J17" s="4"/>
    </row>
    <row r="18" spans="1:10" ht="15.75" thickBot="1" x14ac:dyDescent="0.3">
      <c r="A18">
        <v>56</v>
      </c>
      <c r="B18">
        <v>65</v>
      </c>
      <c r="C18">
        <v>1400</v>
      </c>
      <c r="G18" s="5" t="s">
        <v>6</v>
      </c>
      <c r="H18" s="5">
        <v>-0.90463238570152815</v>
      </c>
      <c r="I18" s="5">
        <v>-0.91517239948128881</v>
      </c>
      <c r="J18" s="5">
        <v>1</v>
      </c>
    </row>
    <row r="19" spans="1:10" x14ac:dyDescent="0.25">
      <c r="A19">
        <v>34</v>
      </c>
      <c r="B19">
        <v>40</v>
      </c>
      <c r="C19">
        <v>1960</v>
      </c>
    </row>
    <row r="20" spans="1:10" x14ac:dyDescent="0.25">
      <c r="A20">
        <v>23</v>
      </c>
      <c r="B20">
        <v>28</v>
      </c>
      <c r="C20">
        <v>2030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8"/>
  <sheetViews>
    <sheetView tabSelected="1" topLeftCell="A62" zoomScale="128" zoomScaleNormal="85" workbookViewId="0">
      <selection activeCell="F66" sqref="F66"/>
    </sheetView>
  </sheetViews>
  <sheetFormatPr defaultRowHeight="15" x14ac:dyDescent="0.25"/>
  <cols>
    <col min="1" max="2" width="18.42578125" customWidth="1"/>
    <col min="3" max="3" width="18.28515625" customWidth="1"/>
    <col min="4" max="4" width="18.140625" customWidth="1"/>
    <col min="5" max="5" width="18.28515625" customWidth="1"/>
    <col min="6" max="6" width="18.42578125" customWidth="1"/>
    <col min="7" max="7" width="18.28515625" customWidth="1"/>
    <col min="8" max="8" width="14.42578125" customWidth="1"/>
    <col min="9" max="9" width="14.28515625" customWidth="1"/>
    <col min="11" max="11" width="22" customWidth="1"/>
  </cols>
  <sheetData>
    <row r="1" spans="1:9" x14ac:dyDescent="0.25">
      <c r="A1" t="s">
        <v>7</v>
      </c>
    </row>
    <row r="2" spans="1:9" ht="15.75" thickBot="1" x14ac:dyDescent="0.3"/>
    <row r="3" spans="1:9" x14ac:dyDescent="0.25">
      <c r="A3" s="14" t="s">
        <v>8</v>
      </c>
      <c r="B3" s="14"/>
    </row>
    <row r="4" spans="1:9" x14ac:dyDescent="0.25">
      <c r="A4" s="4" t="s">
        <v>9</v>
      </c>
      <c r="B4" s="4">
        <v>0.8376129630229735</v>
      </c>
    </row>
    <row r="5" spans="1:9" x14ac:dyDescent="0.25">
      <c r="A5" s="4" t="s">
        <v>10</v>
      </c>
      <c r="B5" s="4">
        <v>0.70159547582412518</v>
      </c>
    </row>
    <row r="6" spans="1:9" x14ac:dyDescent="0.25">
      <c r="A6" s="4" t="s">
        <v>11</v>
      </c>
      <c r="B6" s="4">
        <v>0.62699434478015648</v>
      </c>
    </row>
    <row r="7" spans="1:9" x14ac:dyDescent="0.25">
      <c r="A7" s="4" t="s">
        <v>12</v>
      </c>
      <c r="B7" s="4">
        <v>0.30303004866534522</v>
      </c>
    </row>
    <row r="8" spans="1:9" ht="15.75" thickBot="1" x14ac:dyDescent="0.3">
      <c r="A8" s="5" t="s">
        <v>13</v>
      </c>
      <c r="B8" s="5">
        <v>11</v>
      </c>
    </row>
    <row r="10" spans="1:9" ht="15.75" thickBot="1" x14ac:dyDescent="0.3">
      <c r="A10" t="s">
        <v>14</v>
      </c>
    </row>
    <row r="11" spans="1:9" x14ac:dyDescent="0.25">
      <c r="A11" s="15"/>
      <c r="B11" s="15" t="s">
        <v>19</v>
      </c>
      <c r="C11" s="15" t="s">
        <v>20</v>
      </c>
      <c r="D11" s="15" t="s">
        <v>21</v>
      </c>
      <c r="E11" s="15" t="s">
        <v>22</v>
      </c>
      <c r="F11" s="15" t="s">
        <v>23</v>
      </c>
    </row>
    <row r="12" spans="1:9" x14ac:dyDescent="0.25">
      <c r="A12" s="4" t="s">
        <v>15</v>
      </c>
      <c r="B12" s="4">
        <v>2</v>
      </c>
      <c r="C12" s="4">
        <v>1.7272004986652096</v>
      </c>
      <c r="D12" s="4">
        <v>0.86360024933260482</v>
      </c>
      <c r="E12" s="4">
        <v>9.4046225037877242</v>
      </c>
      <c r="F12" s="4">
        <v>7.9290583371281927E-3</v>
      </c>
    </row>
    <row r="13" spans="1:9" x14ac:dyDescent="0.25">
      <c r="A13" s="4" t="s">
        <v>16</v>
      </c>
      <c r="B13" s="4">
        <v>8</v>
      </c>
      <c r="C13" s="4">
        <v>0.73461768315297182</v>
      </c>
      <c r="D13" s="4">
        <v>9.1827210394121478E-2</v>
      </c>
      <c r="E13" s="4"/>
      <c r="F13" s="4"/>
    </row>
    <row r="14" spans="1:9" ht="15.75" thickBot="1" x14ac:dyDescent="0.3">
      <c r="A14" s="5" t="s">
        <v>17</v>
      </c>
      <c r="B14" s="5">
        <v>10</v>
      </c>
      <c r="C14" s="5">
        <v>2.4618181818181815</v>
      </c>
      <c r="D14" s="5"/>
      <c r="E14" s="5"/>
      <c r="F14" s="5"/>
    </row>
    <row r="15" spans="1:9" ht="15.75" thickBot="1" x14ac:dyDescent="0.3"/>
    <row r="16" spans="1:9" x14ac:dyDescent="0.25">
      <c r="A16" s="15"/>
      <c r="B16" s="15" t="s">
        <v>24</v>
      </c>
      <c r="C16" s="15" t="s">
        <v>12</v>
      </c>
      <c r="D16" s="15" t="s">
        <v>25</v>
      </c>
      <c r="E16" s="15" t="s">
        <v>26</v>
      </c>
      <c r="F16" s="15" t="s">
        <v>27</v>
      </c>
      <c r="G16" s="15" t="s">
        <v>28</v>
      </c>
      <c r="H16" s="15" t="s">
        <v>29</v>
      </c>
      <c r="I16" s="15" t="s">
        <v>30</v>
      </c>
    </row>
    <row r="17" spans="1:9" x14ac:dyDescent="0.25">
      <c r="A17" s="4" t="s">
        <v>18</v>
      </c>
      <c r="B17" s="4">
        <v>-9.6258393663180564E-2</v>
      </c>
      <c r="C17" s="4">
        <v>0.43179673924992645</v>
      </c>
      <c r="D17" s="4">
        <v>-0.22292524448051854</v>
      </c>
      <c r="E17" s="4">
        <v>0.82918024810969992</v>
      </c>
      <c r="F17" s="4">
        <v>-1.0919834599411864</v>
      </c>
      <c r="G17" s="4">
        <v>0.89946667261482538</v>
      </c>
      <c r="H17" s="4">
        <v>-1.0919834599411864</v>
      </c>
      <c r="I17" s="4">
        <v>0.89946667261482538</v>
      </c>
    </row>
    <row r="18" spans="1:9" x14ac:dyDescent="0.25">
      <c r="A18" s="4" t="s">
        <v>41</v>
      </c>
      <c r="B18" s="4">
        <v>8.3335092220992668E-2</v>
      </c>
      <c r="C18" s="4">
        <v>2.3847703812358415E-2</v>
      </c>
      <c r="D18" s="4">
        <v>3.4944702801033012</v>
      </c>
      <c r="E18" s="4">
        <v>8.1448431861772929E-3</v>
      </c>
      <c r="F18" s="4">
        <v>2.8342188614569983E-2</v>
      </c>
      <c r="G18" s="4">
        <v>0.13832799582741534</v>
      </c>
      <c r="H18" s="4">
        <v>2.8342188614569983E-2</v>
      </c>
      <c r="I18" s="4">
        <v>0.13832799582741534</v>
      </c>
    </row>
    <row r="19" spans="1:9" ht="15.75" thickBot="1" x14ac:dyDescent="0.3">
      <c r="A19" s="5" t="s">
        <v>42</v>
      </c>
      <c r="B19" s="5">
        <v>4.4506390792675411E-2</v>
      </c>
      <c r="C19" s="5">
        <v>2.2460557707669471E-2</v>
      </c>
      <c r="D19" s="5">
        <v>1.9815354263210518</v>
      </c>
      <c r="E19" s="5">
        <v>8.2851596709213271E-2</v>
      </c>
      <c r="F19" s="5">
        <v>-7.2877481602022162E-3</v>
      </c>
      <c r="G19" s="5">
        <v>9.6300529745553032E-2</v>
      </c>
      <c r="H19" s="5">
        <v>-7.2877481602022162E-3</v>
      </c>
      <c r="I19" s="5">
        <v>9.6300529745553032E-2</v>
      </c>
    </row>
    <row r="22" spans="1:9" x14ac:dyDescent="0.25">
      <c r="B22" s="1"/>
    </row>
    <row r="23" spans="1:9" x14ac:dyDescent="0.25">
      <c r="B23" s="1"/>
    </row>
    <row r="24" spans="1:9" x14ac:dyDescent="0.25">
      <c r="B24" s="1"/>
    </row>
    <row r="25" spans="1:9" x14ac:dyDescent="0.25">
      <c r="B25" s="1"/>
    </row>
    <row r="26" spans="1:9" x14ac:dyDescent="0.25">
      <c r="B26" s="1"/>
    </row>
    <row r="27" spans="1:9" x14ac:dyDescent="0.25">
      <c r="B27" s="1"/>
    </row>
    <row r="28" spans="1:9" ht="15.75" thickBot="1" x14ac:dyDescent="0.3"/>
    <row r="29" spans="1:9" ht="16.5" thickBot="1" x14ac:dyDescent="0.3">
      <c r="A29" s="25" t="s">
        <v>31</v>
      </c>
      <c r="B29" s="26" t="s">
        <v>32</v>
      </c>
      <c r="C29" s="26" t="s">
        <v>33</v>
      </c>
      <c r="D29" s="26" t="s">
        <v>34</v>
      </c>
    </row>
    <row r="30" spans="1:9" ht="21" thickBot="1" x14ac:dyDescent="0.3">
      <c r="A30" s="27"/>
      <c r="B30" s="28" t="s">
        <v>35</v>
      </c>
      <c r="C30" s="28" t="s">
        <v>61</v>
      </c>
      <c r="D30" s="28" t="s">
        <v>62</v>
      </c>
    </row>
    <row r="31" spans="1:9" ht="19.5" thickBot="1" x14ac:dyDescent="0.3">
      <c r="A31" s="29">
        <v>1</v>
      </c>
      <c r="B31" s="30">
        <v>1.3</v>
      </c>
      <c r="C31" s="30">
        <v>11</v>
      </c>
      <c r="D31" s="30">
        <v>20</v>
      </c>
    </row>
    <row r="32" spans="1:9" ht="19.5" thickBot="1" x14ac:dyDescent="0.3">
      <c r="A32" s="29">
        <v>2</v>
      </c>
      <c r="B32" s="30">
        <v>2.2999999999999998</v>
      </c>
      <c r="C32" s="30">
        <v>19</v>
      </c>
      <c r="D32" s="30">
        <v>14</v>
      </c>
    </row>
    <row r="33" spans="1:5" ht="19.5" thickBot="1" x14ac:dyDescent="0.3">
      <c r="A33" s="29">
        <v>3</v>
      </c>
      <c r="B33" s="30">
        <v>1.8</v>
      </c>
      <c r="C33" s="30">
        <v>13</v>
      </c>
      <c r="D33" s="30">
        <v>12</v>
      </c>
    </row>
    <row r="34" spans="1:5" ht="19.5" thickBot="1" x14ac:dyDescent="0.3">
      <c r="A34" s="29">
        <v>4</v>
      </c>
      <c r="B34" s="30">
        <v>1.4</v>
      </c>
      <c r="C34" s="30">
        <v>14</v>
      </c>
      <c r="D34" s="30">
        <v>8</v>
      </c>
    </row>
    <row r="35" spans="1:5" ht="19.5" thickBot="1" x14ac:dyDescent="0.3">
      <c r="A35" s="29">
        <v>5</v>
      </c>
      <c r="B35" s="30">
        <v>1.1000000000000001</v>
      </c>
      <c r="C35" s="30">
        <v>11</v>
      </c>
      <c r="D35" s="30">
        <v>10</v>
      </c>
    </row>
    <row r="36" spans="1:5" ht="19.5" thickBot="1" x14ac:dyDescent="0.3">
      <c r="A36" s="29">
        <v>6</v>
      </c>
      <c r="B36" s="30">
        <v>1.2</v>
      </c>
      <c r="C36" s="30">
        <v>17</v>
      </c>
      <c r="D36" s="30">
        <v>6</v>
      </c>
    </row>
    <row r="37" spans="1:5" ht="19.5" thickBot="1" x14ac:dyDescent="0.3">
      <c r="A37" s="29">
        <v>7</v>
      </c>
      <c r="B37" s="30">
        <v>2.7</v>
      </c>
      <c r="C37" s="30">
        <v>23</v>
      </c>
      <c r="D37" s="30">
        <v>16</v>
      </c>
    </row>
    <row r="38" spans="1:5" ht="19.5" thickBot="1" x14ac:dyDescent="0.3">
      <c r="A38" s="29">
        <v>8</v>
      </c>
      <c r="B38" s="30">
        <v>1.9</v>
      </c>
      <c r="C38" s="30">
        <v>11</v>
      </c>
      <c r="D38" s="30">
        <v>15</v>
      </c>
    </row>
    <row r="39" spans="1:5" ht="19.5" thickBot="1" x14ac:dyDescent="0.3">
      <c r="A39" s="29">
        <v>9</v>
      </c>
      <c r="B39" s="30">
        <v>1.5</v>
      </c>
      <c r="C39" s="30">
        <v>13</v>
      </c>
      <c r="D39" s="30">
        <v>8</v>
      </c>
    </row>
    <row r="40" spans="1:5" ht="19.5" thickBot="1" x14ac:dyDescent="0.3">
      <c r="A40" s="29">
        <v>10</v>
      </c>
      <c r="B40" s="30">
        <v>2.1</v>
      </c>
      <c r="C40" s="30">
        <v>20</v>
      </c>
      <c r="D40" s="30">
        <v>17</v>
      </c>
    </row>
    <row r="41" spans="1:5" ht="19.5" thickBot="1" x14ac:dyDescent="0.3">
      <c r="A41" s="29">
        <v>11</v>
      </c>
      <c r="B41" s="30">
        <v>1.7</v>
      </c>
      <c r="C41" s="30">
        <v>15</v>
      </c>
      <c r="D41" s="30">
        <v>12</v>
      </c>
    </row>
    <row r="45" spans="1:5" ht="240" x14ac:dyDescent="0.25">
      <c r="D45" s="31" t="s">
        <v>64</v>
      </c>
      <c r="E45" s="20" t="s">
        <v>63</v>
      </c>
    </row>
    <row r="46" spans="1:5" x14ac:dyDescent="0.25">
      <c r="D46">
        <v>0.9</v>
      </c>
      <c r="E46" s="20">
        <f>TINV(1-D46, 11 - 2 - 1)</f>
        <v>1.8595480375308981</v>
      </c>
    </row>
    <row r="47" spans="1:5" x14ac:dyDescent="0.25">
      <c r="D47">
        <v>0.95</v>
      </c>
      <c r="E47" s="20">
        <f t="shared" ref="E47:E48" si="0">TINV(1-D47, 11 - 2 - 1)</f>
        <v>2.3060041352041662</v>
      </c>
    </row>
    <row r="48" spans="1:5" x14ac:dyDescent="0.25">
      <c r="D48">
        <v>0.99</v>
      </c>
      <c r="E48" s="20">
        <f t="shared" si="0"/>
        <v>3.3553873313333948</v>
      </c>
    </row>
    <row r="51" spans="5:9" ht="225" x14ac:dyDescent="0.25">
      <c r="E51" s="24" t="s">
        <v>65</v>
      </c>
      <c r="F51" t="s">
        <v>64</v>
      </c>
      <c r="G51" t="s">
        <v>66</v>
      </c>
      <c r="H51" t="s">
        <v>2</v>
      </c>
    </row>
    <row r="52" spans="5:9" x14ac:dyDescent="0.25">
      <c r="F52" t="str">
        <f>IF($D$17&gt;$E46,"значима","не значима")</f>
        <v>не значима</v>
      </c>
      <c r="G52" t="str">
        <f>IF($D$18&gt;$E46,"значима","не значима")</f>
        <v>значима</v>
      </c>
      <c r="H52" t="str">
        <f>IF($D$19&gt;$E46,"значима","не значима")</f>
        <v>значима</v>
      </c>
    </row>
    <row r="53" spans="5:9" x14ac:dyDescent="0.25">
      <c r="F53" t="str">
        <f t="shared" ref="F53:F54" si="1">IF($D$17&gt;$E47,"значима","не значима")</f>
        <v>не значима</v>
      </c>
      <c r="G53" t="str">
        <f t="shared" ref="G53:G54" si="2">IF($D$18&gt;$E47,"значима","не значима")</f>
        <v>значима</v>
      </c>
      <c r="H53" t="str">
        <f t="shared" ref="H53:H54" si="3">IF($D$19&gt;$E47,"значима","не значима")</f>
        <v>не значима</v>
      </c>
    </row>
    <row r="54" spans="5:9" x14ac:dyDescent="0.25">
      <c r="F54" t="str">
        <f t="shared" si="1"/>
        <v>не значима</v>
      </c>
      <c r="G54" t="str">
        <f t="shared" si="2"/>
        <v>значима</v>
      </c>
      <c r="H54" t="str">
        <f t="shared" si="3"/>
        <v>не значима</v>
      </c>
    </row>
    <row r="55" spans="5:9" ht="240" x14ac:dyDescent="0.25">
      <c r="E55" s="24" t="s">
        <v>67</v>
      </c>
      <c r="F55" t="s">
        <v>68</v>
      </c>
      <c r="G55" t="s">
        <v>44</v>
      </c>
      <c r="H55" t="s">
        <v>45</v>
      </c>
      <c r="I55" t="s">
        <v>46</v>
      </c>
    </row>
    <row r="56" spans="5:9" x14ac:dyDescent="0.25">
      <c r="E56">
        <v>0.9</v>
      </c>
      <c r="F56">
        <f>B17-E46*C17*SQRT(11/(11-2-1))</f>
        <v>-1.0377969503924622</v>
      </c>
      <c r="G56">
        <f>B17+E46*C17*SQRT(11/(11-2-1))</f>
        <v>0.84528016306610121</v>
      </c>
      <c r="H56">
        <f>B17-E48*C17*SQRT(11/(11-2-1))</f>
        <v>-1.7951801109026939</v>
      </c>
      <c r="I56">
        <f>B17+E48*C17*SQRT(11/(11-2-1))</f>
        <v>1.602663323576333</v>
      </c>
    </row>
    <row r="57" spans="5:9" x14ac:dyDescent="0.25">
      <c r="E57">
        <v>0.95</v>
      </c>
      <c r="F57">
        <f>B18-E46*C18*SQRT(11/(11-2-1))</f>
        <v>3.1334855563811478E-2</v>
      </c>
      <c r="G57">
        <f>B18+E46*C18*SQRT(11/(11-2-1))</f>
        <v>0.13533532887817384</v>
      </c>
      <c r="H57">
        <f>B18-E48*C18*SQRT(11/(11-2-1))</f>
        <v>-1.0494661990422788E-2</v>
      </c>
      <c r="I57">
        <f>B18+E48*C18*SQRT(11/(11-2-1))</f>
        <v>0.17716484643240812</v>
      </c>
    </row>
    <row r="58" spans="5:9" x14ac:dyDescent="0.25">
      <c r="E58">
        <v>0.99</v>
      </c>
      <c r="F58">
        <f>B19-E46*C19*SQRT(11/(11-2-1))</f>
        <v>-4.4691552574154733E-3</v>
      </c>
      <c r="G58">
        <f>B19+E46*C19*SQRT(11/(11-2-1))</f>
        <v>9.3481936842766289E-2</v>
      </c>
      <c r="H58">
        <f>B19-E48*C19*SQRT(11/(11-2-1))</f>
        <v>-4.386558102248115E-2</v>
      </c>
      <c r="I58">
        <f>B19+E48*C19*SQRT(11/(11-2-1))</f>
        <v>0.13287836260783198</v>
      </c>
    </row>
    <row r="59" spans="5:9" ht="195" x14ac:dyDescent="0.25">
      <c r="E59" s="24" t="s">
        <v>69</v>
      </c>
    </row>
    <row r="60" spans="5:9" x14ac:dyDescent="0.25">
      <c r="F60" t="s">
        <v>43</v>
      </c>
    </row>
    <row r="61" spans="5:9" ht="198" customHeight="1" x14ac:dyDescent="0.25">
      <c r="E61" s="32" t="s">
        <v>70</v>
      </c>
    </row>
    <row r="62" spans="5:9" x14ac:dyDescent="0.25">
      <c r="E62">
        <v>0.9</v>
      </c>
      <c r="F62">
        <f>FINV(1-E62,2+1,11-2-1)</f>
        <v>2.9237962883137798</v>
      </c>
    </row>
    <row r="63" spans="5:9" x14ac:dyDescent="0.25">
      <c r="E63">
        <v>0.95</v>
      </c>
      <c r="F63">
        <f t="shared" ref="F63:F64" si="4">FINV(1-E63,2+1,11-2-1)</f>
        <v>4.0661805513511604</v>
      </c>
    </row>
    <row r="64" spans="5:9" x14ac:dyDescent="0.25">
      <c r="E64">
        <v>0.99</v>
      </c>
      <c r="F64">
        <f t="shared" si="4"/>
        <v>7.5909919475988525</v>
      </c>
    </row>
    <row r="65" spans="5:6" ht="225" x14ac:dyDescent="0.25">
      <c r="E65" s="24" t="s">
        <v>71</v>
      </c>
    </row>
    <row r="66" spans="5:6" x14ac:dyDescent="0.25">
      <c r="E66">
        <v>0.9</v>
      </c>
      <c r="F66" t="str">
        <f>IF(F62&lt;4*B5/(1-B5),"применяем гипотезу","отклоняем")</f>
        <v>применяем гипотезу</v>
      </c>
    </row>
    <row r="67" spans="5:6" x14ac:dyDescent="0.25">
      <c r="E67">
        <v>0.95</v>
      </c>
      <c r="F67" t="str">
        <f>IF(F63&lt;4*B5/(1-B5),"применяем гипотезу","отклоняем")</f>
        <v>применяем гипотезу</v>
      </c>
    </row>
    <row r="68" spans="5:6" x14ac:dyDescent="0.25">
      <c r="E68">
        <v>0.99</v>
      </c>
      <c r="F68" t="str">
        <f>IF(F64&lt;4*B5/(1-B5),"применяем гипотезу","отклоняем")</f>
        <v>применяем гипотезу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8"/>
  <sheetViews>
    <sheetView topLeftCell="A40" zoomScale="99" zoomScaleNormal="40" workbookViewId="0">
      <selection activeCell="H48" sqref="H48"/>
    </sheetView>
  </sheetViews>
  <sheetFormatPr defaultRowHeight="15" x14ac:dyDescent="0.25"/>
  <cols>
    <col min="7" max="7" width="30.85546875" customWidth="1"/>
    <col min="8" max="8" width="15.85546875" customWidth="1"/>
    <col min="9" max="10" width="22.5703125" customWidth="1"/>
    <col min="11" max="11" width="25.140625" customWidth="1"/>
    <col min="16" max="16" width="12.5703125" customWidth="1"/>
    <col min="17" max="17" width="15.7109375" customWidth="1"/>
  </cols>
  <sheetData>
    <row r="1" spans="1:18" ht="48" thickBot="1" x14ac:dyDescent="0.3">
      <c r="A1" s="8" t="s">
        <v>31</v>
      </c>
      <c r="B1" s="9" t="s">
        <v>32</v>
      </c>
      <c r="C1" s="9" t="s">
        <v>33</v>
      </c>
      <c r="D1" s="9" t="s">
        <v>34</v>
      </c>
      <c r="G1" s="19" t="s">
        <v>47</v>
      </c>
    </row>
    <row r="2" spans="1:18" ht="21" thickBot="1" x14ac:dyDescent="0.3">
      <c r="A2" s="10"/>
      <c r="B2" s="11" t="s">
        <v>35</v>
      </c>
      <c r="C2" s="11" t="s">
        <v>36</v>
      </c>
      <c r="D2" s="11" t="s">
        <v>37</v>
      </c>
      <c r="F2" s="16"/>
      <c r="G2" s="16"/>
      <c r="H2" t="s">
        <v>7</v>
      </c>
      <c r="Q2">
        <f>G17+15*G18+18*G19</f>
        <v>0</v>
      </c>
      <c r="R2" t="s">
        <v>38</v>
      </c>
    </row>
    <row r="3" spans="1:18" ht="19.5" thickBot="1" x14ac:dyDescent="0.3">
      <c r="A3" s="12">
        <v>1</v>
      </c>
      <c r="B3" s="13">
        <v>1.3</v>
      </c>
      <c r="C3" s="13">
        <v>11</v>
      </c>
      <c r="D3" s="13">
        <v>20</v>
      </c>
      <c r="F3" s="18"/>
      <c r="G3" s="18"/>
      <c r="Q3">
        <f>G18*5</f>
        <v>0</v>
      </c>
      <c r="R3" t="s">
        <v>38</v>
      </c>
    </row>
    <row r="4" spans="1:18" ht="19.5" thickBot="1" x14ac:dyDescent="0.3">
      <c r="A4" s="12">
        <v>2</v>
      </c>
      <c r="B4" s="13">
        <v>2.2999999999999998</v>
      </c>
      <c r="C4" s="13">
        <v>19</v>
      </c>
      <c r="D4" s="13">
        <v>14</v>
      </c>
      <c r="F4" s="4"/>
      <c r="G4" s="4"/>
      <c r="H4" s="7" t="s">
        <v>8</v>
      </c>
      <c r="I4" s="7"/>
      <c r="Q4">
        <f>G18*3 + G19*5</f>
        <v>0</v>
      </c>
      <c r="R4" t="s">
        <v>38</v>
      </c>
    </row>
    <row r="5" spans="1:18" ht="19.5" thickBot="1" x14ac:dyDescent="0.3">
      <c r="A5" s="12">
        <v>3</v>
      </c>
      <c r="B5" s="13">
        <v>1.8</v>
      </c>
      <c r="C5" s="13">
        <v>13</v>
      </c>
      <c r="D5" s="13">
        <v>12</v>
      </c>
      <c r="F5" s="4"/>
      <c r="G5" s="4"/>
      <c r="H5" s="4" t="s">
        <v>9</v>
      </c>
      <c r="I5" s="4">
        <v>0.8376129630229735</v>
      </c>
      <c r="Q5">
        <f>G17+1.1*C3*G18+D3*G19</f>
        <v>0</v>
      </c>
    </row>
    <row r="6" spans="1:18" ht="19.5" thickBot="1" x14ac:dyDescent="0.3">
      <c r="A6" s="12">
        <v>4</v>
      </c>
      <c r="B6" s="13">
        <v>1.4</v>
      </c>
      <c r="C6" s="13">
        <v>14</v>
      </c>
      <c r="D6" s="13">
        <v>8</v>
      </c>
      <c r="F6" s="4"/>
      <c r="G6" s="4"/>
      <c r="H6" s="4" t="s">
        <v>10</v>
      </c>
      <c r="I6" s="4">
        <v>0.70159547582412518</v>
      </c>
      <c r="Q6">
        <f>G17+1.1*C4*G18+D4*G19</f>
        <v>0</v>
      </c>
    </row>
    <row r="7" spans="1:18" ht="19.5" thickBot="1" x14ac:dyDescent="0.3">
      <c r="A7" s="12">
        <v>5</v>
      </c>
      <c r="B7" s="13">
        <v>1.1000000000000001</v>
      </c>
      <c r="C7" s="13">
        <v>11</v>
      </c>
      <c r="D7" s="13">
        <v>10</v>
      </c>
      <c r="F7" s="4"/>
      <c r="G7" s="4"/>
      <c r="H7" s="4" t="s">
        <v>11</v>
      </c>
      <c r="I7" s="4">
        <v>0.62699434478015648</v>
      </c>
      <c r="Q7">
        <f>G17+1.1*C5*G18+D5*G19</f>
        <v>0</v>
      </c>
    </row>
    <row r="8" spans="1:18" ht="19.5" thickBot="1" x14ac:dyDescent="0.3">
      <c r="A8" s="12">
        <v>6</v>
      </c>
      <c r="B8" s="13">
        <v>1.2</v>
      </c>
      <c r="C8" s="13">
        <v>17</v>
      </c>
      <c r="D8" s="13">
        <v>6</v>
      </c>
      <c r="F8" s="4"/>
      <c r="G8" s="4"/>
      <c r="H8" s="4" t="s">
        <v>12</v>
      </c>
      <c r="I8" s="4">
        <v>0.30303004866534522</v>
      </c>
      <c r="Q8">
        <f>G17+1.1*C6*G18+D6*G19</f>
        <v>0</v>
      </c>
    </row>
    <row r="9" spans="1:18" ht="19.5" thickBot="1" x14ac:dyDescent="0.3">
      <c r="A9" s="12">
        <v>7</v>
      </c>
      <c r="B9" s="13">
        <v>2.7</v>
      </c>
      <c r="C9" s="13">
        <v>23</v>
      </c>
      <c r="D9" s="13">
        <v>16</v>
      </c>
      <c r="F9" s="16"/>
      <c r="G9" s="16"/>
      <c r="H9" s="5" t="s">
        <v>13</v>
      </c>
      <c r="I9" s="5">
        <v>11</v>
      </c>
      <c r="Q9">
        <f>G17+1.1*C7*G18+D7*G19</f>
        <v>0</v>
      </c>
    </row>
    <row r="10" spans="1:18" ht="19.5" thickBot="1" x14ac:dyDescent="0.3">
      <c r="A10" s="12">
        <v>8</v>
      </c>
      <c r="B10" s="13">
        <v>1.9</v>
      </c>
      <c r="C10" s="13">
        <v>11</v>
      </c>
      <c r="D10" s="13">
        <v>15</v>
      </c>
      <c r="F10" s="16"/>
      <c r="G10" s="16"/>
      <c r="Q10">
        <f>G17+1.1*C8*G18+D8*G19</f>
        <v>0</v>
      </c>
    </row>
    <row r="11" spans="1:18" ht="19.5" thickBot="1" x14ac:dyDescent="0.3">
      <c r="A11" s="12">
        <v>9</v>
      </c>
      <c r="B11" s="13">
        <v>1.5</v>
      </c>
      <c r="C11" s="13">
        <v>13</v>
      </c>
      <c r="D11" s="13">
        <v>8</v>
      </c>
      <c r="F11" s="17"/>
      <c r="G11" s="17"/>
      <c r="H11" t="s">
        <v>14</v>
      </c>
      <c r="Q11">
        <f>G17+1.1*C9*G18+D9*G19</f>
        <v>0</v>
      </c>
    </row>
    <row r="12" spans="1:18" ht="19.5" thickBot="1" x14ac:dyDescent="0.3">
      <c r="A12" s="12">
        <v>10</v>
      </c>
      <c r="B12" s="13">
        <v>2.1</v>
      </c>
      <c r="C12" s="13">
        <v>20</v>
      </c>
      <c r="D12" s="13">
        <v>17</v>
      </c>
      <c r="F12" s="4"/>
      <c r="G12" s="4"/>
      <c r="H12" s="6"/>
      <c r="I12" s="6" t="s">
        <v>19</v>
      </c>
      <c r="J12" s="6" t="s">
        <v>20</v>
      </c>
      <c r="K12" s="6" t="s">
        <v>21</v>
      </c>
      <c r="L12" s="6" t="s">
        <v>22</v>
      </c>
      <c r="M12" s="6" t="s">
        <v>23</v>
      </c>
      <c r="Q12">
        <f>G17+1.1*C10*G18+D10*G19</f>
        <v>0</v>
      </c>
    </row>
    <row r="13" spans="1:18" ht="19.5" thickBot="1" x14ac:dyDescent="0.3">
      <c r="A13" s="12">
        <v>11</v>
      </c>
      <c r="B13" s="13">
        <v>1.7</v>
      </c>
      <c r="C13" s="13">
        <v>15</v>
      </c>
      <c r="D13" s="13">
        <v>12</v>
      </c>
      <c r="F13" s="4"/>
      <c r="G13" s="4"/>
      <c r="H13" s="4" t="s">
        <v>15</v>
      </c>
      <c r="I13" s="4">
        <v>2</v>
      </c>
      <c r="J13" s="4">
        <v>1.7272004986652096</v>
      </c>
      <c r="K13" s="4">
        <v>0.86360024933260482</v>
      </c>
      <c r="L13" s="4">
        <v>9.4046225037877242</v>
      </c>
      <c r="M13" s="4">
        <v>7.9290583371281927E-3</v>
      </c>
      <c r="Q13">
        <f>G17+1.1*C11*G18+D11*G19</f>
        <v>0</v>
      </c>
    </row>
    <row r="14" spans="1:18" x14ac:dyDescent="0.25">
      <c r="F14" s="4"/>
      <c r="G14" s="4"/>
      <c r="H14" s="4" t="s">
        <v>16</v>
      </c>
      <c r="I14" s="4">
        <v>8</v>
      </c>
      <c r="J14" s="4">
        <v>0.73461768315297182</v>
      </c>
      <c r="K14" s="4">
        <v>9.1827210394121478E-2</v>
      </c>
      <c r="L14" s="4"/>
      <c r="M14" s="4"/>
      <c r="Q14">
        <f>G17+1.1*C12*G18+D12*G19</f>
        <v>0</v>
      </c>
    </row>
    <row r="15" spans="1:18" ht="15.75" thickBot="1" x14ac:dyDescent="0.3">
      <c r="F15" s="16"/>
      <c r="G15" s="16"/>
      <c r="H15" s="5" t="s">
        <v>17</v>
      </c>
      <c r="I15" s="5">
        <v>10</v>
      </c>
      <c r="J15" s="5">
        <v>2.4618181818181815</v>
      </c>
      <c r="K15" s="5"/>
      <c r="L15" s="5"/>
      <c r="M15" s="5"/>
      <c r="Q15">
        <f>G17+1.1*C13*G18+D13*G19</f>
        <v>0</v>
      </c>
    </row>
    <row r="16" spans="1:18" ht="15.75" thickBot="1" x14ac:dyDescent="0.3">
      <c r="F16" s="17"/>
      <c r="G16" s="17"/>
    </row>
    <row r="17" spans="6:21" ht="15.75" thickBot="1" x14ac:dyDescent="0.3">
      <c r="F17" s="4"/>
      <c r="G17" s="4"/>
      <c r="H17" s="6"/>
      <c r="I17" s="6" t="s">
        <v>24</v>
      </c>
      <c r="J17" s="6" t="s">
        <v>12</v>
      </c>
      <c r="K17" s="6" t="s">
        <v>25</v>
      </c>
      <c r="L17" s="6" t="s">
        <v>26</v>
      </c>
      <c r="M17" s="6" t="s">
        <v>27</v>
      </c>
      <c r="N17" s="6" t="s">
        <v>28</v>
      </c>
      <c r="O17" s="6" t="s">
        <v>29</v>
      </c>
      <c r="P17" s="6" t="s">
        <v>30</v>
      </c>
    </row>
    <row r="18" spans="6:21" x14ac:dyDescent="0.25">
      <c r="F18" s="4"/>
      <c r="G18" s="4"/>
      <c r="H18" s="4" t="s">
        <v>18</v>
      </c>
      <c r="I18" s="4">
        <v>-9.6258393663180564E-2</v>
      </c>
      <c r="J18" s="4">
        <v>0.43179673924992645</v>
      </c>
      <c r="K18" s="4">
        <v>-0.22292524448051854</v>
      </c>
      <c r="L18" s="4">
        <v>0.82918024810969992</v>
      </c>
      <c r="M18" s="4">
        <v>-1.0919834599411864</v>
      </c>
      <c r="N18" s="4">
        <v>0.89946667261482538</v>
      </c>
      <c r="O18" s="4">
        <v>-1.0919834599411864</v>
      </c>
      <c r="P18" s="4">
        <v>0.89946667261482538</v>
      </c>
      <c r="Q18" s="6"/>
      <c r="R18" s="6"/>
      <c r="S18" s="6" t="s">
        <v>35</v>
      </c>
      <c r="T18" s="6" t="s">
        <v>39</v>
      </c>
      <c r="U18" s="6" t="s">
        <v>40</v>
      </c>
    </row>
    <row r="19" spans="6:21" x14ac:dyDescent="0.25">
      <c r="F19" s="4"/>
      <c r="G19" s="4"/>
      <c r="H19" s="4" t="s">
        <v>48</v>
      </c>
      <c r="I19" s="4">
        <v>8.3335092220992668E-2</v>
      </c>
      <c r="J19" s="4">
        <v>2.3847703812358415E-2</v>
      </c>
      <c r="K19" s="4">
        <v>3.4944702801033012</v>
      </c>
      <c r="L19" s="4">
        <v>8.1448431861772929E-3</v>
      </c>
      <c r="M19" s="4">
        <v>2.8342188614569983E-2</v>
      </c>
      <c r="N19" s="4">
        <v>0.13832799582741534</v>
      </c>
      <c r="O19" s="4">
        <v>2.8342188614569983E-2</v>
      </c>
      <c r="P19" s="4">
        <v>0.13832799582741534</v>
      </c>
      <c r="Q19" s="4"/>
      <c r="R19" s="4">
        <v>1</v>
      </c>
      <c r="S19" s="4"/>
      <c r="T19" s="4"/>
      <c r="U19" s="4"/>
    </row>
    <row r="20" spans="6:21" ht="15.75" thickBot="1" x14ac:dyDescent="0.3">
      <c r="F20" s="16"/>
      <c r="G20" s="16"/>
      <c r="H20" s="5" t="s">
        <v>49</v>
      </c>
      <c r="I20" s="5">
        <v>4.4506390792675411E-2</v>
      </c>
      <c r="J20" s="5">
        <v>2.2460557707669471E-2</v>
      </c>
      <c r="K20" s="5">
        <v>1.9815354263210518</v>
      </c>
      <c r="L20" s="5">
        <v>8.2851596709213271E-2</v>
      </c>
      <c r="M20" s="5">
        <v>-7.2877481602022162E-3</v>
      </c>
      <c r="N20" s="5">
        <v>9.6300529745553032E-2</v>
      </c>
      <c r="O20" s="5">
        <v>-7.2877481602022162E-3</v>
      </c>
      <c r="P20" s="5">
        <v>9.6300529745553032E-2</v>
      </c>
      <c r="Q20" s="4" t="s">
        <v>35</v>
      </c>
      <c r="R20" s="4">
        <v>0.17622749497518533</v>
      </c>
      <c r="S20" s="4">
        <v>1</v>
      </c>
      <c r="T20" s="4"/>
      <c r="U20" s="4"/>
    </row>
    <row r="21" spans="6:21" x14ac:dyDescent="0.25">
      <c r="F21" s="16"/>
      <c r="G21" s="16"/>
      <c r="Q21" s="4" t="s">
        <v>39</v>
      </c>
      <c r="R21" s="4">
        <v>0.22225271165396643</v>
      </c>
      <c r="S21" s="4">
        <v>0.7450741255907497</v>
      </c>
      <c r="T21" s="4">
        <v>1</v>
      </c>
      <c r="U21" s="4"/>
    </row>
    <row r="22" spans="6:21" ht="15.75" thickBot="1" x14ac:dyDescent="0.3">
      <c r="F22" s="16"/>
      <c r="G22" s="16"/>
      <c r="Q22" s="5" t="s">
        <v>40</v>
      </c>
      <c r="R22" s="5">
        <v>-0.13954997918088907</v>
      </c>
      <c r="S22" s="5">
        <v>0.49609095876238246</v>
      </c>
      <c r="T22" s="5">
        <v>0.15869526523752664</v>
      </c>
      <c r="U22" s="5">
        <v>1</v>
      </c>
    </row>
    <row r="23" spans="6:21" x14ac:dyDescent="0.25">
      <c r="F23" s="16"/>
      <c r="G23" s="16"/>
    </row>
    <row r="24" spans="6:21" x14ac:dyDescent="0.25">
      <c r="F24" s="16"/>
      <c r="G24" s="16"/>
      <c r="H24" s="16"/>
      <c r="I24" s="16"/>
    </row>
    <row r="25" spans="6:21" x14ac:dyDescent="0.25">
      <c r="F25" s="17"/>
      <c r="G25" s="17"/>
      <c r="H25" s="17"/>
      <c r="I25" s="16"/>
    </row>
    <row r="26" spans="6:21" ht="93.75" customHeight="1" x14ac:dyDescent="0.25">
      <c r="F26" s="4"/>
      <c r="G26" s="22" t="s">
        <v>50</v>
      </c>
      <c r="H26" s="4"/>
      <c r="I26" s="16"/>
    </row>
    <row r="27" spans="6:21" x14ac:dyDescent="0.25">
      <c r="F27" s="4"/>
      <c r="G27" s="4"/>
      <c r="H27" s="4">
        <f>I18+15 * I19 +18 *I20</f>
        <v>1.9548830239198671</v>
      </c>
      <c r="I27" t="s">
        <v>53</v>
      </c>
    </row>
    <row r="28" spans="6:21" ht="78.75" customHeight="1" x14ac:dyDescent="0.25">
      <c r="F28" s="4"/>
      <c r="G28" s="20" t="s">
        <v>51</v>
      </c>
      <c r="H28" s="4"/>
    </row>
    <row r="29" spans="6:21" x14ac:dyDescent="0.25">
      <c r="F29" s="4"/>
      <c r="G29" s="4"/>
      <c r="H29" s="4">
        <f>I19*5</f>
        <v>0.41667546110496334</v>
      </c>
      <c r="I29" t="s">
        <v>52</v>
      </c>
    </row>
    <row r="30" spans="6:21" ht="117" customHeight="1" x14ac:dyDescent="0.25">
      <c r="F30" s="4"/>
      <c r="G30" s="22" t="s">
        <v>54</v>
      </c>
      <c r="H30" s="4"/>
    </row>
    <row r="31" spans="6:21" x14ac:dyDescent="0.25">
      <c r="F31" s="4"/>
      <c r="G31" s="4"/>
      <c r="H31" s="4">
        <f>I19*3 + I20 * 5</f>
        <v>0.47253723062635505</v>
      </c>
      <c r="I31" t="s">
        <v>55</v>
      </c>
    </row>
    <row r="32" spans="6:21" ht="61.5" customHeight="1" x14ac:dyDescent="0.25">
      <c r="F32" s="4"/>
      <c r="G32" s="21" t="s">
        <v>56</v>
      </c>
      <c r="H32" s="4"/>
    </row>
    <row r="33" spans="5:11" x14ac:dyDescent="0.25">
      <c r="E33" s="16"/>
      <c r="F33" s="4"/>
      <c r="G33" s="4">
        <f>1</f>
        <v>1</v>
      </c>
      <c r="H33" s="4">
        <f>I18+1.1 *C3*I19+D3*I20</f>
        <v>1.8022240380643391</v>
      </c>
    </row>
    <row r="34" spans="5:11" x14ac:dyDescent="0.25">
      <c r="E34" s="16"/>
      <c r="F34" s="4"/>
      <c r="G34" s="4">
        <v>2</v>
      </c>
      <c r="H34" s="4">
        <f>I18+1.1 *C4*I19+D4*I20</f>
        <v>2.2685345048530223</v>
      </c>
    </row>
    <row r="35" spans="5:11" x14ac:dyDescent="0.25">
      <c r="E35" s="16"/>
      <c r="F35" s="4"/>
      <c r="G35" s="4">
        <v>3</v>
      </c>
      <c r="H35" s="4">
        <f>I18+1.1 *C5*I19+D5*I20</f>
        <v>1.6295101146091198</v>
      </c>
    </row>
    <row r="36" spans="5:11" x14ac:dyDescent="0.25">
      <c r="E36" s="16"/>
      <c r="F36" s="16"/>
      <c r="G36" s="16">
        <v>4</v>
      </c>
      <c r="H36" s="4">
        <f>I18+1.1 *C6*I19+D6*I20</f>
        <v>1.5431531528815101</v>
      </c>
    </row>
    <row r="37" spans="5:11" x14ac:dyDescent="0.25">
      <c r="G37" s="23">
        <v>5</v>
      </c>
      <c r="H37" s="4">
        <f>I18+1.1 *C7*I19+D7*I20</f>
        <v>1.3571601301375849</v>
      </c>
    </row>
    <row r="38" spans="5:11" x14ac:dyDescent="0.25">
      <c r="G38" s="23">
        <v>6</v>
      </c>
      <c r="H38" s="4">
        <f>I18+1.1 *C8*I19+D8*I20</f>
        <v>1.7291461756254352</v>
      </c>
    </row>
    <row r="39" spans="5:11" x14ac:dyDescent="0.25">
      <c r="G39" s="23">
        <v>7</v>
      </c>
      <c r="H39" s="4">
        <f>I18+1.1 *C9*I19+D9*I20</f>
        <v>2.7242216922107407</v>
      </c>
    </row>
    <row r="40" spans="5:11" x14ac:dyDescent="0.25">
      <c r="G40" s="23">
        <v>8</v>
      </c>
      <c r="H40" s="4">
        <f>I18+1.1 *C10*I19+D10*I20</f>
        <v>1.5796920841009618</v>
      </c>
    </row>
    <row r="41" spans="5:11" x14ac:dyDescent="0.25">
      <c r="G41" s="23">
        <v>9</v>
      </c>
      <c r="H41" s="4">
        <f>I18+1.1 *C11*I19+D11*I20</f>
        <v>1.451484551438418</v>
      </c>
    </row>
    <row r="42" spans="5:11" x14ac:dyDescent="0.25">
      <c r="G42" s="23">
        <v>10</v>
      </c>
      <c r="H42" s="4">
        <f>I18+1.1 *C12*I19+D12*I20</f>
        <v>2.4937222786741398</v>
      </c>
    </row>
    <row r="43" spans="5:11" x14ac:dyDescent="0.25">
      <c r="G43" s="23">
        <v>11</v>
      </c>
      <c r="H43" s="4">
        <f>I18+1.1 *C13*I19+D13*I20</f>
        <v>1.8128473174953035</v>
      </c>
    </row>
    <row r="44" spans="5:11" ht="242.25" customHeight="1" thickBot="1" x14ac:dyDescent="0.3">
      <c r="G44" s="24" t="s">
        <v>57</v>
      </c>
    </row>
    <row r="45" spans="5:11" x14ac:dyDescent="0.25">
      <c r="H45" s="6"/>
      <c r="I45" s="6" t="s">
        <v>58</v>
      </c>
      <c r="J45" s="6" t="s">
        <v>59</v>
      </c>
      <c r="K45" s="6" t="s">
        <v>60</v>
      </c>
    </row>
    <row r="46" spans="5:11" x14ac:dyDescent="0.25">
      <c r="H46" s="4" t="s">
        <v>32</v>
      </c>
      <c r="I46" s="4">
        <v>1</v>
      </c>
      <c r="J46" s="4"/>
      <c r="K46" s="4"/>
    </row>
    <row r="47" spans="5:11" x14ac:dyDescent="0.25">
      <c r="H47" s="4" t="s">
        <v>33</v>
      </c>
      <c r="I47" s="4">
        <v>0.7450741255907497</v>
      </c>
      <c r="J47" s="4">
        <v>1</v>
      </c>
      <c r="K47" s="4"/>
    </row>
    <row r="48" spans="5:11" ht="15.75" thickBot="1" x14ac:dyDescent="0.3">
      <c r="H48" s="5" t="s">
        <v>34</v>
      </c>
      <c r="I48" s="5">
        <v>0.49609095876238246</v>
      </c>
      <c r="J48" s="5">
        <v>0.15869526523752664</v>
      </c>
      <c r="K48" s="5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</dc:creator>
  <cp:lastModifiedBy>Vera</cp:lastModifiedBy>
  <cp:lastPrinted>2022-10-03T16:41:32Z</cp:lastPrinted>
  <dcterms:created xsi:type="dcterms:W3CDTF">2022-09-06T08:41:58Z</dcterms:created>
  <dcterms:modified xsi:type="dcterms:W3CDTF">2022-10-11T07:33:22Z</dcterms:modified>
</cp:coreProperties>
</file>