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ct-share.inserm.lan\CRCT18\UTILISATEURS\Mathieu\"/>
    </mc:Choice>
  </mc:AlternateContent>
  <bookViews>
    <workbookView xWindow="0" yWindow="0" windowWidth="28800" windowHeight="11700"/>
  </bookViews>
  <sheets>
    <sheet name="Datas" sheetId="1" r:id="rId1"/>
    <sheet name="IDH" sheetId="2" r:id="rId2"/>
    <sheet name="IDH-R1" sheetId="3" r:id="rId3"/>
    <sheet name="IDH-R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Z5" i="1"/>
  <c r="Y5" i="1"/>
  <c r="X5" i="1"/>
  <c r="W5" i="1"/>
  <c r="V5" i="1"/>
  <c r="AA4" i="1"/>
  <c r="Z4" i="1"/>
  <c r="Y4" i="1"/>
  <c r="X4" i="1"/>
  <c r="W4" i="1"/>
  <c r="V4" i="1"/>
  <c r="U5" i="1"/>
  <c r="T5" i="1"/>
  <c r="U4" i="1"/>
  <c r="T4" i="1"/>
  <c r="S5" i="1"/>
  <c r="R5" i="1"/>
  <c r="S4" i="1"/>
  <c r="R4" i="1"/>
  <c r="Q5" i="1"/>
  <c r="P5" i="1"/>
  <c r="Q4" i="1"/>
  <c r="P4" i="1"/>
  <c r="AA3" i="1"/>
  <c r="Z3" i="1"/>
  <c r="Y3" i="1"/>
  <c r="X3" i="1"/>
  <c r="W3" i="1"/>
  <c r="V3" i="1"/>
  <c r="U3" i="1"/>
  <c r="T3" i="1"/>
  <c r="S3" i="1"/>
  <c r="R3" i="1"/>
  <c r="Q3" i="1"/>
  <c r="P3" i="1"/>
  <c r="T45" i="1"/>
  <c r="R45" i="1"/>
  <c r="P45" i="1"/>
  <c r="Z34" i="1"/>
  <c r="X34" i="1"/>
  <c r="V34" i="1"/>
  <c r="T34" i="1"/>
  <c r="R34" i="1"/>
  <c r="P34" i="1"/>
  <c r="Z33" i="1"/>
  <c r="X33" i="1"/>
  <c r="V33" i="1"/>
  <c r="T33" i="1"/>
  <c r="R33" i="1"/>
  <c r="P33" i="1"/>
  <c r="Z32" i="1"/>
  <c r="X32" i="1"/>
  <c r="V32" i="1"/>
  <c r="T32" i="1"/>
  <c r="R32" i="1"/>
  <c r="P32" i="1"/>
  <c r="V45" i="1"/>
  <c r="V46" i="1" s="1"/>
  <c r="T46" i="1"/>
  <c r="Z44" i="1"/>
  <c r="Z45" i="1" s="1"/>
  <c r="Z46" i="1" s="1"/>
  <c r="X44" i="1"/>
  <c r="X45" i="1" s="1"/>
  <c r="X46" i="1" s="1"/>
  <c r="V44" i="1"/>
  <c r="T44" i="1"/>
  <c r="R44" i="1"/>
  <c r="R46" i="1" s="1"/>
  <c r="P44" i="1"/>
  <c r="P46" i="1" s="1"/>
  <c r="R20" i="1"/>
  <c r="T20" i="1"/>
  <c r="T21" i="1" s="1"/>
  <c r="T22" i="1" s="1"/>
  <c r="V20" i="1"/>
  <c r="X20" i="1"/>
  <c r="Z20" i="1"/>
  <c r="R21" i="1"/>
  <c r="R22" i="1" s="1"/>
  <c r="V21" i="1"/>
  <c r="X21" i="1"/>
  <c r="Z21" i="1"/>
  <c r="Z22" i="1" s="1"/>
  <c r="V22" i="1"/>
  <c r="X22" i="1"/>
  <c r="P22" i="1"/>
  <c r="P21" i="1"/>
  <c r="P20" i="1"/>
  <c r="P15" i="1"/>
  <c r="E24" i="2"/>
  <c r="N20" i="2"/>
  <c r="M20" i="2"/>
  <c r="L20" i="2"/>
  <c r="K20" i="2"/>
  <c r="J20" i="2"/>
  <c r="I20" i="2"/>
  <c r="H20" i="2"/>
  <c r="G20" i="2"/>
  <c r="F20" i="2"/>
  <c r="E20" i="2"/>
  <c r="D20" i="2"/>
  <c r="C20" i="2"/>
  <c r="N19" i="2"/>
  <c r="M19" i="2"/>
  <c r="L19" i="2"/>
  <c r="K19" i="2"/>
  <c r="J19" i="2"/>
  <c r="I19" i="2"/>
  <c r="H19" i="2"/>
  <c r="G19" i="2"/>
  <c r="F19" i="2"/>
  <c r="E19" i="2"/>
  <c r="D19" i="2"/>
  <c r="C19" i="2"/>
  <c r="N18" i="2"/>
  <c r="M18" i="2"/>
  <c r="L18" i="2"/>
  <c r="K18" i="2"/>
  <c r="J18" i="2"/>
  <c r="I18" i="2"/>
  <c r="H18" i="2"/>
  <c r="G18" i="2"/>
  <c r="E25" i="2" s="1"/>
  <c r="E26" i="2" s="1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H24" i="2" s="1"/>
  <c r="L16" i="2"/>
  <c r="K16" i="2"/>
  <c r="G24" i="2" s="1"/>
  <c r="G25" i="2" s="1"/>
  <c r="G26" i="2" s="1"/>
  <c r="J16" i="2"/>
  <c r="I16" i="2"/>
  <c r="F24" i="2" s="1"/>
  <c r="H16" i="2"/>
  <c r="G16" i="2"/>
  <c r="F16" i="2"/>
  <c r="E16" i="2"/>
  <c r="D24" i="2" s="1"/>
  <c r="D16" i="2"/>
  <c r="C16" i="2"/>
  <c r="C24" i="2" s="1"/>
  <c r="C25" i="2" s="1"/>
  <c r="C26" i="2" s="1"/>
  <c r="E24" i="3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K19" i="3"/>
  <c r="J19" i="3"/>
  <c r="I19" i="3"/>
  <c r="H19" i="3"/>
  <c r="G19" i="3"/>
  <c r="F19" i="3"/>
  <c r="E19" i="3"/>
  <c r="D19" i="3"/>
  <c r="C19" i="3"/>
  <c r="N18" i="3"/>
  <c r="M18" i="3"/>
  <c r="L18" i="3"/>
  <c r="K18" i="3"/>
  <c r="J18" i="3"/>
  <c r="I18" i="3"/>
  <c r="H18" i="3"/>
  <c r="G18" i="3"/>
  <c r="E25" i="3" s="1"/>
  <c r="E26" i="3" s="1"/>
  <c r="F18" i="3"/>
  <c r="E18" i="3"/>
  <c r="D18" i="3"/>
  <c r="C18" i="3"/>
  <c r="N17" i="3"/>
  <c r="M17" i="3"/>
  <c r="L17" i="3"/>
  <c r="K17" i="3"/>
  <c r="J17" i="3"/>
  <c r="I17" i="3"/>
  <c r="H17" i="3"/>
  <c r="G17" i="3"/>
  <c r="F17" i="3"/>
  <c r="E17" i="3"/>
  <c r="D17" i="3"/>
  <c r="C17" i="3"/>
  <c r="N16" i="3"/>
  <c r="M16" i="3"/>
  <c r="H24" i="3" s="1"/>
  <c r="L16" i="3"/>
  <c r="K16" i="3"/>
  <c r="G24" i="3" s="1"/>
  <c r="G25" i="3" s="1"/>
  <c r="G26" i="3" s="1"/>
  <c r="J16" i="3"/>
  <c r="I16" i="3"/>
  <c r="F24" i="3" s="1"/>
  <c r="H16" i="3"/>
  <c r="G16" i="3"/>
  <c r="F16" i="3"/>
  <c r="E16" i="3"/>
  <c r="D24" i="3" s="1"/>
  <c r="D16" i="3"/>
  <c r="C16" i="3"/>
  <c r="C24" i="3" s="1"/>
  <c r="C25" i="3" s="1"/>
  <c r="C26" i="3" s="1"/>
  <c r="E24" i="4"/>
  <c r="N20" i="4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N18" i="4"/>
  <c r="M18" i="4"/>
  <c r="L18" i="4"/>
  <c r="K18" i="4"/>
  <c r="J18" i="4"/>
  <c r="I18" i="4"/>
  <c r="H18" i="4"/>
  <c r="G18" i="4"/>
  <c r="E25" i="4" s="1"/>
  <c r="E26" i="4" s="1"/>
  <c r="F18" i="4"/>
  <c r="E18" i="4"/>
  <c r="D18" i="4"/>
  <c r="C18" i="4"/>
  <c r="N17" i="4"/>
  <c r="M17" i="4"/>
  <c r="L17" i="4"/>
  <c r="K17" i="4"/>
  <c r="J17" i="4"/>
  <c r="I17" i="4"/>
  <c r="H17" i="4"/>
  <c r="G17" i="4"/>
  <c r="F17" i="4"/>
  <c r="E17" i="4"/>
  <c r="D17" i="4"/>
  <c r="C17" i="4"/>
  <c r="N16" i="4"/>
  <c r="M16" i="4"/>
  <c r="H24" i="4" s="1"/>
  <c r="L16" i="4"/>
  <c r="K16" i="4"/>
  <c r="G24" i="4" s="1"/>
  <c r="G25" i="4" s="1"/>
  <c r="G26" i="4" s="1"/>
  <c r="J16" i="4"/>
  <c r="I16" i="4"/>
  <c r="F24" i="4" s="1"/>
  <c r="H16" i="4"/>
  <c r="G16" i="4"/>
  <c r="F16" i="4"/>
  <c r="E16" i="4"/>
  <c r="D24" i="4" s="1"/>
  <c r="D16" i="4"/>
  <c r="C16" i="4"/>
  <c r="C24" i="4" s="1"/>
  <c r="C25" i="4" s="1"/>
  <c r="C26" i="4" s="1"/>
  <c r="AA40" i="1"/>
  <c r="Z40" i="1"/>
  <c r="Y40" i="1"/>
  <c r="X40" i="1"/>
  <c r="W40" i="1"/>
  <c r="U40" i="1"/>
  <c r="T40" i="1"/>
  <c r="S40" i="1"/>
  <c r="R40" i="1"/>
  <c r="Q40" i="1"/>
  <c r="P40" i="1"/>
  <c r="AA39" i="1"/>
  <c r="Z39" i="1"/>
  <c r="Y39" i="1"/>
  <c r="X39" i="1"/>
  <c r="W39" i="1"/>
  <c r="V39" i="1"/>
  <c r="U39" i="1"/>
  <c r="T39" i="1"/>
  <c r="S39" i="1"/>
  <c r="R39" i="1"/>
  <c r="Q39" i="1"/>
  <c r="P39" i="1"/>
  <c r="AA27" i="1"/>
  <c r="Z27" i="1"/>
  <c r="Y27" i="1"/>
  <c r="X27" i="1"/>
  <c r="W27" i="1"/>
  <c r="V27" i="1"/>
  <c r="U27" i="1"/>
  <c r="T27" i="1"/>
  <c r="S27" i="1"/>
  <c r="R27" i="1"/>
  <c r="Q27" i="1"/>
  <c r="P27" i="1"/>
  <c r="AA43" i="1"/>
  <c r="Z43" i="1"/>
  <c r="Y43" i="1"/>
  <c r="X43" i="1"/>
  <c r="W43" i="1"/>
  <c r="V43" i="1"/>
  <c r="U43" i="1"/>
  <c r="T43" i="1"/>
  <c r="S43" i="1"/>
  <c r="R43" i="1"/>
  <c r="Q43" i="1"/>
  <c r="P43" i="1"/>
  <c r="AA42" i="1"/>
  <c r="Z42" i="1"/>
  <c r="Y42" i="1"/>
  <c r="X42" i="1"/>
  <c r="W42" i="1"/>
  <c r="V42" i="1"/>
  <c r="U42" i="1"/>
  <c r="T42" i="1"/>
  <c r="S42" i="1"/>
  <c r="R42" i="1"/>
  <c r="Q42" i="1"/>
  <c r="P42" i="1"/>
  <c r="AA41" i="1"/>
  <c r="Z41" i="1"/>
  <c r="Y41" i="1"/>
  <c r="X41" i="1"/>
  <c r="W41" i="1"/>
  <c r="V41" i="1"/>
  <c r="U41" i="1"/>
  <c r="T41" i="1"/>
  <c r="S41" i="1"/>
  <c r="R41" i="1"/>
  <c r="Q41" i="1"/>
  <c r="P41" i="1"/>
  <c r="V40" i="1"/>
  <c r="AA31" i="1"/>
  <c r="Z31" i="1"/>
  <c r="Y31" i="1"/>
  <c r="X31" i="1"/>
  <c r="W31" i="1"/>
  <c r="V31" i="1"/>
  <c r="U31" i="1"/>
  <c r="T31" i="1"/>
  <c r="S31" i="1"/>
  <c r="R31" i="1"/>
  <c r="Q31" i="1"/>
  <c r="P31" i="1"/>
  <c r="AA30" i="1"/>
  <c r="Z30" i="1"/>
  <c r="Y30" i="1"/>
  <c r="X30" i="1"/>
  <c r="W30" i="1"/>
  <c r="V30" i="1"/>
  <c r="U30" i="1"/>
  <c r="T30" i="1"/>
  <c r="S30" i="1"/>
  <c r="R30" i="1"/>
  <c r="Q30" i="1"/>
  <c r="P30" i="1"/>
  <c r="AA29" i="1"/>
  <c r="Z29" i="1"/>
  <c r="Y29" i="1"/>
  <c r="X29" i="1"/>
  <c r="W29" i="1"/>
  <c r="V29" i="1"/>
  <c r="U29" i="1"/>
  <c r="T29" i="1"/>
  <c r="S29" i="1"/>
  <c r="R29" i="1"/>
  <c r="Q29" i="1"/>
  <c r="P29" i="1"/>
  <c r="AA28" i="1"/>
  <c r="Z28" i="1"/>
  <c r="Y28" i="1"/>
  <c r="X28" i="1"/>
  <c r="W28" i="1"/>
  <c r="V28" i="1"/>
  <c r="U28" i="1"/>
  <c r="T28" i="1"/>
  <c r="S28" i="1"/>
  <c r="R28" i="1"/>
  <c r="Q28" i="1"/>
  <c r="P28" i="1"/>
  <c r="AA19" i="1"/>
  <c r="Z19" i="1"/>
  <c r="Y19" i="1"/>
  <c r="X19" i="1"/>
  <c r="W19" i="1"/>
  <c r="V19" i="1"/>
  <c r="U19" i="1"/>
  <c r="T19" i="1"/>
  <c r="S19" i="1"/>
  <c r="R19" i="1"/>
  <c r="Q19" i="1"/>
  <c r="P19" i="1"/>
  <c r="AA18" i="1"/>
  <c r="Z18" i="1"/>
  <c r="Y18" i="1"/>
  <c r="X18" i="1"/>
  <c r="W18" i="1"/>
  <c r="V18" i="1"/>
  <c r="U18" i="1"/>
  <c r="T18" i="1"/>
  <c r="S18" i="1"/>
  <c r="R18" i="1"/>
  <c r="Q18" i="1"/>
  <c r="P18" i="1"/>
  <c r="AA17" i="1"/>
  <c r="Z17" i="1"/>
  <c r="Y17" i="1"/>
  <c r="X17" i="1"/>
  <c r="W17" i="1"/>
  <c r="V17" i="1"/>
  <c r="U17" i="1"/>
  <c r="T17" i="1"/>
  <c r="S17" i="1"/>
  <c r="R17" i="1"/>
  <c r="Q17" i="1"/>
  <c r="P17" i="1"/>
  <c r="AA16" i="1"/>
  <c r="Z16" i="1"/>
  <c r="Y16" i="1"/>
  <c r="X16" i="1"/>
  <c r="W16" i="1"/>
  <c r="V16" i="1"/>
  <c r="U16" i="1"/>
  <c r="T16" i="1"/>
  <c r="S16" i="1"/>
  <c r="R16" i="1"/>
  <c r="Q16" i="1"/>
  <c r="P16" i="1"/>
  <c r="AA15" i="1"/>
  <c r="Z15" i="1"/>
  <c r="Y15" i="1"/>
  <c r="X15" i="1"/>
  <c r="W15" i="1"/>
  <c r="V15" i="1"/>
  <c r="U15" i="1"/>
  <c r="T15" i="1"/>
  <c r="S15" i="1"/>
  <c r="R15" i="1"/>
  <c r="Q15" i="1"/>
  <c r="D25" i="2" l="1"/>
  <c r="D26" i="2" s="1"/>
  <c r="H25" i="2"/>
  <c r="H26" i="2" s="1"/>
  <c r="F25" i="2"/>
  <c r="F26" i="2" s="1"/>
  <c r="D25" i="3"/>
  <c r="D26" i="3" s="1"/>
  <c r="F25" i="3"/>
  <c r="F26" i="3" s="1"/>
  <c r="H25" i="3"/>
  <c r="H26" i="3" s="1"/>
  <c r="D25" i="4"/>
  <c r="D26" i="4" s="1"/>
  <c r="F25" i="4"/>
  <c r="F26" i="4" s="1"/>
  <c r="H25" i="4"/>
  <c r="H26" i="4" s="1"/>
</calcChain>
</file>

<file path=xl/sharedStrings.xml><?xml version="1.0" encoding="utf-8"?>
<sst xmlns="http://schemas.openxmlformats.org/spreadsheetml/2006/main" count="421" uniqueCount="69">
  <si>
    <t>Raw Data (No filter)</t>
  </si>
  <si>
    <t>A</t>
  </si>
  <si>
    <t>B</t>
  </si>
  <si>
    <t>C</t>
  </si>
  <si>
    <t>D</t>
  </si>
  <si>
    <t>E</t>
  </si>
  <si>
    <t>F</t>
  </si>
  <si>
    <t>G</t>
  </si>
  <si>
    <t>H</t>
  </si>
  <si>
    <t>Plan de plaque</t>
  </si>
  <si>
    <t>MOLM13 wt PBS</t>
  </si>
  <si>
    <t>MOLM13 #108 PBS</t>
  </si>
  <si>
    <t>MOLM13 #115 PBS</t>
  </si>
  <si>
    <t>K562 wt PBS</t>
  </si>
  <si>
    <t>MOLM13 wt OAA</t>
  </si>
  <si>
    <t>MOLM13 #108 OAA</t>
  </si>
  <si>
    <t>MOLM13 #115 OAA</t>
  </si>
  <si>
    <t>K562 wt OAA</t>
  </si>
  <si>
    <t>MOLM13 wt Iodo</t>
  </si>
  <si>
    <t>MOLM13 #108 Iodo</t>
  </si>
  <si>
    <t>MOLM13 #115 Iodo</t>
  </si>
  <si>
    <t>K562 wt Iodo</t>
  </si>
  <si>
    <t>MOLM13 wt Combo</t>
  </si>
  <si>
    <t>MOLM13 #108 Combo</t>
  </si>
  <si>
    <t>MOLM13 #115 Combo</t>
  </si>
  <si>
    <t>K562 wt Combo</t>
  </si>
  <si>
    <t>MOLM13 wt FCCP</t>
  </si>
  <si>
    <t>MOLM13 #108 FCCP</t>
  </si>
  <si>
    <t>MOLM13 #115 FCCP</t>
  </si>
  <si>
    <t>K562 wt FCCP</t>
  </si>
  <si>
    <t>K562 #111 PBS</t>
  </si>
  <si>
    <t>K562 #111 OAA</t>
  </si>
  <si>
    <t>K562 #111 Iodo</t>
  </si>
  <si>
    <t>K562 #111 Combo</t>
  </si>
  <si>
    <t>K562 #111 FCCP</t>
  </si>
  <si>
    <t>K562 #119 PBS</t>
  </si>
  <si>
    <t>K562 #119 OAA</t>
  </si>
  <si>
    <t>K562 #119 Iodo</t>
  </si>
  <si>
    <t>K562 #119 Combo</t>
  </si>
  <si>
    <t>K562 #119 FCCP</t>
  </si>
  <si>
    <t>Raw Data 10 May 2023</t>
  </si>
  <si>
    <t>Raw Data R1, 24 May 2023</t>
  </si>
  <si>
    <t>Raw Data R2, 25 May 2023</t>
  </si>
  <si>
    <t>MOLM13 wt</t>
  </si>
  <si>
    <t>MOLM13 #108</t>
  </si>
  <si>
    <t>MOLM13 #115</t>
  </si>
  <si>
    <t>K562 wt</t>
  </si>
  <si>
    <t>K562 #111</t>
  </si>
  <si>
    <t>K562 #119</t>
  </si>
  <si>
    <t>Moyenne</t>
  </si>
  <si>
    <t>Ecart-type</t>
  </si>
  <si>
    <t>PBS</t>
  </si>
  <si>
    <t>OAA</t>
  </si>
  <si>
    <t>Iodo</t>
  </si>
  <si>
    <t>Combo</t>
  </si>
  <si>
    <t>FCCP</t>
  </si>
  <si>
    <t>K562
wt</t>
  </si>
  <si>
    <t>K562
#111</t>
  </si>
  <si>
    <t>K562
#119</t>
  </si>
  <si>
    <t>ATP tot</t>
  </si>
  <si>
    <t>PBS - Combo</t>
  </si>
  <si>
    <t>ATP mito</t>
  </si>
  <si>
    <t>(Iodo - Combo) / ATP tot</t>
  </si>
  <si>
    <t>ATP glyco</t>
  </si>
  <si>
    <t>1 - ATP mito</t>
  </si>
  <si>
    <t>Data 10May2023</t>
  </si>
  <si>
    <t>Data 24May2023</t>
  </si>
  <si>
    <t>Data 25May2023</t>
  </si>
  <si>
    <t>SumUp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</si>
</sst>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F4B084"/>
        <bgColor rgb="FFF4B084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right"/>
    </xf>
    <xf numFmtId="0" fontId="0" fillId="8" borderId="22" xfId="0" applyFill="1" applyBorder="1" applyAlignment="1">
      <alignment horizontal="right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9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24" xfId="0" applyBorder="1"/>
    <xf numFmtId="0" fontId="0" fillId="0" borderId="36" xfId="0" applyBorder="1"/>
    <xf numFmtId="0" fontId="0" fillId="0" borderId="37" xfId="0" applyBorder="1"/>
    <xf numFmtId="0" fontId="0" fillId="0" borderId="28" xfId="0" applyBorder="1"/>
    <xf numFmtId="0" fontId="0" fillId="0" borderId="27" xfId="0" applyBorder="1"/>
    <xf numFmtId="0" fontId="0" fillId="0" borderId="38" xfId="0" applyBorder="1"/>
    <xf numFmtId="0" fontId="0" fillId="0" borderId="29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164" fontId="0" fillId="0" borderId="0" xfId="1" applyNumberFormat="1" applyFont="1"/>
    <xf numFmtId="0" fontId="0" fillId="9" borderId="43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0" fillId="12" borderId="46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11" borderId="49" xfId="0" applyFill="1" applyBorder="1" applyAlignment="1">
      <alignment horizontal="center"/>
    </xf>
    <xf numFmtId="0" fontId="0" fillId="12" borderId="50" xfId="0" applyFill="1" applyBorder="1" applyAlignment="1">
      <alignment horizontal="center"/>
    </xf>
    <xf numFmtId="0" fontId="0" fillId="9" borderId="51" xfId="0" applyFill="1" applyBorder="1" applyAlignment="1">
      <alignment horizontal="center"/>
    </xf>
    <xf numFmtId="0" fontId="0" fillId="10" borderId="52" xfId="0" applyFill="1" applyBorder="1" applyAlignment="1">
      <alignment horizontal="center"/>
    </xf>
    <xf numFmtId="0" fontId="0" fillId="11" borderId="53" xfId="0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0" fontId="0" fillId="13" borderId="55" xfId="0" applyFill="1" applyBorder="1" applyAlignment="1">
      <alignment horizontal="center" vertical="center" wrapText="1"/>
    </xf>
    <xf numFmtId="0" fontId="0" fillId="13" borderId="56" xfId="0" applyFill="1" applyBorder="1" applyAlignment="1">
      <alignment horizontal="center" vertical="center" wrapText="1"/>
    </xf>
    <xf numFmtId="0" fontId="0" fillId="14" borderId="56" xfId="0" applyFill="1" applyBorder="1" applyAlignment="1">
      <alignment horizontal="center" vertical="center" wrapText="1"/>
    </xf>
    <xf numFmtId="0" fontId="0" fillId="14" borderId="57" xfId="0" applyFill="1" applyBorder="1" applyAlignment="1">
      <alignment horizontal="center" vertical="center" wrapText="1"/>
    </xf>
    <xf numFmtId="0" fontId="0" fillId="15" borderId="31" xfId="0" applyFill="1" applyBorder="1" applyAlignment="1">
      <alignment horizontal="right"/>
    </xf>
    <xf numFmtId="0" fontId="0" fillId="15" borderId="58" xfId="0" applyFill="1" applyBorder="1" applyAlignment="1">
      <alignment horizontal="right"/>
    </xf>
    <xf numFmtId="0" fontId="0" fillId="15" borderId="59" xfId="0" applyFill="1" applyBorder="1" applyAlignment="1">
      <alignment horizontal="right"/>
    </xf>
    <xf numFmtId="0" fontId="0" fillId="15" borderId="48" xfId="0" applyFill="1" applyBorder="1" applyAlignment="1">
      <alignment horizontal="right"/>
    </xf>
    <xf numFmtId="0" fontId="0" fillId="2" borderId="6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5" borderId="60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7" borderId="61" xfId="0" applyFill="1" applyBorder="1" applyAlignment="1">
      <alignment horizontal="center"/>
    </xf>
    <xf numFmtId="0" fontId="0" fillId="7" borderId="62" xfId="0" applyFill="1" applyBorder="1" applyAlignment="1">
      <alignment horizontal="center"/>
    </xf>
    <xf numFmtId="0" fontId="0" fillId="0" borderId="63" xfId="0" applyBorder="1"/>
    <xf numFmtId="0" fontId="0" fillId="0" borderId="3" xfId="0" applyBorder="1"/>
    <xf numFmtId="0" fontId="0" fillId="0" borderId="1" xfId="0" applyBorder="1"/>
    <xf numFmtId="0" fontId="0" fillId="0" borderId="64" xfId="0" applyBorder="1"/>
    <xf numFmtId="0" fontId="0" fillId="0" borderId="65" xfId="0" applyBorder="1"/>
    <xf numFmtId="0" fontId="0" fillId="0" borderId="5" xfId="0" applyBorder="1"/>
    <xf numFmtId="0" fontId="0" fillId="0" borderId="4" xfId="0" applyBorder="1"/>
    <xf numFmtId="0" fontId="0" fillId="0" borderId="66" xfId="0" applyBorder="1"/>
    <xf numFmtId="0" fontId="0" fillId="0" borderId="0" xfId="0" applyBorder="1"/>
    <xf numFmtId="0" fontId="0" fillId="0" borderId="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2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14" borderId="33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71" xfId="0" applyFill="1" applyBorder="1" applyAlignment="1">
      <alignment horizontal="center"/>
    </xf>
    <xf numFmtId="0" fontId="0" fillId="9" borderId="72" xfId="0" applyFill="1" applyBorder="1" applyAlignment="1">
      <alignment horizontal="center"/>
    </xf>
    <xf numFmtId="0" fontId="0" fillId="10" borderId="72" xfId="0" applyFill="1" applyBorder="1" applyAlignment="1">
      <alignment horizontal="center"/>
    </xf>
    <xf numFmtId="0" fontId="0" fillId="11" borderId="72" xfId="0" applyFill="1" applyBorder="1" applyAlignment="1">
      <alignment horizontal="center"/>
    </xf>
    <xf numFmtId="0" fontId="0" fillId="11" borderId="73" xfId="0" applyFill="1" applyBorder="1" applyAlignment="1">
      <alignment horizontal="center"/>
    </xf>
    <xf numFmtId="0" fontId="0" fillId="12" borderId="74" xfId="0" applyFill="1" applyBorder="1" applyAlignment="1">
      <alignment horizontal="center"/>
    </xf>
    <xf numFmtId="0" fontId="0" fillId="12" borderId="72" xfId="0" applyFill="1" applyBorder="1" applyAlignment="1">
      <alignment horizontal="center"/>
    </xf>
    <xf numFmtId="0" fontId="0" fillId="13" borderId="72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75" xfId="0" applyFill="1" applyBorder="1" applyAlignment="1">
      <alignment horizontal="center"/>
    </xf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60" xfId="0" applyFill="1" applyBorder="1" applyAlignment="1">
      <alignment horizontal="center"/>
    </xf>
    <xf numFmtId="164" fontId="0" fillId="0" borderId="65" xfId="1" applyNumberFormat="1" applyFont="1" applyFill="1" applyBorder="1" applyAlignment="1">
      <alignment horizontal="center"/>
    </xf>
    <xf numFmtId="0" fontId="0" fillId="0" borderId="60" xfId="0" applyBorder="1"/>
    <xf numFmtId="164" fontId="0" fillId="0" borderId="4" xfId="1" applyNumberFormat="1" applyFont="1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0" fillId="0" borderId="62" xfId="0" applyFill="1" applyBorder="1" applyAlignment="1">
      <alignment horizontal="center"/>
    </xf>
    <xf numFmtId="164" fontId="0" fillId="0" borderId="66" xfId="1" applyNumberFormat="1" applyFont="1" applyFill="1" applyBorder="1" applyAlignment="1">
      <alignment horizontal="center"/>
    </xf>
    <xf numFmtId="164" fontId="0" fillId="0" borderId="67" xfId="0" applyNumberFormat="1" applyBorder="1" applyAlignment="1">
      <alignment horizontal="center"/>
    </xf>
    <xf numFmtId="164" fontId="0" fillId="0" borderId="68" xfId="0" applyNumberFormat="1" applyBorder="1" applyAlignment="1">
      <alignment horizontal="center"/>
    </xf>
    <xf numFmtId="164" fontId="0" fillId="0" borderId="69" xfId="0" applyNumberFormat="1" applyBorder="1" applyAlignment="1">
      <alignment horizontal="center"/>
    </xf>
    <xf numFmtId="164" fontId="0" fillId="0" borderId="70" xfId="0" applyNumberFormat="1" applyBorder="1" applyAlignment="1">
      <alignment horizontal="center"/>
    </xf>
    <xf numFmtId="0" fontId="0" fillId="0" borderId="4" xfId="1" applyNumberFormat="1" applyFont="1" applyBorder="1"/>
    <xf numFmtId="0" fontId="0" fillId="0" borderId="5" xfId="0" applyNumberFormat="1" applyBorder="1"/>
    <xf numFmtId="164" fontId="0" fillId="0" borderId="4" xfId="1" applyNumberFormat="1" applyFont="1" applyBorder="1"/>
    <xf numFmtId="0" fontId="0" fillId="9" borderId="60" xfId="0" applyFill="1" applyBorder="1" applyAlignment="1">
      <alignment horizontal="center" wrapText="1"/>
    </xf>
    <xf numFmtId="0" fontId="0" fillId="9" borderId="81" xfId="0" applyFill="1" applyBorder="1" applyAlignment="1">
      <alignment horizontal="center" wrapText="1"/>
    </xf>
    <xf numFmtId="0" fontId="0" fillId="10" borderId="82" xfId="0" applyFill="1" applyBorder="1" applyAlignment="1">
      <alignment horizontal="center" wrapText="1"/>
    </xf>
    <xf numFmtId="0" fontId="0" fillId="10" borderId="81" xfId="0" applyFill="1" applyBorder="1" applyAlignment="1">
      <alignment horizontal="center" wrapText="1"/>
    </xf>
    <xf numFmtId="0" fontId="0" fillId="11" borderId="82" xfId="0" applyFill="1" applyBorder="1" applyAlignment="1">
      <alignment horizontal="center" wrapText="1"/>
    </xf>
    <xf numFmtId="0" fontId="0" fillId="11" borderId="62" xfId="0" applyFill="1" applyBorder="1" applyAlignment="1">
      <alignment horizontal="center" wrapText="1"/>
    </xf>
    <xf numFmtId="0" fontId="0" fillId="0" borderId="65" xfId="1" applyNumberFormat="1" applyFont="1" applyBorder="1"/>
    <xf numFmtId="0" fontId="0" fillId="0" borderId="66" xfId="0" applyNumberFormat="1" applyBorder="1"/>
    <xf numFmtId="164" fontId="0" fillId="0" borderId="65" xfId="1" applyNumberFormat="1" applyFont="1" applyBorder="1"/>
    <xf numFmtId="164" fontId="0" fillId="0" borderId="67" xfId="0" applyNumberFormat="1" applyBorder="1"/>
    <xf numFmtId="0" fontId="0" fillId="0" borderId="68" xfId="0" applyNumberFormat="1" applyBorder="1"/>
    <xf numFmtId="164" fontId="0" fillId="0" borderId="69" xfId="0" applyNumberFormat="1" applyBorder="1"/>
    <xf numFmtId="0" fontId="0" fillId="0" borderId="70" xfId="0" applyNumberFormat="1" applyBorder="1"/>
    <xf numFmtId="0" fontId="0" fillId="12" borderId="60" xfId="0" applyFill="1" applyBorder="1" applyAlignment="1">
      <alignment horizontal="center" wrapText="1"/>
    </xf>
    <xf numFmtId="0" fontId="0" fillId="12" borderId="81" xfId="0" applyFill="1" applyBorder="1" applyAlignment="1">
      <alignment horizontal="center" wrapText="1"/>
    </xf>
    <xf numFmtId="0" fontId="0" fillId="13" borderId="82" xfId="0" applyFill="1" applyBorder="1" applyAlignment="1">
      <alignment horizontal="center" wrapText="1"/>
    </xf>
    <xf numFmtId="0" fontId="0" fillId="13" borderId="81" xfId="0" applyFill="1" applyBorder="1" applyAlignment="1">
      <alignment horizontal="center" wrapText="1"/>
    </xf>
    <xf numFmtId="0" fontId="0" fillId="14" borderId="82" xfId="0" applyFill="1" applyBorder="1" applyAlignment="1">
      <alignment horizontal="center" wrapText="1"/>
    </xf>
    <xf numFmtId="0" fontId="0" fillId="14" borderId="62" xfId="0" applyFill="1" applyBorder="1" applyAlignment="1">
      <alignment horizontal="center" wrapText="1"/>
    </xf>
    <xf numFmtId="0" fontId="0" fillId="16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zoomScaleNormal="100" workbookViewId="0">
      <selection activeCell="P7" sqref="P7"/>
    </sheetView>
  </sheetViews>
  <sheetFormatPr baseColWidth="10" defaultRowHeight="15" x14ac:dyDescent="0.25"/>
  <cols>
    <col min="1" max="1" width="5.7109375" customWidth="1"/>
    <col min="2" max="13" width="9.5703125" customWidth="1"/>
    <col min="14" max="14" width="5.140625" customWidth="1"/>
    <col min="15" max="15" width="9.85546875" customWidth="1"/>
    <col min="16" max="27" width="10.42578125" customWidth="1"/>
  </cols>
  <sheetData>
    <row r="1" spans="1:28" x14ac:dyDescent="0.25">
      <c r="B1" t="s">
        <v>9</v>
      </c>
      <c r="O1" s="191" t="s">
        <v>68</v>
      </c>
      <c r="P1" s="172" t="s">
        <v>43</v>
      </c>
      <c r="Q1" s="173"/>
      <c r="R1" s="174" t="s">
        <v>44</v>
      </c>
      <c r="S1" s="175"/>
      <c r="T1" s="176" t="s">
        <v>45</v>
      </c>
      <c r="U1" s="177"/>
      <c r="V1" s="185" t="s">
        <v>56</v>
      </c>
      <c r="W1" s="186"/>
      <c r="X1" s="187" t="s">
        <v>57</v>
      </c>
      <c r="Y1" s="188"/>
      <c r="Z1" s="189" t="s">
        <v>58</v>
      </c>
      <c r="AA1" s="190"/>
    </row>
    <row r="2" spans="1:28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21" t="s">
        <v>49</v>
      </c>
      <c r="Q2" s="122" t="s">
        <v>50</v>
      </c>
      <c r="R2" s="123" t="s">
        <v>49</v>
      </c>
      <c r="S2" s="122" t="s">
        <v>50</v>
      </c>
      <c r="T2" s="123" t="s">
        <v>49</v>
      </c>
      <c r="U2" s="124" t="s">
        <v>50</v>
      </c>
      <c r="V2" s="121" t="s">
        <v>49</v>
      </c>
      <c r="W2" s="122" t="s">
        <v>50</v>
      </c>
      <c r="X2" s="123" t="s">
        <v>49</v>
      </c>
      <c r="Y2" s="122" t="s">
        <v>50</v>
      </c>
      <c r="Z2" s="123" t="s">
        <v>49</v>
      </c>
      <c r="AA2" s="124" t="s">
        <v>50</v>
      </c>
    </row>
    <row r="3" spans="1:28" x14ac:dyDescent="0.25">
      <c r="A3" s="1" t="s">
        <v>1</v>
      </c>
      <c r="B3" s="11" t="s">
        <v>10</v>
      </c>
      <c r="C3" s="12"/>
      <c r="D3" s="12"/>
      <c r="E3" s="13" t="s">
        <v>11</v>
      </c>
      <c r="F3" s="13"/>
      <c r="G3" s="13"/>
      <c r="H3" s="14" t="s">
        <v>12</v>
      </c>
      <c r="I3" s="14"/>
      <c r="J3" s="15"/>
      <c r="K3" s="16" t="s">
        <v>13</v>
      </c>
      <c r="L3" s="17"/>
      <c r="M3" s="18"/>
      <c r="O3" s="119" t="s">
        <v>59</v>
      </c>
      <c r="P3" s="178">
        <f>AVERAGE(P20,P32,P44)</f>
        <v>91205.666666666672</v>
      </c>
      <c r="Q3" s="170">
        <f>_xlfn.STDEV.S(P20,P32,P44)</f>
        <v>5009.0040260847645</v>
      </c>
      <c r="R3" s="169">
        <f>AVERAGE(R20,R32,R44)</f>
        <v>57329.222222222226</v>
      </c>
      <c r="S3" s="170">
        <f>_xlfn.STDEV.S(R20,R32,R44)</f>
        <v>4816.2633548949298</v>
      </c>
      <c r="T3" s="169">
        <f>AVERAGE(T20,T32,T44)</f>
        <v>57640.555555555555</v>
      </c>
      <c r="U3" s="179">
        <f>_xlfn.STDEV.S(T20,T32,T44)</f>
        <v>10027.303738256869</v>
      </c>
      <c r="V3" s="178">
        <f>AVERAGE(V20,V32,V44)</f>
        <v>181532.55555555553</v>
      </c>
      <c r="W3" s="170">
        <f>_xlfn.STDEV.S(V20,V32,V44)</f>
        <v>50943.769141774115</v>
      </c>
      <c r="X3" s="169">
        <f>AVERAGE(X20,X32,X44)</f>
        <v>175710.66666666666</v>
      </c>
      <c r="Y3" s="170">
        <f>_xlfn.STDEV.S(X20,X32,X44)</f>
        <v>34866.118722590647</v>
      </c>
      <c r="Z3" s="169">
        <f>AVERAGE(Z20,Z32,Z44)</f>
        <v>161591.22222222222</v>
      </c>
      <c r="AA3" s="179">
        <f>_xlfn.STDEV.S(Z20,Z32,Z44)</f>
        <v>23143.486802346117</v>
      </c>
      <c r="AB3" t="s">
        <v>60</v>
      </c>
    </row>
    <row r="4" spans="1:28" x14ac:dyDescent="0.25">
      <c r="A4" s="1" t="s">
        <v>2</v>
      </c>
      <c r="B4" s="19" t="s">
        <v>14</v>
      </c>
      <c r="C4" s="20"/>
      <c r="D4" s="20"/>
      <c r="E4" s="21" t="s">
        <v>15</v>
      </c>
      <c r="F4" s="21"/>
      <c r="G4" s="21"/>
      <c r="H4" s="22" t="s">
        <v>16</v>
      </c>
      <c r="I4" s="22"/>
      <c r="J4" s="23"/>
      <c r="K4" s="24" t="s">
        <v>17</v>
      </c>
      <c r="L4" s="25"/>
      <c r="M4" s="26"/>
      <c r="O4" s="123" t="s">
        <v>61</v>
      </c>
      <c r="P4" s="180">
        <f>AVERAGE(P21,P33,P45)</f>
        <v>0.59989593595346047</v>
      </c>
      <c r="Q4" s="170">
        <f>_xlfn.STDEV.S(P21,P33,P45)</f>
        <v>5.6263233586251651E-3</v>
      </c>
      <c r="R4" s="171">
        <f>AVERAGE(R21,R33,R45)</f>
        <v>0.42374596423441568</v>
      </c>
      <c r="S4" s="170">
        <f>_xlfn.STDEV.S(R21,R33,R45)</f>
        <v>0.10496912052318765</v>
      </c>
      <c r="T4" s="171">
        <f>AVERAGE(T21,T33,T45)</f>
        <v>0.52863396152831654</v>
      </c>
      <c r="U4" s="179">
        <f>_xlfn.STDEV.S(T21,T33,T45)</f>
        <v>8.362564111127227E-2</v>
      </c>
      <c r="V4" s="180">
        <f>AVERAGE(V21,V33,V45)</f>
        <v>0.53863614559549511</v>
      </c>
      <c r="W4" s="170">
        <f>_xlfn.STDEV.S(V21,V33,V45)</f>
        <v>0.10718898833630297</v>
      </c>
      <c r="X4" s="171">
        <f>AVERAGE(X21,X33,X45)</f>
        <v>0.53491042010583145</v>
      </c>
      <c r="Y4" s="170">
        <f>_xlfn.STDEV.S(X21,X33,X45)</f>
        <v>0.14226412799158322</v>
      </c>
      <c r="Z4" s="171">
        <f>AVERAGE(Z21,Z33,Z45)</f>
        <v>0.60568792176432107</v>
      </c>
      <c r="AA4" s="179">
        <f>_xlfn.STDEV.S(Z21,Z33,Z45)</f>
        <v>0.13380907503887507</v>
      </c>
      <c r="AB4" t="s">
        <v>62</v>
      </c>
    </row>
    <row r="5" spans="1:28" ht="15.75" thickBot="1" x14ac:dyDescent="0.3">
      <c r="A5" s="1" t="s">
        <v>3</v>
      </c>
      <c r="B5" s="19" t="s">
        <v>18</v>
      </c>
      <c r="C5" s="20"/>
      <c r="D5" s="20"/>
      <c r="E5" s="21" t="s">
        <v>19</v>
      </c>
      <c r="F5" s="21"/>
      <c r="G5" s="21"/>
      <c r="H5" s="22" t="s">
        <v>20</v>
      </c>
      <c r="I5" s="22"/>
      <c r="J5" s="23"/>
      <c r="K5" s="24" t="s">
        <v>21</v>
      </c>
      <c r="L5" s="25"/>
      <c r="M5" s="26"/>
      <c r="O5" s="126" t="s">
        <v>63</v>
      </c>
      <c r="P5" s="181">
        <f>AVERAGE(P22,P34,P46)</f>
        <v>0.40010406404653959</v>
      </c>
      <c r="Q5" s="182">
        <f>_xlfn.STDEV.S(P22,P34,P46)</f>
        <v>5.6263233586251659E-3</v>
      </c>
      <c r="R5" s="183">
        <f>AVERAGE(R22,R34,R46)</f>
        <v>0.57625403576558432</v>
      </c>
      <c r="S5" s="182">
        <f>_xlfn.STDEV.S(R22,R34,R46)</f>
        <v>0.10496912052318765</v>
      </c>
      <c r="T5" s="183">
        <f>AVERAGE(T22,T34,T46)</f>
        <v>0.47136603847168351</v>
      </c>
      <c r="U5" s="184">
        <f>_xlfn.STDEV.S(T22,T34,T46)</f>
        <v>8.3625641111271937E-2</v>
      </c>
      <c r="V5" s="181">
        <f>AVERAGE(V22,V34,V46)</f>
        <v>0.46136385440450489</v>
      </c>
      <c r="W5" s="182">
        <f>_xlfn.STDEV.S(V22,V34,V46)</f>
        <v>0.10718898833630375</v>
      </c>
      <c r="X5" s="183">
        <f>AVERAGE(X22,X34,X46)</f>
        <v>0.46508957989416855</v>
      </c>
      <c r="Y5" s="182">
        <f>_xlfn.STDEV.S(X22,X34,X46)</f>
        <v>0.14226412799158303</v>
      </c>
      <c r="Z5" s="183">
        <f>AVERAGE(Z22,Z34,Z46)</f>
        <v>0.39431207823567888</v>
      </c>
      <c r="AA5" s="184">
        <f>_xlfn.STDEV.S(Z22,Z34,Z46)</f>
        <v>0.13380907503887465</v>
      </c>
      <c r="AB5" t="s">
        <v>64</v>
      </c>
    </row>
    <row r="6" spans="1:28" x14ac:dyDescent="0.25">
      <c r="A6" s="1" t="s">
        <v>4</v>
      </c>
      <c r="B6" s="19" t="s">
        <v>22</v>
      </c>
      <c r="C6" s="20"/>
      <c r="D6" s="20"/>
      <c r="E6" s="21" t="s">
        <v>23</v>
      </c>
      <c r="F6" s="21"/>
      <c r="G6" s="21"/>
      <c r="H6" s="22" t="s">
        <v>24</v>
      </c>
      <c r="I6" s="22"/>
      <c r="J6" s="23"/>
      <c r="K6" s="24" t="s">
        <v>25</v>
      </c>
      <c r="L6" s="25"/>
      <c r="M6" s="26"/>
    </row>
    <row r="7" spans="1:28" ht="15.75" thickBot="1" x14ac:dyDescent="0.3">
      <c r="A7" s="1" t="s">
        <v>5</v>
      </c>
      <c r="B7" s="27" t="s">
        <v>26</v>
      </c>
      <c r="C7" s="28"/>
      <c r="D7" s="28"/>
      <c r="E7" s="29" t="s">
        <v>27</v>
      </c>
      <c r="F7" s="29"/>
      <c r="G7" s="29"/>
      <c r="H7" s="30" t="s">
        <v>28</v>
      </c>
      <c r="I7" s="30"/>
      <c r="J7" s="31"/>
      <c r="K7" s="32" t="s">
        <v>29</v>
      </c>
      <c r="L7" s="33"/>
      <c r="M7" s="34"/>
    </row>
    <row r="8" spans="1:28" x14ac:dyDescent="0.25">
      <c r="A8" s="1" t="s">
        <v>6</v>
      </c>
      <c r="B8" s="35" t="s">
        <v>30</v>
      </c>
      <c r="C8" s="36" t="s">
        <v>31</v>
      </c>
      <c r="D8" s="36" t="s">
        <v>32</v>
      </c>
      <c r="E8" s="36" t="s">
        <v>33</v>
      </c>
      <c r="F8" s="36" t="s">
        <v>34</v>
      </c>
      <c r="G8" s="37" t="s">
        <v>35</v>
      </c>
      <c r="H8" s="37" t="s">
        <v>36</v>
      </c>
      <c r="I8" s="37" t="s">
        <v>37</v>
      </c>
      <c r="J8" s="37" t="s">
        <v>38</v>
      </c>
      <c r="K8" s="38" t="s">
        <v>39</v>
      </c>
      <c r="L8" s="39"/>
      <c r="M8" s="40"/>
      <c r="P8" s="125"/>
    </row>
    <row r="9" spans="1:28" ht="15" customHeight="1" x14ac:dyDescent="0.25">
      <c r="A9" s="1" t="s">
        <v>7</v>
      </c>
      <c r="B9" s="41"/>
      <c r="C9" s="42"/>
      <c r="D9" s="42"/>
      <c r="E9" s="42"/>
      <c r="F9" s="42"/>
      <c r="G9" s="43"/>
      <c r="H9" s="43"/>
      <c r="I9" s="43"/>
      <c r="J9" s="43"/>
      <c r="K9" s="44"/>
      <c r="L9" s="45"/>
      <c r="M9" s="46"/>
      <c r="R9" s="125"/>
    </row>
    <row r="10" spans="1:28" ht="15.75" thickBot="1" x14ac:dyDescent="0.3">
      <c r="A10" s="1" t="s">
        <v>8</v>
      </c>
      <c r="B10" s="47"/>
      <c r="C10" s="48"/>
      <c r="D10" s="48"/>
      <c r="E10" s="48"/>
      <c r="F10" s="48"/>
      <c r="G10" s="49"/>
      <c r="H10" s="49"/>
      <c r="I10" s="49"/>
      <c r="J10" s="49"/>
      <c r="K10" s="50"/>
      <c r="L10" s="45"/>
      <c r="M10" s="46"/>
    </row>
    <row r="12" spans="1:28" ht="15.75" thickBot="1" x14ac:dyDescent="0.3"/>
    <row r="13" spans="1:28" x14ac:dyDescent="0.25">
      <c r="A13" t="s">
        <v>40</v>
      </c>
      <c r="N13" t="s">
        <v>65</v>
      </c>
      <c r="P13" s="141" t="s">
        <v>43</v>
      </c>
      <c r="Q13" s="142"/>
      <c r="R13" s="143" t="s">
        <v>44</v>
      </c>
      <c r="S13" s="143"/>
      <c r="T13" s="144" t="s">
        <v>45</v>
      </c>
      <c r="U13" s="145"/>
      <c r="V13" s="146" t="s">
        <v>46</v>
      </c>
      <c r="W13" s="147"/>
      <c r="X13" s="148" t="s">
        <v>47</v>
      </c>
      <c r="Y13" s="148"/>
      <c r="Z13" s="149" t="s">
        <v>48</v>
      </c>
      <c r="AA13" s="150"/>
    </row>
    <row r="14" spans="1:28" ht="15.75" thickBot="1" x14ac:dyDescent="0.3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P14" s="151" t="s">
        <v>49</v>
      </c>
      <c r="Q14" s="68" t="s">
        <v>50</v>
      </c>
      <c r="R14" s="69" t="s">
        <v>49</v>
      </c>
      <c r="S14" s="68" t="s">
        <v>50</v>
      </c>
      <c r="T14" s="69" t="s">
        <v>49</v>
      </c>
      <c r="U14" s="70" t="s">
        <v>50</v>
      </c>
      <c r="V14" s="67" t="s">
        <v>49</v>
      </c>
      <c r="W14" s="68" t="s">
        <v>50</v>
      </c>
      <c r="X14" s="69" t="s">
        <v>49</v>
      </c>
      <c r="Y14" s="68" t="s">
        <v>50</v>
      </c>
      <c r="Z14" s="69" t="s">
        <v>49</v>
      </c>
      <c r="AA14" s="152" t="s">
        <v>50</v>
      </c>
    </row>
    <row r="15" spans="1:28" x14ac:dyDescent="0.25">
      <c r="A15" s="1" t="s">
        <v>1</v>
      </c>
      <c r="B15" s="2">
        <v>98412</v>
      </c>
      <c r="C15" s="3">
        <v>99175</v>
      </c>
      <c r="D15" s="4">
        <v>95651</v>
      </c>
      <c r="E15" s="2">
        <v>70618</v>
      </c>
      <c r="F15" s="3">
        <v>69867</v>
      </c>
      <c r="G15" s="4">
        <v>69946</v>
      </c>
      <c r="H15" s="2">
        <v>69278</v>
      </c>
      <c r="I15" s="3">
        <v>72392</v>
      </c>
      <c r="J15" s="4">
        <v>71865</v>
      </c>
      <c r="K15" s="2">
        <v>197697</v>
      </c>
      <c r="L15" s="3">
        <v>207214</v>
      </c>
      <c r="M15" s="4">
        <v>209564</v>
      </c>
      <c r="O15" s="153" t="s">
        <v>51</v>
      </c>
      <c r="P15" s="121">
        <f>AVERAGE(B15:D15)</f>
        <v>97746</v>
      </c>
      <c r="Q15" s="72">
        <f>_xlfn.STDEV.S(B15:D15)</f>
        <v>1853.9986515636951</v>
      </c>
      <c r="R15" s="73">
        <f>AVERAGE(E15:G15)</f>
        <v>70143.666666666672</v>
      </c>
      <c r="S15" s="72">
        <f>_xlfn.STDEV.S(E15:G15)</f>
        <v>412.67945591382829</v>
      </c>
      <c r="T15" s="73">
        <f>AVERAGE(H15:J15)</f>
        <v>71178.333333333328</v>
      </c>
      <c r="U15" s="74">
        <f>_xlfn.STDEV.S(H15:J15)</f>
        <v>1666.6980330381784</v>
      </c>
      <c r="V15" s="71">
        <f>AVERAGE(K15:M15)</f>
        <v>204825</v>
      </c>
      <c r="W15" s="72">
        <f>_xlfn.STDEV.S(K15:M15)</f>
        <v>6283.8613129189926</v>
      </c>
      <c r="X15" s="73">
        <f>AVERAGE(B20:B22)</f>
        <v>231431.33333333334</v>
      </c>
      <c r="Y15" s="72">
        <f>_xlfn.STDEV.S(B20:B22)</f>
        <v>4092.5807668674461</v>
      </c>
      <c r="Z15" s="73">
        <f>AVERAGE(G20:G22)</f>
        <v>203939.33333333334</v>
      </c>
      <c r="AA15" s="124">
        <f>_xlfn.STDEV.S(G20:G22)</f>
        <v>2487.9618834164912</v>
      </c>
    </row>
    <row r="16" spans="1:28" x14ac:dyDescent="0.25">
      <c r="A16" s="1" t="s">
        <v>2</v>
      </c>
      <c r="B16" s="5">
        <v>93421</v>
      </c>
      <c r="C16" s="6">
        <v>91866</v>
      </c>
      <c r="D16" s="7">
        <v>89788</v>
      </c>
      <c r="E16" s="5">
        <v>58612</v>
      </c>
      <c r="F16" s="6">
        <v>60845</v>
      </c>
      <c r="G16" s="7">
        <v>60505</v>
      </c>
      <c r="H16" s="5">
        <v>69322</v>
      </c>
      <c r="I16" s="6">
        <v>71698</v>
      </c>
      <c r="J16" s="7">
        <v>72290</v>
      </c>
      <c r="K16" s="5">
        <v>208743</v>
      </c>
      <c r="L16" s="6">
        <v>211115</v>
      </c>
      <c r="M16" s="7">
        <v>211203</v>
      </c>
      <c r="O16" s="154" t="s">
        <v>52</v>
      </c>
      <c r="P16" s="121">
        <f>AVERAGE(B16:D16)</f>
        <v>91691.666666666672</v>
      </c>
      <c r="Q16" s="72">
        <f>_xlfn.STDEV.S(B16:D16)</f>
        <v>1822.763378316926</v>
      </c>
      <c r="R16" s="73">
        <f>AVERAGE(E16:G16)</f>
        <v>59987.333333333336</v>
      </c>
      <c r="S16" s="72">
        <f>_xlfn.STDEV.S(E16:G16)</f>
        <v>1203.1443526582059</v>
      </c>
      <c r="T16" s="73">
        <f>AVERAGE(H16:J16)</f>
        <v>71103.333333333328</v>
      </c>
      <c r="U16" s="74">
        <f>_xlfn.STDEV.S(H16:J16)</f>
        <v>1570.8205923444389</v>
      </c>
      <c r="V16" s="71">
        <f>AVERAGE(K16:M16)</f>
        <v>210353.66666666666</v>
      </c>
      <c r="W16" s="72">
        <f>_xlfn.STDEV.S(K16:M16)</f>
        <v>1395.572045196282</v>
      </c>
      <c r="X16" s="73">
        <f>AVERAGE(C20:C22)</f>
        <v>221051.66666666666</v>
      </c>
      <c r="Y16" s="72">
        <f>_xlfn.STDEV.S(C20:C22)</f>
        <v>3118.9325631268998</v>
      </c>
      <c r="Z16" s="73">
        <f>AVERAGE(H20:H22)</f>
        <v>197636</v>
      </c>
      <c r="AA16" s="124">
        <f>_xlfn.STDEV.S(H20:H22)</f>
        <v>3619.2030890791416</v>
      </c>
    </row>
    <row r="17" spans="1:27" x14ac:dyDescent="0.25">
      <c r="A17" s="1" t="s">
        <v>3</v>
      </c>
      <c r="B17" s="5">
        <v>69077</v>
      </c>
      <c r="C17" s="6">
        <v>61884</v>
      </c>
      <c r="D17" s="7">
        <v>58074</v>
      </c>
      <c r="E17" s="5">
        <v>41334</v>
      </c>
      <c r="F17" s="6">
        <v>40896</v>
      </c>
      <c r="G17" s="7">
        <v>40431</v>
      </c>
      <c r="H17" s="5">
        <v>48144</v>
      </c>
      <c r="I17" s="6">
        <v>48308</v>
      </c>
      <c r="J17" s="7">
        <v>46467</v>
      </c>
      <c r="K17" s="5">
        <v>140596</v>
      </c>
      <c r="L17" s="6">
        <v>142983</v>
      </c>
      <c r="M17" s="7">
        <v>145898</v>
      </c>
      <c r="O17" s="154" t="s">
        <v>53</v>
      </c>
      <c r="P17" s="121">
        <f>AVERAGE(B17:D17)</f>
        <v>63011.666666666664</v>
      </c>
      <c r="Q17" s="72">
        <f>_xlfn.STDEV.S(B17:D17)</f>
        <v>5587.5062714357055</v>
      </c>
      <c r="R17" s="73">
        <f>AVERAGE(E17:G17)</f>
        <v>40887</v>
      </c>
      <c r="S17" s="72">
        <f>_xlfn.STDEV.S(E17:G17)</f>
        <v>451.56727073604435</v>
      </c>
      <c r="T17" s="73">
        <f>AVERAGE(H17:J17)</f>
        <v>47639.666666666664</v>
      </c>
      <c r="U17" s="74">
        <f>_xlfn.STDEV.S(H17:J17)</f>
        <v>1018.8642369488358</v>
      </c>
      <c r="V17" s="71">
        <f>AVERAGE(K17:M17)</f>
        <v>143159</v>
      </c>
      <c r="W17" s="72">
        <f>_xlfn.STDEV.S(K17:M17)</f>
        <v>2655.3781274989819</v>
      </c>
      <c r="X17" s="73">
        <f>AVERAGE(D20:D22)</f>
        <v>134580.66666666666</v>
      </c>
      <c r="Y17" s="72">
        <f>_xlfn.STDEV.S(D20:D22)</f>
        <v>5344.5544560172029</v>
      </c>
      <c r="Z17" s="73">
        <f>AVERAGE(I20:I22)</f>
        <v>160410.66666666666</v>
      </c>
      <c r="AA17" s="124">
        <f>_xlfn.STDEV.S(I20:I22)</f>
        <v>14950.544482838521</v>
      </c>
    </row>
    <row r="18" spans="1:27" x14ac:dyDescent="0.25">
      <c r="A18" s="1" t="s">
        <v>4</v>
      </c>
      <c r="B18" s="5">
        <v>14599</v>
      </c>
      <c r="C18" s="6">
        <v>11657</v>
      </c>
      <c r="D18" s="7">
        <v>10703</v>
      </c>
      <c r="E18" s="5">
        <v>9251</v>
      </c>
      <c r="F18" s="6">
        <v>6024</v>
      </c>
      <c r="G18" s="7">
        <v>7200</v>
      </c>
      <c r="H18" s="5">
        <v>8316</v>
      </c>
      <c r="I18" s="6">
        <v>8768</v>
      </c>
      <c r="J18" s="7">
        <v>8201</v>
      </c>
      <c r="K18" s="5">
        <v>24059</v>
      </c>
      <c r="L18" s="6">
        <v>21420</v>
      </c>
      <c r="M18" s="7">
        <v>21251</v>
      </c>
      <c r="O18" s="154" t="s">
        <v>54</v>
      </c>
      <c r="P18" s="121">
        <f>AVERAGE(B18:D18)</f>
        <v>12319.666666666666</v>
      </c>
      <c r="Q18" s="72">
        <f>_xlfn.STDEV.S(B18:D18)</f>
        <v>2030.7755497182211</v>
      </c>
      <c r="R18" s="73">
        <f>AVERAGE(E18:G18)</f>
        <v>7491.666666666667</v>
      </c>
      <c r="S18" s="72">
        <f>_xlfn.STDEV.S(E18:G18)</f>
        <v>1633.15165656265</v>
      </c>
      <c r="T18" s="73">
        <f>AVERAGE(H18:J18)</f>
        <v>8428.3333333333339</v>
      </c>
      <c r="U18" s="74">
        <f>_xlfn.STDEV.S(H18:J18)</f>
        <v>299.72709809647398</v>
      </c>
      <c r="V18" s="71">
        <f>AVERAGE(K18:M18)</f>
        <v>22243.333333333332</v>
      </c>
      <c r="W18" s="72">
        <f>_xlfn.STDEV.S(K18:M18)</f>
        <v>1574.6822959992066</v>
      </c>
      <c r="X18" s="73">
        <f>AVERAGE(E20:E22)</f>
        <v>25821.666666666668</v>
      </c>
      <c r="Y18" s="72">
        <f>_xlfn.STDEV.S(E20:E22)</f>
        <v>2131.4392633460925</v>
      </c>
      <c r="Z18" s="73">
        <f>AVERAGE(J20:J22)</f>
        <v>24796.333333333332</v>
      </c>
      <c r="AA18" s="124">
        <f>_xlfn.STDEV.S(J20:J22)</f>
        <v>4638.0153442322044</v>
      </c>
    </row>
    <row r="19" spans="1:27" ht="15.75" thickBot="1" x14ac:dyDescent="0.3">
      <c r="A19" s="1" t="s">
        <v>5</v>
      </c>
      <c r="B19" s="8">
        <v>117373</v>
      </c>
      <c r="C19" s="9">
        <v>119965</v>
      </c>
      <c r="D19" s="10">
        <v>118647</v>
      </c>
      <c r="E19" s="8">
        <v>85992</v>
      </c>
      <c r="F19" s="9">
        <v>85134</v>
      </c>
      <c r="G19" s="10">
        <v>78789</v>
      </c>
      <c r="H19" s="8">
        <v>80043</v>
      </c>
      <c r="I19" s="9">
        <v>78573</v>
      </c>
      <c r="J19" s="10">
        <v>76748</v>
      </c>
      <c r="K19" s="8">
        <v>220617</v>
      </c>
      <c r="L19" s="9">
        <v>219086</v>
      </c>
      <c r="M19" s="10">
        <v>233853</v>
      </c>
      <c r="O19" s="155" t="s">
        <v>55</v>
      </c>
      <c r="P19" s="121">
        <f>AVERAGE(B19:D19)</f>
        <v>118661.66666666667</v>
      </c>
      <c r="Q19" s="72">
        <f>_xlfn.STDEV.S(B19:D19)</f>
        <v>1296.0622413037629</v>
      </c>
      <c r="R19" s="73">
        <f>AVERAGE(E19:G19)</f>
        <v>83305</v>
      </c>
      <c r="S19" s="72">
        <f>_xlfn.STDEV.S(E19:G19)</f>
        <v>3934.4291835029894</v>
      </c>
      <c r="T19" s="73">
        <f>AVERAGE(H19:J19)</f>
        <v>78454.666666666672</v>
      </c>
      <c r="U19" s="74">
        <f>_xlfn.STDEV.S(H19:J19)</f>
        <v>1650.6842015762231</v>
      </c>
      <c r="V19" s="71">
        <f>AVERAGE(K19:M19)</f>
        <v>224518.66666666666</v>
      </c>
      <c r="W19" s="72">
        <f>_xlfn.STDEV.S(K19:M19)</f>
        <v>8119.9337640976682</v>
      </c>
      <c r="X19" s="73">
        <f>AVERAGE(F20:F22)</f>
        <v>222594.33333333334</v>
      </c>
      <c r="Y19" s="72">
        <f>_xlfn.STDEV.S(F20:F22)</f>
        <v>3578.5948825388623</v>
      </c>
      <c r="Z19" s="73">
        <f>AVERAGE(K20:K22)</f>
        <v>217582</v>
      </c>
      <c r="AA19" s="124">
        <f>_xlfn.STDEV.S(K20:K22)</f>
        <v>6893.5668561347829</v>
      </c>
    </row>
    <row r="20" spans="1:27" x14ac:dyDescent="0.25">
      <c r="A20" s="1" t="s">
        <v>6</v>
      </c>
      <c r="B20" s="2">
        <v>235260</v>
      </c>
      <c r="C20" s="3">
        <v>222383</v>
      </c>
      <c r="D20" s="3">
        <v>134849</v>
      </c>
      <c r="E20" s="3">
        <v>25235</v>
      </c>
      <c r="F20" s="4">
        <v>219305</v>
      </c>
      <c r="G20" s="2">
        <v>203717</v>
      </c>
      <c r="H20" s="3">
        <v>197447</v>
      </c>
      <c r="I20" s="3">
        <v>146533</v>
      </c>
      <c r="J20" s="3">
        <v>19715</v>
      </c>
      <c r="K20" s="4">
        <v>211462</v>
      </c>
      <c r="L20" s="6"/>
      <c r="M20" s="7"/>
      <c r="O20" s="158" t="s">
        <v>59</v>
      </c>
      <c r="P20" s="156">
        <f>P15-P18</f>
        <v>85426.333333333328</v>
      </c>
      <c r="Q20" s="161"/>
      <c r="R20" s="162">
        <f t="shared" ref="R20:AA20" si="0">R15-R18</f>
        <v>62652.000000000007</v>
      </c>
      <c r="S20" s="161"/>
      <c r="T20" s="162">
        <f t="shared" ref="T20:AA20" si="1">T15-T18</f>
        <v>62749.999999999993</v>
      </c>
      <c r="U20" s="163"/>
      <c r="V20" s="156">
        <f t="shared" ref="V20:AA20" si="2">V15-V18</f>
        <v>182581.66666666666</v>
      </c>
      <c r="W20" s="161"/>
      <c r="X20" s="162">
        <f t="shared" ref="X20:AA20" si="3">X15-X18</f>
        <v>205609.66666666669</v>
      </c>
      <c r="Y20" s="161"/>
      <c r="Z20" s="162">
        <f t="shared" ref="Z20:AA20" si="4">Z15-Z18</f>
        <v>179143</v>
      </c>
      <c r="AA20" s="163"/>
    </row>
    <row r="21" spans="1:27" x14ac:dyDescent="0.25">
      <c r="A21" s="1" t="s">
        <v>7</v>
      </c>
      <c r="B21" s="5">
        <v>231916</v>
      </c>
      <c r="C21" s="6">
        <v>217488</v>
      </c>
      <c r="D21" s="6">
        <v>129107</v>
      </c>
      <c r="E21" s="6">
        <v>28185</v>
      </c>
      <c r="F21" s="7">
        <v>222073</v>
      </c>
      <c r="G21" s="5">
        <v>201570</v>
      </c>
      <c r="H21" s="6">
        <v>194115</v>
      </c>
      <c r="I21" s="6">
        <v>176242</v>
      </c>
      <c r="J21" s="6">
        <v>25872</v>
      </c>
      <c r="K21" s="7">
        <v>216234</v>
      </c>
      <c r="L21" s="6"/>
      <c r="M21" s="7"/>
      <c r="O21" s="121" t="s">
        <v>61</v>
      </c>
      <c r="P21" s="157">
        <f>(P17-P18)/P20</f>
        <v>0.5934001615426937</v>
      </c>
      <c r="Q21" s="160"/>
      <c r="R21" s="159">
        <f t="shared" ref="R21" si="5">(R17-R18)/R20</f>
        <v>0.53302900678882292</v>
      </c>
      <c r="S21" s="160"/>
      <c r="T21" s="159">
        <f t="shared" ref="T21" si="6">(T17-T18)/T20</f>
        <v>0.62488180610889776</v>
      </c>
      <c r="U21" s="164"/>
      <c r="V21" s="157">
        <f t="shared" ref="V21" si="7">(V17-V18)/V20</f>
        <v>0.6622552465106939</v>
      </c>
      <c r="W21" s="160"/>
      <c r="X21" s="159">
        <f t="shared" ref="X21" si="8">(X17-X18)/X20</f>
        <v>0.52895859306225868</v>
      </c>
      <c r="Y21" s="160"/>
      <c r="Z21" s="159">
        <f t="shared" ref="Z21" si="9">(Z17-Z18)/Z20</f>
        <v>0.7570172059937218</v>
      </c>
      <c r="AA21" s="164"/>
    </row>
    <row r="22" spans="1:27" ht="15.75" thickBot="1" x14ac:dyDescent="0.3">
      <c r="A22" s="1" t="s">
        <v>8</v>
      </c>
      <c r="B22" s="8">
        <v>227118</v>
      </c>
      <c r="C22" s="9">
        <v>223284</v>
      </c>
      <c r="D22" s="9">
        <v>139786</v>
      </c>
      <c r="E22" s="9">
        <v>24045</v>
      </c>
      <c r="F22" s="10">
        <v>226405</v>
      </c>
      <c r="G22" s="8">
        <v>206531</v>
      </c>
      <c r="H22" s="9">
        <v>201346</v>
      </c>
      <c r="I22" s="9">
        <v>158457</v>
      </c>
      <c r="J22" s="9">
        <v>28802</v>
      </c>
      <c r="K22" s="10">
        <v>225050</v>
      </c>
      <c r="L22" s="9"/>
      <c r="M22" s="10"/>
      <c r="O22" s="127" t="s">
        <v>63</v>
      </c>
      <c r="P22" s="165">
        <f>1-P21</f>
        <v>0.4065998384573063</v>
      </c>
      <c r="Q22" s="166"/>
      <c r="R22" s="167">
        <f t="shared" ref="R22" si="10">1-R21</f>
        <v>0.46697099321117708</v>
      </c>
      <c r="S22" s="166"/>
      <c r="T22" s="167">
        <f t="shared" ref="T22" si="11">1-T21</f>
        <v>0.37511819389110224</v>
      </c>
      <c r="U22" s="168"/>
      <c r="V22" s="165">
        <f t="shared" ref="V22" si="12">1-V21</f>
        <v>0.3377447534893061</v>
      </c>
      <c r="W22" s="166"/>
      <c r="X22" s="167">
        <f t="shared" ref="X22" si="13">1-X21</f>
        <v>0.47104140693774132</v>
      </c>
      <c r="Y22" s="166"/>
      <c r="Z22" s="167">
        <f t="shared" ref="Z22" si="14">1-Z21</f>
        <v>0.2429827940062782</v>
      </c>
      <c r="AA22" s="168"/>
    </row>
    <row r="24" spans="1:27" ht="15.75" thickBot="1" x14ac:dyDescent="0.3"/>
    <row r="25" spans="1:27" x14ac:dyDescent="0.25">
      <c r="A25" t="s">
        <v>41</v>
      </c>
      <c r="N25" t="s">
        <v>66</v>
      </c>
      <c r="P25" s="61" t="s">
        <v>43</v>
      </c>
      <c r="Q25" s="140"/>
      <c r="R25" s="62" t="s">
        <v>44</v>
      </c>
      <c r="S25" s="62"/>
      <c r="T25" s="139" t="s">
        <v>45</v>
      </c>
      <c r="U25" s="63"/>
      <c r="V25" s="64" t="s">
        <v>46</v>
      </c>
      <c r="W25" s="138"/>
      <c r="X25" s="65" t="s">
        <v>47</v>
      </c>
      <c r="Y25" s="65"/>
      <c r="Z25" s="137" t="s">
        <v>48</v>
      </c>
      <c r="AA25" s="66"/>
    </row>
    <row r="26" spans="1:27" x14ac:dyDescent="0.25">
      <c r="B26" s="51">
        <v>1</v>
      </c>
      <c r="C26" s="51">
        <v>2</v>
      </c>
      <c r="D26" s="51">
        <v>3</v>
      </c>
      <c r="E26" s="51">
        <v>4</v>
      </c>
      <c r="F26" s="51">
        <v>5</v>
      </c>
      <c r="G26" s="51">
        <v>6</v>
      </c>
      <c r="H26" s="51">
        <v>7</v>
      </c>
      <c r="I26" s="51">
        <v>8</v>
      </c>
      <c r="J26" s="51">
        <v>9</v>
      </c>
      <c r="K26" s="51">
        <v>10</v>
      </c>
      <c r="L26" s="51">
        <v>11</v>
      </c>
      <c r="M26" s="51">
        <v>12</v>
      </c>
      <c r="P26" s="67" t="s">
        <v>49</v>
      </c>
      <c r="Q26" s="68" t="s">
        <v>50</v>
      </c>
      <c r="R26" s="69" t="s">
        <v>49</v>
      </c>
      <c r="S26" s="68" t="s">
        <v>50</v>
      </c>
      <c r="T26" s="69" t="s">
        <v>49</v>
      </c>
      <c r="U26" s="70" t="s">
        <v>50</v>
      </c>
      <c r="V26" s="67" t="s">
        <v>49</v>
      </c>
      <c r="W26" s="68" t="s">
        <v>50</v>
      </c>
      <c r="X26" s="69" t="s">
        <v>49</v>
      </c>
      <c r="Y26" s="68" t="s">
        <v>50</v>
      </c>
      <c r="Z26" s="69" t="s">
        <v>49</v>
      </c>
      <c r="AA26" s="70" t="s">
        <v>50</v>
      </c>
    </row>
    <row r="27" spans="1:27" x14ac:dyDescent="0.25">
      <c r="A27" s="51" t="s">
        <v>1</v>
      </c>
      <c r="B27" s="2">
        <v>92714</v>
      </c>
      <c r="C27" s="3">
        <v>102398</v>
      </c>
      <c r="D27" s="4">
        <v>105418</v>
      </c>
      <c r="E27" s="2">
        <v>58840</v>
      </c>
      <c r="F27" s="3">
        <v>59411</v>
      </c>
      <c r="G27" s="4">
        <v>49256</v>
      </c>
      <c r="H27" s="2">
        <v>51025</v>
      </c>
      <c r="I27" s="3">
        <v>51370</v>
      </c>
      <c r="J27" s="4">
        <v>51019</v>
      </c>
      <c r="K27" s="2">
        <v>253136</v>
      </c>
      <c r="L27" s="3">
        <v>244282</v>
      </c>
      <c r="M27" s="4">
        <v>241911</v>
      </c>
      <c r="O27" s="69" t="s">
        <v>51</v>
      </c>
      <c r="P27" s="71">
        <f>AVERAGE(B27:D27)</f>
        <v>100176.66666666667</v>
      </c>
      <c r="Q27" s="72">
        <f>_xlfn.STDEV.S(B27:D27)</f>
        <v>6636.9153477600821</v>
      </c>
      <c r="R27" s="73">
        <f>AVERAGE(E27:G27)</f>
        <v>55835.666666666664</v>
      </c>
      <c r="S27" s="72">
        <f>_xlfn.STDEV.S(E27:G27)</f>
        <v>5705.3063312440408</v>
      </c>
      <c r="T27" s="73">
        <f>AVERAGE(H27:J27)</f>
        <v>51138</v>
      </c>
      <c r="U27" s="74">
        <f>_xlfn.STDEV.S(H27:J27)</f>
        <v>200.94028963848936</v>
      </c>
      <c r="V27" s="71">
        <f>AVERAGE(K27:M27)</f>
        <v>246443</v>
      </c>
      <c r="W27" s="72">
        <f>_xlfn.STDEV.S(K27:M27)</f>
        <v>5916.2992655882445</v>
      </c>
      <c r="X27" s="73">
        <f>AVERAGE(B32:B34)</f>
        <v>149879.33333333334</v>
      </c>
      <c r="Y27" s="72">
        <f>_xlfn.STDEV.S(B32:B34)</f>
        <v>13026.631542088437</v>
      </c>
      <c r="Z27" s="73">
        <f>AVERAGE(G32:G34)</f>
        <v>147892</v>
      </c>
      <c r="AA27" s="74">
        <f>_xlfn.STDEV.S(G32:G34)</f>
        <v>4535.3878555201873</v>
      </c>
    </row>
    <row r="28" spans="1:27" x14ac:dyDescent="0.25">
      <c r="A28" s="51" t="s">
        <v>2</v>
      </c>
      <c r="B28" s="5">
        <v>65880</v>
      </c>
      <c r="C28" s="6">
        <v>8971</v>
      </c>
      <c r="D28" s="7">
        <v>73188</v>
      </c>
      <c r="E28" s="5">
        <v>38589</v>
      </c>
      <c r="F28" s="6">
        <v>39712</v>
      </c>
      <c r="G28" s="7">
        <v>38340</v>
      </c>
      <c r="H28" s="5">
        <v>47264</v>
      </c>
      <c r="I28" s="6">
        <v>47224</v>
      </c>
      <c r="J28" s="7">
        <v>47741</v>
      </c>
      <c r="K28" s="5">
        <v>244171</v>
      </c>
      <c r="L28" s="6">
        <v>240576</v>
      </c>
      <c r="M28" s="7">
        <v>239317</v>
      </c>
      <c r="O28" s="73" t="s">
        <v>52</v>
      </c>
      <c r="P28" s="71">
        <f>AVERAGE(B28:D28)</f>
        <v>49346.333333333336</v>
      </c>
      <c r="Q28" s="72">
        <f>_xlfn.STDEV.S(B28:D28)</f>
        <v>35156.469850275549</v>
      </c>
      <c r="R28" s="73">
        <f>AVERAGE(E28:G28)</f>
        <v>38880.333333333336</v>
      </c>
      <c r="S28" s="72">
        <f>_xlfn.STDEV.S(E28:G28)</f>
        <v>730.92566881546395</v>
      </c>
      <c r="T28" s="73">
        <f>AVERAGE(H28:J28)</f>
        <v>47409.666666666664</v>
      </c>
      <c r="U28" s="74">
        <f>_xlfn.STDEV.S(H28:J28)</f>
        <v>287.63924164364869</v>
      </c>
      <c r="V28" s="71">
        <f>AVERAGE(K28:M28)</f>
        <v>241354.66666666666</v>
      </c>
      <c r="W28" s="72">
        <f>_xlfn.STDEV.S(K28:M28)</f>
        <v>2518.9423044868122</v>
      </c>
      <c r="X28" s="73">
        <f>AVERAGE(C32:C34)</f>
        <v>159818.66666666666</v>
      </c>
      <c r="Y28" s="72">
        <f>_xlfn.STDEV.S(C32:C34)</f>
        <v>9936.5909814852166</v>
      </c>
      <c r="Z28" s="73">
        <f>AVERAGE(H32:H34)</f>
        <v>150241.33333333334</v>
      </c>
      <c r="AA28" s="74">
        <f>_xlfn.STDEV.S(H32:H34)</f>
        <v>3174.0473111365768</v>
      </c>
    </row>
    <row r="29" spans="1:27" x14ac:dyDescent="0.25">
      <c r="A29" s="51" t="s">
        <v>3</v>
      </c>
      <c r="B29" s="5">
        <v>45587</v>
      </c>
      <c r="C29" s="6">
        <v>91511</v>
      </c>
      <c r="D29" s="7">
        <v>51141</v>
      </c>
      <c r="E29" s="5">
        <v>19986</v>
      </c>
      <c r="F29" s="6">
        <v>19213</v>
      </c>
      <c r="G29" s="7">
        <v>20224</v>
      </c>
      <c r="H29" s="5">
        <v>26723</v>
      </c>
      <c r="I29" s="6">
        <v>27044</v>
      </c>
      <c r="J29" s="7">
        <v>26888</v>
      </c>
      <c r="K29" s="5">
        <v>124800</v>
      </c>
      <c r="L29" s="6">
        <v>121657</v>
      </c>
      <c r="M29" s="7">
        <v>132528</v>
      </c>
      <c r="O29" s="73" t="s">
        <v>53</v>
      </c>
      <c r="P29" s="71">
        <f>AVERAGE(B29:D29)</f>
        <v>62746.333333333336</v>
      </c>
      <c r="Q29" s="72">
        <f>_xlfn.STDEV.S(B29:D29)</f>
        <v>25065.240181042212</v>
      </c>
      <c r="R29" s="73">
        <f>AVERAGE(E29:G29)</f>
        <v>19807.666666666668</v>
      </c>
      <c r="S29" s="72">
        <f>_xlfn.STDEV.S(E29:G29)</f>
        <v>528.56629984641791</v>
      </c>
      <c r="T29" s="73">
        <f>AVERAGE(H29:J29)</f>
        <v>26885</v>
      </c>
      <c r="U29" s="74">
        <f>_xlfn.STDEV.S(H29:J29)</f>
        <v>160.52102666006095</v>
      </c>
      <c r="V29" s="71">
        <f>AVERAGE(K29:M29)</f>
        <v>126328.33333333333</v>
      </c>
      <c r="W29" s="72">
        <f>_xlfn.STDEV.S(K29:M29)</f>
        <v>5594.3285864644504</v>
      </c>
      <c r="X29" s="73">
        <f>AVERAGE(D32:D34)</f>
        <v>105915.33333333333</v>
      </c>
      <c r="Y29" s="72">
        <f>_xlfn.STDEV.S(D32:D34)</f>
        <v>2445.2035361771696</v>
      </c>
      <c r="Z29" s="73">
        <f>AVERAGE(I32:I34)</f>
        <v>87930.333333333328</v>
      </c>
      <c r="AA29" s="74">
        <f>_xlfn.STDEV.S(I32:I34)</f>
        <v>1104.6077735256679</v>
      </c>
    </row>
    <row r="30" spans="1:27" x14ac:dyDescent="0.25">
      <c r="A30" s="51" t="s">
        <v>4</v>
      </c>
      <c r="B30" s="5">
        <v>4578</v>
      </c>
      <c r="C30" s="6">
        <v>6268</v>
      </c>
      <c r="D30" s="7">
        <v>6801</v>
      </c>
      <c r="E30" s="5">
        <v>2376</v>
      </c>
      <c r="F30" s="6">
        <v>2595</v>
      </c>
      <c r="G30" s="7">
        <v>2719</v>
      </c>
      <c r="H30" s="5">
        <v>5218</v>
      </c>
      <c r="I30" s="6">
        <v>5215</v>
      </c>
      <c r="J30" s="7">
        <v>4718</v>
      </c>
      <c r="K30" s="5">
        <v>13277</v>
      </c>
      <c r="L30" s="6">
        <v>14165</v>
      </c>
      <c r="M30" s="7">
        <v>16056</v>
      </c>
      <c r="O30" s="73" t="s">
        <v>54</v>
      </c>
      <c r="P30" s="71">
        <f>AVERAGE(B30:D30)</f>
        <v>5882.333333333333</v>
      </c>
      <c r="Q30" s="72">
        <f>_xlfn.STDEV.S(B30:D30)</f>
        <v>1160.5974036388914</v>
      </c>
      <c r="R30" s="73">
        <f>AVERAGE(E30:G30)</f>
        <v>2563.3333333333335</v>
      </c>
      <c r="S30" s="72">
        <f>_xlfn.STDEV.S(E30:G30)</f>
        <v>173.67882235129684</v>
      </c>
      <c r="T30" s="73">
        <f>AVERAGE(H30:J30)</f>
        <v>5050.333333333333</v>
      </c>
      <c r="U30" s="74">
        <f>_xlfn.STDEV.S(H30:J30)</f>
        <v>287.81301800532469</v>
      </c>
      <c r="V30" s="71">
        <f>AVERAGE(K30:M30)</f>
        <v>14499.333333333334</v>
      </c>
      <c r="W30" s="72">
        <f>_xlfn.STDEV.S(K30:M30)</f>
        <v>1419.346445845176</v>
      </c>
      <c r="X30" s="73">
        <f>AVERAGE(E32:E34)</f>
        <v>12467.333333333334</v>
      </c>
      <c r="Y30" s="72">
        <f>_xlfn.STDEV.S(E32:E34)</f>
        <v>1513.2363772171659</v>
      </c>
      <c r="Z30" s="73">
        <f>AVERAGE(J32:J34)</f>
        <v>12528.666666666666</v>
      </c>
      <c r="AA30" s="74">
        <f>_xlfn.STDEV.S(J32:J34)</f>
        <v>852.19148865342072</v>
      </c>
    </row>
    <row r="31" spans="1:27" ht="15.75" thickBot="1" x14ac:dyDescent="0.3">
      <c r="A31" s="51" t="s">
        <v>5</v>
      </c>
      <c r="B31" s="8">
        <v>51346</v>
      </c>
      <c r="C31" s="9">
        <v>60922</v>
      </c>
      <c r="D31" s="10">
        <v>63718</v>
      </c>
      <c r="E31" s="8">
        <v>34013</v>
      </c>
      <c r="F31" s="9">
        <v>34220</v>
      </c>
      <c r="G31" s="10">
        <v>35451</v>
      </c>
      <c r="H31" s="8">
        <v>43716</v>
      </c>
      <c r="I31" s="9">
        <v>43635</v>
      </c>
      <c r="J31" s="10">
        <v>42823</v>
      </c>
      <c r="K31" s="8">
        <v>249748</v>
      </c>
      <c r="L31" s="9">
        <v>256934</v>
      </c>
      <c r="M31" s="10">
        <v>248834</v>
      </c>
      <c r="O31" s="75" t="s">
        <v>55</v>
      </c>
      <c r="P31" s="71">
        <f>AVERAGE(B31:D31)</f>
        <v>58662</v>
      </c>
      <c r="Q31" s="72">
        <f>_xlfn.STDEV.S(B31:D31)</f>
        <v>6488.2429054405784</v>
      </c>
      <c r="R31" s="73">
        <f>AVERAGE(E31:G31)</f>
        <v>34561.333333333336</v>
      </c>
      <c r="S31" s="72">
        <f>_xlfn.STDEV.S(E31:G31)</f>
        <v>777.39458020578797</v>
      </c>
      <c r="T31" s="73">
        <f>AVERAGE(H31:J31)</f>
        <v>43391.333333333336</v>
      </c>
      <c r="U31" s="74">
        <f>_xlfn.STDEV.S(H31:J31)</f>
        <v>493.85456698640883</v>
      </c>
      <c r="V31" s="71">
        <f>AVERAGE(K31:M31)</f>
        <v>251838.66666666666</v>
      </c>
      <c r="W31" s="72">
        <f>_xlfn.STDEV.S(K31:M31)</f>
        <v>4436.2895907879292</v>
      </c>
      <c r="X31" s="73">
        <f>AVERAGE(F32:F34)</f>
        <v>206658.33333333334</v>
      </c>
      <c r="Y31" s="72">
        <f>_xlfn.STDEV.S(F32:F34)</f>
        <v>9139.9363418643861</v>
      </c>
      <c r="Z31" s="73">
        <f>AVERAGE(K32:K34)</f>
        <v>158869.66666666666</v>
      </c>
      <c r="AA31" s="74">
        <f>_xlfn.STDEV.S(K32:K34)</f>
        <v>3450.8509578556614</v>
      </c>
    </row>
    <row r="32" spans="1:27" x14ac:dyDescent="0.25">
      <c r="A32" s="51" t="s">
        <v>6</v>
      </c>
      <c r="B32" s="2">
        <v>162522</v>
      </c>
      <c r="C32" s="3">
        <v>171205</v>
      </c>
      <c r="D32" s="3">
        <v>106919</v>
      </c>
      <c r="E32" s="3">
        <v>11093</v>
      </c>
      <c r="F32" s="4">
        <v>215674</v>
      </c>
      <c r="G32" s="2">
        <v>150046</v>
      </c>
      <c r="H32" s="3">
        <v>153890</v>
      </c>
      <c r="I32" s="3">
        <v>89117</v>
      </c>
      <c r="J32" s="3">
        <v>11975</v>
      </c>
      <c r="K32" s="4">
        <v>160848</v>
      </c>
      <c r="L32" s="56"/>
      <c r="M32" s="57"/>
      <c r="O32" s="158" t="s">
        <v>59</v>
      </c>
      <c r="P32" s="156">
        <f>P27-P30</f>
        <v>94294.333333333343</v>
      </c>
      <c r="Q32" s="161"/>
      <c r="R32" s="162">
        <f>R27-R30</f>
        <v>53272.333333333328</v>
      </c>
      <c r="S32" s="161"/>
      <c r="T32" s="162">
        <f>T27-T30</f>
        <v>46087.666666666664</v>
      </c>
      <c r="U32" s="163"/>
      <c r="V32" s="156">
        <f>V27-V30</f>
        <v>231943.66666666666</v>
      </c>
      <c r="W32" s="161"/>
      <c r="X32" s="162">
        <f>X27-X30</f>
        <v>137412</v>
      </c>
      <c r="Y32" s="161"/>
      <c r="Z32" s="162">
        <f>Z27-Z30</f>
        <v>135363.33333333334</v>
      </c>
      <c r="AA32" s="163"/>
    </row>
    <row r="33" spans="1:27" x14ac:dyDescent="0.25">
      <c r="A33" s="51" t="s">
        <v>7</v>
      </c>
      <c r="B33" s="5">
        <v>150616</v>
      </c>
      <c r="C33" s="6">
        <v>155350</v>
      </c>
      <c r="D33" s="6">
        <v>107699</v>
      </c>
      <c r="E33" s="6">
        <v>14089</v>
      </c>
      <c r="F33" s="7">
        <v>206902</v>
      </c>
      <c r="G33" s="5">
        <v>150949</v>
      </c>
      <c r="H33" s="6">
        <v>148117</v>
      </c>
      <c r="I33" s="6">
        <v>86932</v>
      </c>
      <c r="J33" s="6">
        <v>13510</v>
      </c>
      <c r="K33" s="7">
        <v>160876</v>
      </c>
      <c r="L33" s="56"/>
      <c r="M33" s="57"/>
      <c r="O33" s="121" t="s">
        <v>61</v>
      </c>
      <c r="P33" s="157">
        <f>(P29-P30)/P32</f>
        <v>0.60304790319672796</v>
      </c>
      <c r="Q33" s="160"/>
      <c r="R33" s="159">
        <f>(R29-R30)/R32</f>
        <v>0.32370148357183537</v>
      </c>
      <c r="S33" s="160"/>
      <c r="T33" s="159">
        <f>(T29-T30)/T32</f>
        <v>0.47376376904884177</v>
      </c>
      <c r="U33" s="164"/>
      <c r="V33" s="157">
        <f>(V29-V30)/V32</f>
        <v>0.48213862274029184</v>
      </c>
      <c r="W33" s="160"/>
      <c r="X33" s="159">
        <f>(X29-X30)/X32</f>
        <v>0.6800570546968242</v>
      </c>
      <c r="Y33" s="160"/>
      <c r="Z33" s="159">
        <f>(Z29-Z30)/Z32</f>
        <v>0.55703169248196205</v>
      </c>
      <c r="AA33" s="164"/>
    </row>
    <row r="34" spans="1:27" ht="15.75" thickBot="1" x14ac:dyDescent="0.3">
      <c r="A34" s="51" t="s">
        <v>8</v>
      </c>
      <c r="B34" s="8">
        <v>136500</v>
      </c>
      <c r="C34" s="9">
        <v>152901</v>
      </c>
      <c r="D34" s="9">
        <v>103128</v>
      </c>
      <c r="E34" s="9">
        <v>12220</v>
      </c>
      <c r="F34" s="10">
        <v>197399</v>
      </c>
      <c r="G34" s="8">
        <v>142681</v>
      </c>
      <c r="H34" s="9">
        <v>148717</v>
      </c>
      <c r="I34" s="9">
        <v>87742</v>
      </c>
      <c r="J34" s="9">
        <v>12101</v>
      </c>
      <c r="K34" s="10">
        <v>154885</v>
      </c>
      <c r="L34" s="59"/>
      <c r="M34" s="60"/>
      <c r="O34" s="127" t="s">
        <v>63</v>
      </c>
      <c r="P34" s="165">
        <f>1-P33</f>
        <v>0.39695209680327204</v>
      </c>
      <c r="Q34" s="166"/>
      <c r="R34" s="167">
        <f>1-R33</f>
        <v>0.67629851642816463</v>
      </c>
      <c r="S34" s="166"/>
      <c r="T34" s="167">
        <f>1-T33</f>
        <v>0.52623623095115823</v>
      </c>
      <c r="U34" s="168"/>
      <c r="V34" s="165">
        <f>1-V33</f>
        <v>0.51786137725970816</v>
      </c>
      <c r="W34" s="166"/>
      <c r="X34" s="167">
        <f>1-X33</f>
        <v>0.3199429453031758</v>
      </c>
      <c r="Y34" s="166"/>
      <c r="Z34" s="167">
        <f>1-Z33</f>
        <v>0.44296830751803795</v>
      </c>
      <c r="AA34" s="168"/>
    </row>
    <row r="36" spans="1:27" ht="15.75" thickBot="1" x14ac:dyDescent="0.3"/>
    <row r="37" spans="1:27" x14ac:dyDescent="0.25">
      <c r="A37" t="s">
        <v>42</v>
      </c>
      <c r="N37" t="s">
        <v>67</v>
      </c>
      <c r="P37" s="61" t="s">
        <v>43</v>
      </c>
      <c r="Q37" s="140"/>
      <c r="R37" s="62" t="s">
        <v>44</v>
      </c>
      <c r="S37" s="62"/>
      <c r="T37" s="139" t="s">
        <v>45</v>
      </c>
      <c r="U37" s="63"/>
      <c r="V37" s="64" t="s">
        <v>46</v>
      </c>
      <c r="W37" s="138"/>
      <c r="X37" s="65" t="s">
        <v>47</v>
      </c>
      <c r="Y37" s="65"/>
      <c r="Z37" s="137" t="s">
        <v>48</v>
      </c>
      <c r="AA37" s="66"/>
    </row>
    <row r="38" spans="1:27" x14ac:dyDescent="0.25">
      <c r="B38" s="51">
        <v>1</v>
      </c>
      <c r="C38" s="51">
        <v>2</v>
      </c>
      <c r="D38" s="51">
        <v>3</v>
      </c>
      <c r="E38" s="51">
        <v>4</v>
      </c>
      <c r="F38" s="51">
        <v>5</v>
      </c>
      <c r="G38" s="51">
        <v>6</v>
      </c>
      <c r="H38" s="51">
        <v>7</v>
      </c>
      <c r="I38" s="51">
        <v>8</v>
      </c>
      <c r="J38" s="51">
        <v>9</v>
      </c>
      <c r="K38" s="51">
        <v>10</v>
      </c>
      <c r="L38" s="51">
        <v>11</v>
      </c>
      <c r="M38" s="51">
        <v>12</v>
      </c>
      <c r="P38" s="67" t="s">
        <v>49</v>
      </c>
      <c r="Q38" s="68" t="s">
        <v>50</v>
      </c>
      <c r="R38" s="69" t="s">
        <v>49</v>
      </c>
      <c r="S38" s="68" t="s">
        <v>50</v>
      </c>
      <c r="T38" s="69" t="s">
        <v>49</v>
      </c>
      <c r="U38" s="70" t="s">
        <v>50</v>
      </c>
      <c r="V38" s="67" t="s">
        <v>49</v>
      </c>
      <c r="W38" s="68" t="s">
        <v>50</v>
      </c>
      <c r="X38" s="69" t="s">
        <v>49</v>
      </c>
      <c r="Y38" s="68" t="s">
        <v>50</v>
      </c>
      <c r="Z38" s="69" t="s">
        <v>49</v>
      </c>
      <c r="AA38" s="70" t="s">
        <v>50</v>
      </c>
    </row>
    <row r="39" spans="1:27" x14ac:dyDescent="0.25">
      <c r="A39" s="51" t="s">
        <v>1</v>
      </c>
      <c r="B39" s="2">
        <v>97031</v>
      </c>
      <c r="C39" s="3">
        <v>98953</v>
      </c>
      <c r="D39" s="4">
        <v>97689</v>
      </c>
      <c r="E39" s="2">
        <v>59940</v>
      </c>
      <c r="F39" s="3">
        <v>57578</v>
      </c>
      <c r="G39" s="4">
        <v>58420</v>
      </c>
      <c r="H39" s="2">
        <v>67997</v>
      </c>
      <c r="I39" s="3">
        <v>69204</v>
      </c>
      <c r="J39" s="4">
        <v>69696</v>
      </c>
      <c r="K39" s="2">
        <v>144259</v>
      </c>
      <c r="L39" s="3">
        <v>142171</v>
      </c>
      <c r="M39" s="4">
        <v>139472</v>
      </c>
      <c r="O39" s="69" t="s">
        <v>51</v>
      </c>
      <c r="P39" s="71">
        <f>AVERAGE(B39:D39)</f>
        <v>97891</v>
      </c>
      <c r="Q39" s="72">
        <f>_xlfn.STDEV.S(B39:D39)</f>
        <v>976.79271086551421</v>
      </c>
      <c r="R39" s="73">
        <f>AVERAGE(E39:G39)</f>
        <v>58646</v>
      </c>
      <c r="S39" s="72">
        <f>_xlfn.STDEV.S(E39:G39)</f>
        <v>1197.1081822458655</v>
      </c>
      <c r="T39" s="73">
        <f>AVERAGE(H39:J39)</f>
        <v>68965.666666666672</v>
      </c>
      <c r="U39" s="74">
        <f>_xlfn.STDEV.S(H39:J39)</f>
        <v>874.21526715868629</v>
      </c>
      <c r="V39" s="71">
        <f>AVERAGE(K39:M39)</f>
        <v>141967.33333333334</v>
      </c>
      <c r="W39" s="72">
        <f>_xlfn.STDEV.S(K39:M39)</f>
        <v>2399.9900694238995</v>
      </c>
      <c r="X39" s="73">
        <f>AVERAGE(B44:B46)</f>
        <v>198296.33333333334</v>
      </c>
      <c r="Y39" s="72">
        <f>_xlfn.STDEV.S(B44:B46)</f>
        <v>4995.687073199575</v>
      </c>
      <c r="Z39" s="73">
        <f>AVERAGE(G44:G46)</f>
        <v>181513.66666666666</v>
      </c>
      <c r="AA39" s="74">
        <f>_xlfn.STDEV.S(G44:G46)</f>
        <v>5133.5956534707066</v>
      </c>
    </row>
    <row r="40" spans="1:27" x14ac:dyDescent="0.25">
      <c r="A40" s="51" t="s">
        <v>2</v>
      </c>
      <c r="B40" s="5">
        <v>80986</v>
      </c>
      <c r="C40" s="6">
        <v>84313</v>
      </c>
      <c r="D40" s="7">
        <v>83782</v>
      </c>
      <c r="E40" s="5">
        <v>44180</v>
      </c>
      <c r="F40" s="6">
        <v>44842</v>
      </c>
      <c r="G40" s="7">
        <v>45108</v>
      </c>
      <c r="H40" s="5">
        <v>65099</v>
      </c>
      <c r="I40" s="6">
        <v>67983</v>
      </c>
      <c r="J40" s="7">
        <v>68747</v>
      </c>
      <c r="K40" s="5">
        <v>134089</v>
      </c>
      <c r="L40" s="6">
        <v>133513</v>
      </c>
      <c r="M40" s="7">
        <v>132878</v>
      </c>
      <c r="O40" s="73" t="s">
        <v>52</v>
      </c>
      <c r="P40" s="71">
        <f>AVERAGE(B40:D40)</f>
        <v>83027</v>
      </c>
      <c r="Q40" s="72">
        <f>_xlfn.STDEV.S(B40:D40)</f>
        <v>1787.3866397620857</v>
      </c>
      <c r="R40" s="73">
        <f>AVERAGE(E40:G40)</f>
        <v>44710</v>
      </c>
      <c r="S40" s="72">
        <f>_xlfn.STDEV.S(E40:G40)</f>
        <v>477.87446050191886</v>
      </c>
      <c r="T40" s="73">
        <f>AVERAGE(H40:J40)</f>
        <v>67276.333333333328</v>
      </c>
      <c r="U40" s="74">
        <f>_xlfn.STDEV.S(H40:J40)</f>
        <v>1923.9306986826041</v>
      </c>
      <c r="V40" s="71">
        <f>AVERAGE(K40:M40)</f>
        <v>133493.33333333334</v>
      </c>
      <c r="W40" s="72">
        <f>_xlfn.STDEV.S(K40:M40)</f>
        <v>605.73949296156457</v>
      </c>
      <c r="X40" s="73">
        <f>AVERAGE(C44:C46)</f>
        <v>187083</v>
      </c>
      <c r="Y40" s="72">
        <f>_xlfn.STDEV.S(C44:C46)</f>
        <v>3154.3172002828123</v>
      </c>
      <c r="Z40" s="73">
        <f>AVERAGE(H44:H46)</f>
        <v>168278</v>
      </c>
      <c r="AA40" s="74">
        <f>_xlfn.STDEV.S(H44:H46)</f>
        <v>6474.7793784807836</v>
      </c>
    </row>
    <row r="41" spans="1:27" x14ac:dyDescent="0.25">
      <c r="A41" s="51" t="s">
        <v>3</v>
      </c>
      <c r="B41" s="5">
        <v>62016</v>
      </c>
      <c r="C41" s="6">
        <v>59528</v>
      </c>
      <c r="D41" s="7">
        <v>60366</v>
      </c>
      <c r="E41" s="5">
        <v>24897</v>
      </c>
      <c r="F41" s="6">
        <v>25566</v>
      </c>
      <c r="G41" s="7">
        <v>27001</v>
      </c>
      <c r="H41" s="5">
        <v>36297</v>
      </c>
      <c r="I41" s="6">
        <v>35703</v>
      </c>
      <c r="J41" s="7">
        <v>36321</v>
      </c>
      <c r="K41" s="5">
        <v>74799</v>
      </c>
      <c r="L41" s="6">
        <v>71032</v>
      </c>
      <c r="M41" s="7">
        <v>73847</v>
      </c>
      <c r="O41" s="73" t="s">
        <v>53</v>
      </c>
      <c r="P41" s="71">
        <f>AVERAGE(B41:D41)</f>
        <v>60636.666666666664</v>
      </c>
      <c r="Q41" s="72">
        <f>_xlfn.STDEV.S(B41:D41)</f>
        <v>1265.8915172056938</v>
      </c>
      <c r="R41" s="73">
        <f>AVERAGE(E41:G41)</f>
        <v>25821.333333333332</v>
      </c>
      <c r="S41" s="72">
        <f>_xlfn.STDEV.S(E41:G41)</f>
        <v>1074.9885270705606</v>
      </c>
      <c r="T41" s="73">
        <f>AVERAGE(H41:J41)</f>
        <v>36107</v>
      </c>
      <c r="U41" s="74">
        <f>_xlfn.STDEV.S(H41:J41)</f>
        <v>350.07999085923205</v>
      </c>
      <c r="V41" s="71">
        <f>AVERAGE(K41:M41)</f>
        <v>73226</v>
      </c>
      <c r="W41" s="72">
        <f>_xlfn.STDEV.S(K41:M41)</f>
        <v>1958.7758932557854</v>
      </c>
      <c r="X41" s="73">
        <f>AVERAGE(D44:D46)</f>
        <v>87041.333333333328</v>
      </c>
      <c r="Y41" s="72">
        <f>_xlfn.STDEV.S(D44:D46)</f>
        <v>1130.1788943938625</v>
      </c>
      <c r="Z41" s="73">
        <f>AVERAGE(I44:I46)</f>
        <v>96893.333333333328</v>
      </c>
      <c r="AA41" s="74">
        <f>_xlfn.STDEV.S(I44:I46)</f>
        <v>3800.5960497444785</v>
      </c>
    </row>
    <row r="42" spans="1:27" x14ac:dyDescent="0.25">
      <c r="A42" s="51" t="s">
        <v>4</v>
      </c>
      <c r="B42" s="5">
        <v>4383</v>
      </c>
      <c r="C42" s="6">
        <v>3496</v>
      </c>
      <c r="D42" s="7">
        <v>4105</v>
      </c>
      <c r="E42" s="5">
        <v>2383</v>
      </c>
      <c r="F42" s="6">
        <v>2510</v>
      </c>
      <c r="G42" s="7">
        <v>2855</v>
      </c>
      <c r="H42" s="5">
        <v>4772</v>
      </c>
      <c r="I42" s="6">
        <v>4926</v>
      </c>
      <c r="J42" s="7">
        <v>4947</v>
      </c>
      <c r="K42" s="5">
        <v>11609</v>
      </c>
      <c r="L42" s="6">
        <v>11251</v>
      </c>
      <c r="M42" s="7">
        <v>12825</v>
      </c>
      <c r="O42" s="73" t="s">
        <v>54</v>
      </c>
      <c r="P42" s="71">
        <f>AVERAGE(B42:D42)</f>
        <v>3994.6666666666665</v>
      </c>
      <c r="Q42" s="72">
        <f>_xlfn.STDEV.S(B42:D42)</f>
        <v>453.67646327899064</v>
      </c>
      <c r="R42" s="73">
        <f>AVERAGE(E42:G42)</f>
        <v>2582.6666666666665</v>
      </c>
      <c r="S42" s="72">
        <f>_xlfn.STDEV.S(E42:G42)</f>
        <v>244.24646022682361</v>
      </c>
      <c r="T42" s="73">
        <f>AVERAGE(H42:J42)</f>
        <v>4881.666666666667</v>
      </c>
      <c r="U42" s="74">
        <f>_xlfn.STDEV.S(H42:J42)</f>
        <v>95.552777737401925</v>
      </c>
      <c r="V42" s="71">
        <f>AVERAGE(K42:M42)</f>
        <v>11895</v>
      </c>
      <c r="W42" s="72">
        <f>_xlfn.STDEV.S(K42:M42)</f>
        <v>825.05514967182648</v>
      </c>
      <c r="X42" s="73">
        <f>AVERAGE(E44:E46)</f>
        <v>14186</v>
      </c>
      <c r="Y42" s="72">
        <f>_xlfn.STDEV.S(E44:E46)</f>
        <v>497.64746558181122</v>
      </c>
      <c r="Z42" s="73">
        <f>AVERAGE(J44:J46)</f>
        <v>11246.333333333334</v>
      </c>
      <c r="AA42" s="74">
        <f>_xlfn.STDEV.S(J44:J46)</f>
        <v>2163.4801439655839</v>
      </c>
    </row>
    <row r="43" spans="1:27" ht="15.75" thickBot="1" x14ac:dyDescent="0.3">
      <c r="A43" s="51" t="s">
        <v>5</v>
      </c>
      <c r="B43" s="8">
        <v>85644</v>
      </c>
      <c r="C43" s="9">
        <v>84993</v>
      </c>
      <c r="D43" s="10">
        <v>85764</v>
      </c>
      <c r="E43" s="8">
        <v>50374</v>
      </c>
      <c r="F43" s="9">
        <v>50345</v>
      </c>
      <c r="G43" s="10">
        <v>49187</v>
      </c>
      <c r="H43" s="8">
        <v>69516</v>
      </c>
      <c r="I43" s="9">
        <v>67723</v>
      </c>
      <c r="J43" s="10">
        <v>53159</v>
      </c>
      <c r="K43" s="8">
        <v>145451</v>
      </c>
      <c r="L43" s="9">
        <v>140587</v>
      </c>
      <c r="M43" s="10">
        <v>137147</v>
      </c>
      <c r="O43" s="75" t="s">
        <v>55</v>
      </c>
      <c r="P43" s="71">
        <f>AVERAGE(B43:D43)</f>
        <v>85467</v>
      </c>
      <c r="Q43" s="72">
        <f>_xlfn.STDEV.S(B43:D43)</f>
        <v>414.85780696522994</v>
      </c>
      <c r="R43" s="73">
        <f>AVERAGE(E43:G43)</f>
        <v>49968.666666666664</v>
      </c>
      <c r="S43" s="72">
        <f>_xlfn.STDEV.S(E43:G43)</f>
        <v>677.09846649754968</v>
      </c>
      <c r="T43" s="73">
        <f>AVERAGE(H43:J43)</f>
        <v>63466</v>
      </c>
      <c r="U43" s="74">
        <f>_xlfn.STDEV.S(H43:J43)</f>
        <v>8971.0311001578848</v>
      </c>
      <c r="V43" s="71">
        <f>AVERAGE(K43:M43)</f>
        <v>141061.66666666666</v>
      </c>
      <c r="W43" s="72">
        <f>_xlfn.STDEV.S(K43:M43)</f>
        <v>4172.2997655170147</v>
      </c>
      <c r="X43" s="73">
        <f>AVERAGE(F44:F46)</f>
        <v>188843.66666666666</v>
      </c>
      <c r="Y43" s="72">
        <f>_xlfn.STDEV.S(F44:F46)</f>
        <v>8106.3425373798091</v>
      </c>
      <c r="Z43" s="73">
        <f>AVERAGE(K44:K46)</f>
        <v>169776.33333333334</v>
      </c>
      <c r="AA43" s="74">
        <f>_xlfn.STDEV.S(K44:K46)</f>
        <v>4400.8979008076676</v>
      </c>
    </row>
    <row r="44" spans="1:27" x14ac:dyDescent="0.25">
      <c r="A44" s="51" t="s">
        <v>6</v>
      </c>
      <c r="B44" s="2">
        <v>202499</v>
      </c>
      <c r="C44" s="3">
        <v>190674</v>
      </c>
      <c r="D44" s="3">
        <v>88094</v>
      </c>
      <c r="E44" s="3">
        <v>14147</v>
      </c>
      <c r="F44" s="4">
        <v>183561</v>
      </c>
      <c r="G44" s="2">
        <v>184786</v>
      </c>
      <c r="H44" s="3">
        <v>174694</v>
      </c>
      <c r="I44" s="3">
        <v>100524</v>
      </c>
      <c r="J44" s="3">
        <v>9954</v>
      </c>
      <c r="K44" s="4">
        <v>165410</v>
      </c>
      <c r="L44" s="56"/>
      <c r="M44" s="57"/>
      <c r="O44" s="158" t="s">
        <v>59</v>
      </c>
      <c r="P44" s="156">
        <f>P39-P42</f>
        <v>93896.333333333328</v>
      </c>
      <c r="Q44" s="161"/>
      <c r="R44" s="162">
        <f t="shared" ref="R44:AA44" si="15">R39-R42</f>
        <v>56063.333333333336</v>
      </c>
      <c r="S44" s="161"/>
      <c r="T44" s="162">
        <f t="shared" ref="T44:AA44" si="16">T39-T42</f>
        <v>64084.000000000007</v>
      </c>
      <c r="U44" s="163"/>
      <c r="V44" s="156">
        <f t="shared" ref="V44:AA44" si="17">V39-V42</f>
        <v>130072.33333333334</v>
      </c>
      <c r="W44" s="161"/>
      <c r="X44" s="162">
        <f t="shared" ref="X44:AA44" si="18">X39-X42</f>
        <v>184110.33333333334</v>
      </c>
      <c r="Y44" s="161"/>
      <c r="Z44" s="162">
        <f t="shared" ref="Z44:AA44" si="19">Z39-Z42</f>
        <v>170267.33333333331</v>
      </c>
      <c r="AA44" s="163"/>
    </row>
    <row r="45" spans="1:27" x14ac:dyDescent="0.25">
      <c r="A45" s="51" t="s">
        <v>7</v>
      </c>
      <c r="B45" s="5">
        <v>199617</v>
      </c>
      <c r="C45" s="6">
        <v>185815</v>
      </c>
      <c r="D45" s="6">
        <v>85847</v>
      </c>
      <c r="E45" s="6">
        <v>14702</v>
      </c>
      <c r="F45" s="7">
        <v>198177</v>
      </c>
      <c r="G45" s="5">
        <v>184158</v>
      </c>
      <c r="H45" s="6">
        <v>168394</v>
      </c>
      <c r="I45" s="6">
        <v>97213</v>
      </c>
      <c r="J45" s="6">
        <v>10041</v>
      </c>
      <c r="K45" s="7">
        <v>174211</v>
      </c>
      <c r="L45" s="56"/>
      <c r="M45" s="57"/>
      <c r="O45" s="121" t="s">
        <v>61</v>
      </c>
      <c r="P45" s="157">
        <f>(P41-P42)/P44</f>
        <v>0.60323974312095963</v>
      </c>
      <c r="Q45" s="160"/>
      <c r="R45" s="159">
        <f>(R41-R42)/R44</f>
        <v>0.4145074023425887</v>
      </c>
      <c r="S45" s="160"/>
      <c r="T45" s="159">
        <f>(T41-T42)/T44</f>
        <v>0.48725630942721004</v>
      </c>
      <c r="U45" s="164"/>
      <c r="V45" s="157">
        <f t="shared" ref="V45" si="20">(V41-V42)/V44</f>
        <v>0.47151456753549942</v>
      </c>
      <c r="W45" s="160"/>
      <c r="X45" s="159">
        <f t="shared" ref="X45" si="21">(X41-X42)/X44</f>
        <v>0.39571561255841148</v>
      </c>
      <c r="Y45" s="160"/>
      <c r="Z45" s="159">
        <f t="shared" ref="Z45" si="22">(Z41-Z42)/Z44</f>
        <v>0.50301486681727958</v>
      </c>
      <c r="AA45" s="164"/>
    </row>
    <row r="46" spans="1:27" ht="15.75" thickBot="1" x14ac:dyDescent="0.3">
      <c r="A46" s="51" t="s">
        <v>8</v>
      </c>
      <c r="B46" s="8">
        <v>192773</v>
      </c>
      <c r="C46" s="9">
        <v>184760</v>
      </c>
      <c r="D46" s="9">
        <v>87183</v>
      </c>
      <c r="E46" s="9">
        <v>13709</v>
      </c>
      <c r="F46" s="10">
        <v>184793</v>
      </c>
      <c r="G46" s="8">
        <v>175597</v>
      </c>
      <c r="H46" s="9">
        <v>161746</v>
      </c>
      <c r="I46" s="9">
        <v>92943</v>
      </c>
      <c r="J46" s="9">
        <v>13744</v>
      </c>
      <c r="K46" s="10">
        <v>169708</v>
      </c>
      <c r="L46" s="59"/>
      <c r="M46" s="60"/>
      <c r="O46" s="127" t="s">
        <v>63</v>
      </c>
      <c r="P46" s="165">
        <f>1-P45</f>
        <v>0.39676025687904037</v>
      </c>
      <c r="Q46" s="166"/>
      <c r="R46" s="167">
        <f t="shared" ref="R46" si="23">1-R45</f>
        <v>0.58549259765741124</v>
      </c>
      <c r="S46" s="166"/>
      <c r="T46" s="167">
        <f t="shared" ref="T46" si="24">1-T45</f>
        <v>0.51274369057279001</v>
      </c>
      <c r="U46" s="168"/>
      <c r="V46" s="165">
        <f t="shared" ref="V46" si="25">1-V45</f>
        <v>0.52848543246450053</v>
      </c>
      <c r="W46" s="166"/>
      <c r="X46" s="167">
        <f t="shared" ref="X46" si="26">1-X45</f>
        <v>0.60428438744158852</v>
      </c>
      <c r="Y46" s="166"/>
      <c r="Z46" s="167">
        <f t="shared" ref="Z46" si="27">1-Z45</f>
        <v>0.49698513318272042</v>
      </c>
      <c r="AA46" s="168"/>
    </row>
  </sheetData>
  <mergeCells count="108">
    <mergeCell ref="Z1:AA1"/>
    <mergeCell ref="X1:Y1"/>
    <mergeCell ref="V1:W1"/>
    <mergeCell ref="T1:U1"/>
    <mergeCell ref="R1:S1"/>
    <mergeCell ref="P1:Q1"/>
    <mergeCell ref="P46:Q46"/>
    <mergeCell ref="R46:S46"/>
    <mergeCell ref="T46:U46"/>
    <mergeCell ref="V46:W46"/>
    <mergeCell ref="X46:Y46"/>
    <mergeCell ref="Z46:AA46"/>
    <mergeCell ref="P45:Q45"/>
    <mergeCell ref="R45:S45"/>
    <mergeCell ref="T45:U45"/>
    <mergeCell ref="V45:W45"/>
    <mergeCell ref="X45:Y45"/>
    <mergeCell ref="Z45:AA45"/>
    <mergeCell ref="P44:Q44"/>
    <mergeCell ref="R44:S44"/>
    <mergeCell ref="T44:U44"/>
    <mergeCell ref="V44:W44"/>
    <mergeCell ref="X44:Y44"/>
    <mergeCell ref="Z44:AA44"/>
    <mergeCell ref="P34:Q34"/>
    <mergeCell ref="R34:S34"/>
    <mergeCell ref="T34:U34"/>
    <mergeCell ref="V34:W34"/>
    <mergeCell ref="X34:Y34"/>
    <mergeCell ref="Z34:AA34"/>
    <mergeCell ref="P33:Q33"/>
    <mergeCell ref="R33:S33"/>
    <mergeCell ref="T33:U33"/>
    <mergeCell ref="V33:W33"/>
    <mergeCell ref="X33:Y33"/>
    <mergeCell ref="Z33:AA33"/>
    <mergeCell ref="P32:Q32"/>
    <mergeCell ref="R32:S32"/>
    <mergeCell ref="T32:U32"/>
    <mergeCell ref="V32:W32"/>
    <mergeCell ref="X32:Y32"/>
    <mergeCell ref="Z32:AA32"/>
    <mergeCell ref="Z25:AA25"/>
    <mergeCell ref="X25:Y25"/>
    <mergeCell ref="V25:W25"/>
    <mergeCell ref="T25:U25"/>
    <mergeCell ref="R25:S25"/>
    <mergeCell ref="P25:Q25"/>
    <mergeCell ref="Z37:AA37"/>
    <mergeCell ref="X37:Y37"/>
    <mergeCell ref="V37:W37"/>
    <mergeCell ref="T37:U37"/>
    <mergeCell ref="R37:S37"/>
    <mergeCell ref="P37:Q37"/>
    <mergeCell ref="Z21:AA21"/>
    <mergeCell ref="R22:S22"/>
    <mergeCell ref="T22:U22"/>
    <mergeCell ref="V22:W22"/>
    <mergeCell ref="X22:Y22"/>
    <mergeCell ref="Z22:AA22"/>
    <mergeCell ref="P22:Q22"/>
    <mergeCell ref="R20:S20"/>
    <mergeCell ref="T20:U20"/>
    <mergeCell ref="V20:W20"/>
    <mergeCell ref="X20:Y20"/>
    <mergeCell ref="Z20:AA20"/>
    <mergeCell ref="R21:S21"/>
    <mergeCell ref="T21:U21"/>
    <mergeCell ref="V21:W21"/>
    <mergeCell ref="X21:Y21"/>
    <mergeCell ref="Z13:AA13"/>
    <mergeCell ref="X13:Y13"/>
    <mergeCell ref="V13:W13"/>
    <mergeCell ref="T13:U13"/>
    <mergeCell ref="R13:S13"/>
    <mergeCell ref="P13:Q13"/>
    <mergeCell ref="P20:Q20"/>
    <mergeCell ref="P21:Q21"/>
    <mergeCell ref="J8:J10"/>
    <mergeCell ref="K8:K10"/>
    <mergeCell ref="D8:D10"/>
    <mergeCell ref="E8:E10"/>
    <mergeCell ref="F8:F10"/>
    <mergeCell ref="G8:G10"/>
    <mergeCell ref="H8:H10"/>
    <mergeCell ref="I8:I10"/>
    <mergeCell ref="B3:D3"/>
    <mergeCell ref="E3:G3"/>
    <mergeCell ref="H3:J3"/>
    <mergeCell ref="K3:M3"/>
    <mergeCell ref="B8:B10"/>
    <mergeCell ref="C8:C10"/>
    <mergeCell ref="B6:D6"/>
    <mergeCell ref="E6:G6"/>
    <mergeCell ref="H6:J6"/>
    <mergeCell ref="K6:M6"/>
    <mergeCell ref="B7:D7"/>
    <mergeCell ref="E7:G7"/>
    <mergeCell ref="H7:J7"/>
    <mergeCell ref="K7:M7"/>
    <mergeCell ref="B4:D4"/>
    <mergeCell ref="E4:G4"/>
    <mergeCell ref="H4:J4"/>
    <mergeCell ref="K4:M4"/>
    <mergeCell ref="B5:D5"/>
    <mergeCell ref="E5:G5"/>
    <mergeCell ref="H5:J5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6"/>
  <sheetViews>
    <sheetView workbookViewId="0">
      <selection activeCell="C31" sqref="C31"/>
    </sheetView>
  </sheetViews>
  <sheetFormatPr baseColWidth="10" defaultRowHeight="15" x14ac:dyDescent="0.25"/>
  <cols>
    <col min="1" max="27" width="9.42578125" customWidth="1"/>
  </cols>
  <sheetData>
    <row r="2" spans="1:27" x14ac:dyDescent="0.25">
      <c r="B2" t="s">
        <v>0</v>
      </c>
      <c r="P2" t="s">
        <v>9</v>
      </c>
    </row>
    <row r="3" spans="1:27" ht="15.75" thickBot="1" x14ac:dyDescent="0.3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</row>
    <row r="4" spans="1:27" x14ac:dyDescent="0.25">
      <c r="A4" s="1" t="s">
        <v>1</v>
      </c>
      <c r="B4" s="2">
        <v>98412</v>
      </c>
      <c r="C4" s="3">
        <v>99175</v>
      </c>
      <c r="D4" s="4">
        <v>95651</v>
      </c>
      <c r="E4" s="2">
        <v>70618</v>
      </c>
      <c r="F4" s="3">
        <v>69867</v>
      </c>
      <c r="G4" s="4">
        <v>69946</v>
      </c>
      <c r="H4" s="2">
        <v>69278</v>
      </c>
      <c r="I4" s="3">
        <v>72392</v>
      </c>
      <c r="J4" s="4">
        <v>71865</v>
      </c>
      <c r="K4" s="2">
        <v>197697</v>
      </c>
      <c r="L4" s="3">
        <v>207214</v>
      </c>
      <c r="M4" s="4">
        <v>209564</v>
      </c>
      <c r="O4" s="1" t="s">
        <v>1</v>
      </c>
      <c r="P4" s="11" t="s">
        <v>10</v>
      </c>
      <c r="Q4" s="12"/>
      <c r="R4" s="12"/>
      <c r="S4" s="13" t="s">
        <v>11</v>
      </c>
      <c r="T4" s="13"/>
      <c r="U4" s="13"/>
      <c r="V4" s="14" t="s">
        <v>12</v>
      </c>
      <c r="W4" s="14"/>
      <c r="X4" s="15"/>
      <c r="Y4" s="16" t="s">
        <v>13</v>
      </c>
      <c r="Z4" s="17"/>
      <c r="AA4" s="18"/>
    </row>
    <row r="5" spans="1:27" x14ac:dyDescent="0.25">
      <c r="A5" s="1" t="s">
        <v>2</v>
      </c>
      <c r="B5" s="5">
        <v>93421</v>
      </c>
      <c r="C5" s="6">
        <v>91866</v>
      </c>
      <c r="D5" s="7">
        <v>89788</v>
      </c>
      <c r="E5" s="5">
        <v>58612</v>
      </c>
      <c r="F5" s="6">
        <v>60845</v>
      </c>
      <c r="G5" s="7">
        <v>60505</v>
      </c>
      <c r="H5" s="5">
        <v>69322</v>
      </c>
      <c r="I5" s="6">
        <v>71698</v>
      </c>
      <c r="J5" s="7">
        <v>72290</v>
      </c>
      <c r="K5" s="5">
        <v>208743</v>
      </c>
      <c r="L5" s="6">
        <v>211115</v>
      </c>
      <c r="M5" s="7">
        <v>211203</v>
      </c>
      <c r="O5" s="1" t="s">
        <v>2</v>
      </c>
      <c r="P5" s="19" t="s">
        <v>14</v>
      </c>
      <c r="Q5" s="20"/>
      <c r="R5" s="20"/>
      <c r="S5" s="21" t="s">
        <v>15</v>
      </c>
      <c r="T5" s="21"/>
      <c r="U5" s="21"/>
      <c r="V5" s="22" t="s">
        <v>16</v>
      </c>
      <c r="W5" s="22"/>
      <c r="X5" s="23"/>
      <c r="Y5" s="24" t="s">
        <v>17</v>
      </c>
      <c r="Z5" s="25"/>
      <c r="AA5" s="26"/>
    </row>
    <row r="6" spans="1:27" x14ac:dyDescent="0.25">
      <c r="A6" s="1" t="s">
        <v>3</v>
      </c>
      <c r="B6" s="5">
        <v>69077</v>
      </c>
      <c r="C6" s="6">
        <v>61884</v>
      </c>
      <c r="D6" s="7">
        <v>58074</v>
      </c>
      <c r="E6" s="5">
        <v>41334</v>
      </c>
      <c r="F6" s="6">
        <v>40896</v>
      </c>
      <c r="G6" s="7">
        <v>40431</v>
      </c>
      <c r="H6" s="5">
        <v>48144</v>
      </c>
      <c r="I6" s="6">
        <v>48308</v>
      </c>
      <c r="J6" s="7">
        <v>46467</v>
      </c>
      <c r="K6" s="5">
        <v>140596</v>
      </c>
      <c r="L6" s="6">
        <v>142983</v>
      </c>
      <c r="M6" s="7">
        <v>145898</v>
      </c>
      <c r="O6" s="1" t="s">
        <v>3</v>
      </c>
      <c r="P6" s="19" t="s">
        <v>18</v>
      </c>
      <c r="Q6" s="20"/>
      <c r="R6" s="20"/>
      <c r="S6" s="21" t="s">
        <v>19</v>
      </c>
      <c r="T6" s="21"/>
      <c r="U6" s="21"/>
      <c r="V6" s="22" t="s">
        <v>20</v>
      </c>
      <c r="W6" s="22"/>
      <c r="X6" s="23"/>
      <c r="Y6" s="24" t="s">
        <v>21</v>
      </c>
      <c r="Z6" s="25"/>
      <c r="AA6" s="26"/>
    </row>
    <row r="7" spans="1:27" x14ac:dyDescent="0.25">
      <c r="A7" s="1" t="s">
        <v>4</v>
      </c>
      <c r="B7" s="5">
        <v>14599</v>
      </c>
      <c r="C7" s="6">
        <v>11657</v>
      </c>
      <c r="D7" s="7">
        <v>10703</v>
      </c>
      <c r="E7" s="5">
        <v>9251</v>
      </c>
      <c r="F7" s="6">
        <v>6024</v>
      </c>
      <c r="G7" s="7">
        <v>7200</v>
      </c>
      <c r="H7" s="5">
        <v>8316</v>
      </c>
      <c r="I7" s="6">
        <v>8768</v>
      </c>
      <c r="J7" s="7">
        <v>8201</v>
      </c>
      <c r="K7" s="5">
        <v>24059</v>
      </c>
      <c r="L7" s="6">
        <v>21420</v>
      </c>
      <c r="M7" s="7">
        <v>21251</v>
      </c>
      <c r="O7" s="1" t="s">
        <v>4</v>
      </c>
      <c r="P7" s="19" t="s">
        <v>22</v>
      </c>
      <c r="Q7" s="20"/>
      <c r="R7" s="20"/>
      <c r="S7" s="21" t="s">
        <v>23</v>
      </c>
      <c r="T7" s="21"/>
      <c r="U7" s="21"/>
      <c r="V7" s="22" t="s">
        <v>24</v>
      </c>
      <c r="W7" s="22"/>
      <c r="X7" s="23"/>
      <c r="Y7" s="24" t="s">
        <v>25</v>
      </c>
      <c r="Z7" s="25"/>
      <c r="AA7" s="26"/>
    </row>
    <row r="8" spans="1:27" ht="15" customHeight="1" thickBot="1" x14ac:dyDescent="0.3">
      <c r="A8" s="1" t="s">
        <v>5</v>
      </c>
      <c r="B8" s="8">
        <v>117373</v>
      </c>
      <c r="C8" s="9">
        <v>119965</v>
      </c>
      <c r="D8" s="10">
        <v>118647</v>
      </c>
      <c r="E8" s="8">
        <v>85992</v>
      </c>
      <c r="F8" s="9">
        <v>85134</v>
      </c>
      <c r="G8" s="10">
        <v>78789</v>
      </c>
      <c r="H8" s="8">
        <v>80043</v>
      </c>
      <c r="I8" s="9">
        <v>78573</v>
      </c>
      <c r="J8" s="10">
        <v>76748</v>
      </c>
      <c r="K8" s="8">
        <v>220617</v>
      </c>
      <c r="L8" s="9">
        <v>219086</v>
      </c>
      <c r="M8" s="10">
        <v>233853</v>
      </c>
      <c r="O8" s="1" t="s">
        <v>5</v>
      </c>
      <c r="P8" s="27" t="s">
        <v>26</v>
      </c>
      <c r="Q8" s="28"/>
      <c r="R8" s="28"/>
      <c r="S8" s="29" t="s">
        <v>27</v>
      </c>
      <c r="T8" s="29"/>
      <c r="U8" s="29"/>
      <c r="V8" s="30" t="s">
        <v>28</v>
      </c>
      <c r="W8" s="30"/>
      <c r="X8" s="31"/>
      <c r="Y8" s="32" t="s">
        <v>29</v>
      </c>
      <c r="Z8" s="33"/>
      <c r="AA8" s="34"/>
    </row>
    <row r="9" spans="1:27" x14ac:dyDescent="0.25">
      <c r="A9" s="1" t="s">
        <v>6</v>
      </c>
      <c r="B9" s="2">
        <v>235260</v>
      </c>
      <c r="C9" s="3">
        <v>222383</v>
      </c>
      <c r="D9" s="3">
        <v>134849</v>
      </c>
      <c r="E9" s="3">
        <v>25235</v>
      </c>
      <c r="F9" s="4">
        <v>219305</v>
      </c>
      <c r="G9" s="2">
        <v>203717</v>
      </c>
      <c r="H9" s="3">
        <v>197447</v>
      </c>
      <c r="I9" s="3">
        <v>146533</v>
      </c>
      <c r="J9" s="3">
        <v>19715</v>
      </c>
      <c r="K9" s="4">
        <v>211462</v>
      </c>
      <c r="L9" s="6"/>
      <c r="M9" s="7"/>
      <c r="O9" s="1" t="s">
        <v>6</v>
      </c>
      <c r="P9" s="35" t="s">
        <v>30</v>
      </c>
      <c r="Q9" s="36" t="s">
        <v>31</v>
      </c>
      <c r="R9" s="36" t="s">
        <v>32</v>
      </c>
      <c r="S9" s="36" t="s">
        <v>33</v>
      </c>
      <c r="T9" s="36" t="s">
        <v>34</v>
      </c>
      <c r="U9" s="37" t="s">
        <v>35</v>
      </c>
      <c r="V9" s="37" t="s">
        <v>36</v>
      </c>
      <c r="W9" s="37" t="s">
        <v>37</v>
      </c>
      <c r="X9" s="37" t="s">
        <v>38</v>
      </c>
      <c r="Y9" s="38" t="s">
        <v>39</v>
      </c>
      <c r="Z9" s="39"/>
      <c r="AA9" s="40"/>
    </row>
    <row r="10" spans="1:27" x14ac:dyDescent="0.25">
      <c r="A10" s="1" t="s">
        <v>7</v>
      </c>
      <c r="B10" s="5">
        <v>231916</v>
      </c>
      <c r="C10" s="6">
        <v>217488</v>
      </c>
      <c r="D10" s="6">
        <v>129107</v>
      </c>
      <c r="E10" s="6">
        <v>28185</v>
      </c>
      <c r="F10" s="7">
        <v>222073</v>
      </c>
      <c r="G10" s="5">
        <v>201570</v>
      </c>
      <c r="H10" s="6">
        <v>194115</v>
      </c>
      <c r="I10" s="6">
        <v>176242</v>
      </c>
      <c r="J10" s="6">
        <v>25872</v>
      </c>
      <c r="K10" s="7">
        <v>216234</v>
      </c>
      <c r="L10" s="6"/>
      <c r="M10" s="7"/>
      <c r="O10" s="1" t="s">
        <v>7</v>
      </c>
      <c r="P10" s="41"/>
      <c r="Q10" s="42"/>
      <c r="R10" s="42"/>
      <c r="S10" s="42"/>
      <c r="T10" s="42"/>
      <c r="U10" s="43"/>
      <c r="V10" s="43"/>
      <c r="W10" s="43"/>
      <c r="X10" s="43"/>
      <c r="Y10" s="44"/>
      <c r="Z10" s="45"/>
      <c r="AA10" s="46"/>
    </row>
    <row r="11" spans="1:27" ht="15.75" thickBot="1" x14ac:dyDescent="0.3">
      <c r="A11" s="1" t="s">
        <v>8</v>
      </c>
      <c r="B11" s="8">
        <v>227118</v>
      </c>
      <c r="C11" s="9">
        <v>223284</v>
      </c>
      <c r="D11" s="9">
        <v>139786</v>
      </c>
      <c r="E11" s="9">
        <v>24045</v>
      </c>
      <c r="F11" s="10">
        <v>226405</v>
      </c>
      <c r="G11" s="8">
        <v>206531</v>
      </c>
      <c r="H11" s="9">
        <v>201346</v>
      </c>
      <c r="I11" s="9">
        <v>158457</v>
      </c>
      <c r="J11" s="9">
        <v>28802</v>
      </c>
      <c r="K11" s="10">
        <v>225050</v>
      </c>
      <c r="L11" s="9"/>
      <c r="M11" s="10"/>
      <c r="O11" s="1" t="s">
        <v>8</v>
      </c>
      <c r="P11" s="47"/>
      <c r="Q11" s="48"/>
      <c r="R11" s="48"/>
      <c r="S11" s="48"/>
      <c r="T11" s="48"/>
      <c r="U11" s="49"/>
      <c r="V11" s="49"/>
      <c r="W11" s="49"/>
      <c r="X11" s="49"/>
      <c r="Y11" s="50"/>
      <c r="Z11" s="45"/>
      <c r="AA11" s="46"/>
    </row>
    <row r="13" spans="1:27" ht="15.75" thickBot="1" x14ac:dyDescent="0.3"/>
    <row r="14" spans="1:27" x14ac:dyDescent="0.25">
      <c r="C14" s="107" t="s">
        <v>43</v>
      </c>
      <c r="D14" s="108"/>
      <c r="E14" s="109" t="s">
        <v>44</v>
      </c>
      <c r="F14" s="109"/>
      <c r="G14" s="110" t="s">
        <v>45</v>
      </c>
      <c r="H14" s="111"/>
      <c r="I14" s="112" t="s">
        <v>46</v>
      </c>
      <c r="J14" s="113"/>
      <c r="K14" s="114" t="s">
        <v>47</v>
      </c>
      <c r="L14" s="114"/>
      <c r="M14" s="115" t="s">
        <v>48</v>
      </c>
      <c r="N14" s="116"/>
    </row>
    <row r="15" spans="1:27" x14ac:dyDescent="0.25">
      <c r="C15" s="117" t="s">
        <v>49</v>
      </c>
      <c r="D15" s="118" t="s">
        <v>50</v>
      </c>
      <c r="E15" s="119" t="s">
        <v>49</v>
      </c>
      <c r="F15" s="118" t="s">
        <v>50</v>
      </c>
      <c r="G15" s="119" t="s">
        <v>49</v>
      </c>
      <c r="H15" s="120" t="s">
        <v>50</v>
      </c>
      <c r="I15" s="117" t="s">
        <v>49</v>
      </c>
      <c r="J15" s="118" t="s">
        <v>50</v>
      </c>
      <c r="K15" s="119" t="s">
        <v>49</v>
      </c>
      <c r="L15" s="118" t="s">
        <v>50</v>
      </c>
      <c r="M15" s="119" t="s">
        <v>49</v>
      </c>
      <c r="N15" s="120" t="s">
        <v>50</v>
      </c>
    </row>
    <row r="16" spans="1:27" x14ac:dyDescent="0.25">
      <c r="B16" s="119" t="s">
        <v>51</v>
      </c>
      <c r="C16" s="121">
        <f>AVERAGE(B4:D4)</f>
        <v>97746</v>
      </c>
      <c r="D16" s="122">
        <f>_xlfn.STDEV.S(B4:D4)</f>
        <v>1853.9986515636951</v>
      </c>
      <c r="E16" s="123">
        <f>AVERAGE(E4:G4)</f>
        <v>70143.666666666672</v>
      </c>
      <c r="F16" s="122">
        <f>_xlfn.STDEV.S(E4:G4)</f>
        <v>412.67945591382829</v>
      </c>
      <c r="G16" s="123">
        <f>AVERAGE(H4:J4)</f>
        <v>71178.333333333328</v>
      </c>
      <c r="H16" s="124">
        <f>_xlfn.STDEV.S(H4:J4)</f>
        <v>1666.6980330381784</v>
      </c>
      <c r="I16" s="121">
        <f>AVERAGE(K4:M4)</f>
        <v>204825</v>
      </c>
      <c r="J16" s="122">
        <f>_xlfn.STDEV.S(K4:M4)</f>
        <v>6283.8613129189926</v>
      </c>
      <c r="K16" s="123">
        <f>AVERAGE(B9:B11)</f>
        <v>231431.33333333334</v>
      </c>
      <c r="L16" s="122">
        <f>_xlfn.STDEV.S(B9:B11)</f>
        <v>4092.5807668674461</v>
      </c>
      <c r="M16" s="123">
        <f>AVERAGE(G9:G11)</f>
        <v>203939.33333333334</v>
      </c>
      <c r="N16" s="124">
        <f>_xlfn.STDEV.S(G9:G11)</f>
        <v>2487.9618834164912</v>
      </c>
    </row>
    <row r="17" spans="2:17" x14ac:dyDescent="0.25">
      <c r="B17" s="123" t="s">
        <v>52</v>
      </c>
      <c r="C17" s="121">
        <f>AVERAGE(B5:D5)</f>
        <v>91691.666666666672</v>
      </c>
      <c r="D17" s="122">
        <f>_xlfn.STDEV.S(B5:D5)</f>
        <v>1822.763378316926</v>
      </c>
      <c r="E17" s="123">
        <f>AVERAGE(E5:G5)</f>
        <v>59987.333333333336</v>
      </c>
      <c r="F17" s="122">
        <f>_xlfn.STDEV.S(E5:G5)</f>
        <v>1203.1443526582059</v>
      </c>
      <c r="G17" s="123">
        <f>AVERAGE(H5:J5)</f>
        <v>71103.333333333328</v>
      </c>
      <c r="H17" s="124">
        <f>_xlfn.STDEV.S(H5:J5)</f>
        <v>1570.8205923444389</v>
      </c>
      <c r="I17" s="121">
        <f>AVERAGE(K5:M5)</f>
        <v>210353.66666666666</v>
      </c>
      <c r="J17" s="122">
        <f>_xlfn.STDEV.S(K5:M5)</f>
        <v>1395.572045196282</v>
      </c>
      <c r="K17" s="123">
        <f>AVERAGE(C9:C11)</f>
        <v>221051.66666666666</v>
      </c>
      <c r="L17" s="122">
        <f>_xlfn.STDEV.S(C9:C11)</f>
        <v>3118.9325631268998</v>
      </c>
      <c r="M17" s="123">
        <f>AVERAGE(H9:H11)</f>
        <v>197636</v>
      </c>
      <c r="N17" s="124">
        <f>_xlfn.STDEV.S(H9:H11)</f>
        <v>3619.2030890791416</v>
      </c>
    </row>
    <row r="18" spans="2:17" x14ac:dyDescent="0.25">
      <c r="B18" s="123" t="s">
        <v>53</v>
      </c>
      <c r="C18" s="121">
        <f>AVERAGE(B6:D6)</f>
        <v>63011.666666666664</v>
      </c>
      <c r="D18" s="122">
        <f>_xlfn.STDEV.S(B6:D6)</f>
        <v>5587.5062714357055</v>
      </c>
      <c r="E18" s="123">
        <f>AVERAGE(E6:G6)</f>
        <v>40887</v>
      </c>
      <c r="F18" s="122">
        <f>_xlfn.STDEV.S(E6:G6)</f>
        <v>451.56727073604435</v>
      </c>
      <c r="G18" s="123">
        <f>AVERAGE(H6:J6)</f>
        <v>47639.666666666664</v>
      </c>
      <c r="H18" s="124">
        <f>_xlfn.STDEV.S(H6:J6)</f>
        <v>1018.8642369488358</v>
      </c>
      <c r="I18" s="121">
        <f>AVERAGE(K6:M6)</f>
        <v>143159</v>
      </c>
      <c r="J18" s="122">
        <f>_xlfn.STDEV.S(K6:M6)</f>
        <v>2655.3781274989819</v>
      </c>
      <c r="K18" s="123">
        <f>AVERAGE(D9:D11)</f>
        <v>134580.66666666666</v>
      </c>
      <c r="L18" s="122">
        <f>_xlfn.STDEV.S(D9:D11)</f>
        <v>5344.5544560172029</v>
      </c>
      <c r="M18" s="123">
        <f>AVERAGE(I9:I11)</f>
        <v>160410.66666666666</v>
      </c>
      <c r="N18" s="124">
        <f>_xlfn.STDEV.S(I9:I11)</f>
        <v>14950.544482838521</v>
      </c>
    </row>
    <row r="19" spans="2:17" x14ac:dyDescent="0.25">
      <c r="B19" s="123" t="s">
        <v>54</v>
      </c>
      <c r="C19" s="121">
        <f>AVERAGE(B7:D7)</f>
        <v>12319.666666666666</v>
      </c>
      <c r="D19" s="122">
        <f>_xlfn.STDEV.S(B7:D7)</f>
        <v>2030.7755497182211</v>
      </c>
      <c r="E19" s="123">
        <f>AVERAGE(E7:G7)</f>
        <v>7491.666666666667</v>
      </c>
      <c r="F19" s="122">
        <f>_xlfn.STDEV.S(E7:G7)</f>
        <v>1633.15165656265</v>
      </c>
      <c r="G19" s="123">
        <f>AVERAGE(H7:J7)</f>
        <v>8428.3333333333339</v>
      </c>
      <c r="H19" s="124">
        <f>_xlfn.STDEV.S(H7:J7)</f>
        <v>299.72709809647398</v>
      </c>
      <c r="I19" s="121">
        <f>AVERAGE(K7:M7)</f>
        <v>22243.333333333332</v>
      </c>
      <c r="J19" s="122">
        <f>_xlfn.STDEV.S(K7:M7)</f>
        <v>1574.6822959992066</v>
      </c>
      <c r="K19" s="123">
        <f>AVERAGE(E9:E11)</f>
        <v>25821.666666666668</v>
      </c>
      <c r="L19" s="122">
        <f>_xlfn.STDEV.S(E9:E11)</f>
        <v>2131.4392633460925</v>
      </c>
      <c r="M19" s="123">
        <f>AVERAGE(J9:J11)</f>
        <v>24796.333333333332</v>
      </c>
      <c r="N19" s="124">
        <f>_xlfn.STDEV.S(J9:J11)</f>
        <v>4638.0153442322044</v>
      </c>
      <c r="Q19" s="125"/>
    </row>
    <row r="20" spans="2:17" ht="15.75" thickBot="1" x14ac:dyDescent="0.3">
      <c r="B20" s="126" t="s">
        <v>55</v>
      </c>
      <c r="C20" s="127">
        <f>AVERAGE(B8:D8)</f>
        <v>118661.66666666667</v>
      </c>
      <c r="D20" s="128">
        <f>_xlfn.STDEV.S(B8:D8)</f>
        <v>1296.0622413037629</v>
      </c>
      <c r="E20" s="129">
        <f>AVERAGE(E8:G8)</f>
        <v>83305</v>
      </c>
      <c r="F20" s="128">
        <f>_xlfn.STDEV.S(E8:G8)</f>
        <v>3934.4291835029894</v>
      </c>
      <c r="G20" s="129">
        <f>AVERAGE(H8:J8)</f>
        <v>78454.666666666672</v>
      </c>
      <c r="H20" s="130">
        <f>_xlfn.STDEV.S(H8:J8)</f>
        <v>1650.6842015762231</v>
      </c>
      <c r="I20" s="127">
        <f>AVERAGE(K8:M8)</f>
        <v>224518.66666666666</v>
      </c>
      <c r="J20" s="128">
        <f>_xlfn.STDEV.S(K8:M8)</f>
        <v>8119.9337640976682</v>
      </c>
      <c r="K20" s="129">
        <f>AVERAGE(F9:F11)</f>
        <v>222594.33333333334</v>
      </c>
      <c r="L20" s="128">
        <f>_xlfn.STDEV.S(F9:F11)</f>
        <v>3578.5948825388623</v>
      </c>
      <c r="M20" s="129">
        <f>AVERAGE(K9:K11)</f>
        <v>217582</v>
      </c>
      <c r="N20" s="130">
        <f>_xlfn.STDEV.S(K9:K11)</f>
        <v>6893.5668561347829</v>
      </c>
    </row>
    <row r="21" spans="2:17" ht="15" customHeight="1" x14ac:dyDescent="0.25"/>
    <row r="23" spans="2:17" ht="30" x14ac:dyDescent="0.25">
      <c r="C23" s="131" t="s">
        <v>43</v>
      </c>
      <c r="D23" s="132" t="s">
        <v>44</v>
      </c>
      <c r="E23" s="133" t="s">
        <v>45</v>
      </c>
      <c r="F23" s="134" t="s">
        <v>56</v>
      </c>
      <c r="G23" s="135" t="s">
        <v>57</v>
      </c>
      <c r="H23" s="136" t="s">
        <v>58</v>
      </c>
    </row>
    <row r="24" spans="2:17" x14ac:dyDescent="0.25">
      <c r="B24" t="s">
        <v>59</v>
      </c>
      <c r="C24" s="125">
        <f>C16-C19</f>
        <v>85426.333333333328</v>
      </c>
      <c r="D24" s="125">
        <f>E16-E19</f>
        <v>62652.000000000007</v>
      </c>
      <c r="E24" s="125">
        <f>G16-G19</f>
        <v>62749.999999999993</v>
      </c>
      <c r="F24" s="125">
        <f>I16-I19</f>
        <v>182581.66666666666</v>
      </c>
      <c r="G24" s="125">
        <f>K16-K19</f>
        <v>205609.66666666669</v>
      </c>
      <c r="H24" s="125">
        <f>M16-M19</f>
        <v>179143</v>
      </c>
      <c r="I24" t="s">
        <v>60</v>
      </c>
    </row>
    <row r="25" spans="2:17" x14ac:dyDescent="0.25">
      <c r="B25" t="s">
        <v>61</v>
      </c>
      <c r="C25" s="86">
        <f>(C18-C19)/C24</f>
        <v>0.5934001615426937</v>
      </c>
      <c r="D25" s="86">
        <f>(E18-E19)/D24</f>
        <v>0.53302900678882292</v>
      </c>
      <c r="E25" s="86">
        <f>(G18-G19)/E24</f>
        <v>0.62488180610889776</v>
      </c>
      <c r="F25" s="86">
        <f>(I18-I19)/F24</f>
        <v>0.6622552465106939</v>
      </c>
      <c r="G25" s="86">
        <f>(K18-K19)/G24</f>
        <v>0.52895859306225868</v>
      </c>
      <c r="H25" s="86">
        <f>(M18-M19)/H24</f>
        <v>0.7570172059937218</v>
      </c>
      <c r="I25" t="s">
        <v>62</v>
      </c>
    </row>
    <row r="26" spans="2:17" x14ac:dyDescent="0.25">
      <c r="B26" t="s">
        <v>63</v>
      </c>
      <c r="C26" s="86">
        <f>1-C25</f>
        <v>0.4065998384573063</v>
      </c>
      <c r="D26" s="86">
        <f t="shared" ref="D26:H26" si="0">1-D25</f>
        <v>0.46697099321117708</v>
      </c>
      <c r="E26" s="86">
        <f t="shared" si="0"/>
        <v>0.37511819389110224</v>
      </c>
      <c r="F26" s="86">
        <f t="shared" si="0"/>
        <v>0.3377447534893061</v>
      </c>
      <c r="G26" s="86">
        <f t="shared" si="0"/>
        <v>0.47104140693774132</v>
      </c>
      <c r="H26" s="86">
        <f t="shared" si="0"/>
        <v>0.2429827940062782</v>
      </c>
      <c r="I26" t="s">
        <v>64</v>
      </c>
    </row>
  </sheetData>
  <mergeCells count="36">
    <mergeCell ref="X9:X11"/>
    <mergeCell ref="Y9:Y11"/>
    <mergeCell ref="C14:D14"/>
    <mergeCell ref="E14:F14"/>
    <mergeCell ref="G14:H14"/>
    <mergeCell ref="I14:J14"/>
    <mergeCell ref="K14:L14"/>
    <mergeCell ref="M14:N14"/>
    <mergeCell ref="V8:X8"/>
    <mergeCell ref="Y8:AA8"/>
    <mergeCell ref="P9:P11"/>
    <mergeCell ref="Q9:Q11"/>
    <mergeCell ref="R9:R11"/>
    <mergeCell ref="S9:S11"/>
    <mergeCell ref="T9:T11"/>
    <mergeCell ref="U9:U11"/>
    <mergeCell ref="V9:V11"/>
    <mergeCell ref="W9:W11"/>
    <mergeCell ref="P6:R6"/>
    <mergeCell ref="S6:U6"/>
    <mergeCell ref="V6:X6"/>
    <mergeCell ref="Y6:AA6"/>
    <mergeCell ref="P7:R7"/>
    <mergeCell ref="S7:U7"/>
    <mergeCell ref="V7:X7"/>
    <mergeCell ref="Y7:AA7"/>
    <mergeCell ref="P4:R4"/>
    <mergeCell ref="S4:U4"/>
    <mergeCell ref="V4:X4"/>
    <mergeCell ref="Y4:AA4"/>
    <mergeCell ref="P5:R5"/>
    <mergeCell ref="S5:U5"/>
    <mergeCell ref="V5:X5"/>
    <mergeCell ref="Y5:AA5"/>
    <mergeCell ref="P8:R8"/>
    <mergeCell ref="S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6"/>
  <sheetViews>
    <sheetView workbookViewId="0">
      <selection activeCell="E34" sqref="E34"/>
    </sheetView>
  </sheetViews>
  <sheetFormatPr baseColWidth="10" defaultRowHeight="15" x14ac:dyDescent="0.25"/>
  <cols>
    <col min="1" max="27" width="9.42578125" customWidth="1"/>
    <col min="28" max="28" width="11.42578125" customWidth="1"/>
  </cols>
  <sheetData>
    <row r="2" spans="1:27" x14ac:dyDescent="0.25">
      <c r="B2" t="s">
        <v>0</v>
      </c>
      <c r="P2" t="s">
        <v>9</v>
      </c>
    </row>
    <row r="3" spans="1:27" ht="15.75" thickBot="1" x14ac:dyDescent="0.3"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P3" s="51">
        <v>1</v>
      </c>
      <c r="Q3" s="51">
        <v>2</v>
      </c>
      <c r="R3" s="51">
        <v>3</v>
      </c>
      <c r="S3" s="51">
        <v>4</v>
      </c>
      <c r="T3" s="51">
        <v>5</v>
      </c>
      <c r="U3" s="51">
        <v>6</v>
      </c>
      <c r="V3" s="51">
        <v>7</v>
      </c>
      <c r="W3" s="51">
        <v>8</v>
      </c>
      <c r="X3" s="51">
        <v>9</v>
      </c>
      <c r="Y3" s="51">
        <v>10</v>
      </c>
      <c r="Z3" s="51">
        <v>11</v>
      </c>
      <c r="AA3" s="51">
        <v>12</v>
      </c>
    </row>
    <row r="4" spans="1:27" x14ac:dyDescent="0.25">
      <c r="A4" s="51" t="s">
        <v>1</v>
      </c>
      <c r="B4" s="52">
        <v>92714</v>
      </c>
      <c r="C4" s="53">
        <v>102398</v>
      </c>
      <c r="D4" s="54">
        <v>105418</v>
      </c>
      <c r="E4" s="52">
        <v>58840</v>
      </c>
      <c r="F4" s="53">
        <v>59411</v>
      </c>
      <c r="G4" s="54">
        <v>49256</v>
      </c>
      <c r="H4" s="52">
        <v>51025</v>
      </c>
      <c r="I4" s="53">
        <v>51370</v>
      </c>
      <c r="J4" s="54">
        <v>51019</v>
      </c>
      <c r="K4" s="52">
        <v>253136</v>
      </c>
      <c r="L4" s="53">
        <v>244282</v>
      </c>
      <c r="M4" s="54">
        <v>241911</v>
      </c>
      <c r="O4" s="51" t="s">
        <v>1</v>
      </c>
      <c r="P4" s="87" t="s">
        <v>10</v>
      </c>
      <c r="Q4" s="87"/>
      <c r="R4" s="87"/>
      <c r="S4" s="88" t="s">
        <v>11</v>
      </c>
      <c r="T4" s="88"/>
      <c r="U4" s="88"/>
      <c r="V4" s="89" t="s">
        <v>12</v>
      </c>
      <c r="W4" s="89"/>
      <c r="X4" s="89"/>
      <c r="Y4" s="90" t="s">
        <v>13</v>
      </c>
      <c r="Z4" s="90"/>
      <c r="AA4" s="90"/>
    </row>
    <row r="5" spans="1:27" x14ac:dyDescent="0.25">
      <c r="A5" s="51" t="s">
        <v>2</v>
      </c>
      <c r="B5" s="55">
        <v>65880</v>
      </c>
      <c r="C5" s="56">
        <v>8971</v>
      </c>
      <c r="D5" s="57">
        <v>73188</v>
      </c>
      <c r="E5" s="55">
        <v>38589</v>
      </c>
      <c r="F5" s="56">
        <v>39712</v>
      </c>
      <c r="G5" s="57">
        <v>38340</v>
      </c>
      <c r="H5" s="55">
        <v>47264</v>
      </c>
      <c r="I5" s="56">
        <v>47224</v>
      </c>
      <c r="J5" s="57">
        <v>47741</v>
      </c>
      <c r="K5" s="55">
        <v>244171</v>
      </c>
      <c r="L5" s="56">
        <v>240576</v>
      </c>
      <c r="M5" s="57">
        <v>239317</v>
      </c>
      <c r="O5" s="51" t="s">
        <v>2</v>
      </c>
      <c r="P5" s="91" t="s">
        <v>14</v>
      </c>
      <c r="Q5" s="91"/>
      <c r="R5" s="91"/>
      <c r="S5" s="92" t="s">
        <v>15</v>
      </c>
      <c r="T5" s="92"/>
      <c r="U5" s="92"/>
      <c r="V5" s="93" t="s">
        <v>16</v>
      </c>
      <c r="W5" s="93"/>
      <c r="X5" s="93"/>
      <c r="Y5" s="94" t="s">
        <v>17</v>
      </c>
      <c r="Z5" s="94"/>
      <c r="AA5" s="94"/>
    </row>
    <row r="6" spans="1:27" x14ac:dyDescent="0.25">
      <c r="A6" s="51" t="s">
        <v>3</v>
      </c>
      <c r="B6" s="55">
        <v>45587</v>
      </c>
      <c r="C6" s="56">
        <v>91511</v>
      </c>
      <c r="D6" s="57">
        <v>51141</v>
      </c>
      <c r="E6" s="55">
        <v>19986</v>
      </c>
      <c r="F6" s="56">
        <v>19213</v>
      </c>
      <c r="G6" s="57">
        <v>20224</v>
      </c>
      <c r="H6" s="55">
        <v>26723</v>
      </c>
      <c r="I6" s="56">
        <v>27044</v>
      </c>
      <c r="J6" s="57">
        <v>26888</v>
      </c>
      <c r="K6" s="55">
        <v>124800</v>
      </c>
      <c r="L6" s="56">
        <v>121657</v>
      </c>
      <c r="M6" s="57">
        <v>132528</v>
      </c>
      <c r="O6" s="51" t="s">
        <v>3</v>
      </c>
      <c r="P6" s="91" t="s">
        <v>18</v>
      </c>
      <c r="Q6" s="91"/>
      <c r="R6" s="91"/>
      <c r="S6" s="92" t="s">
        <v>19</v>
      </c>
      <c r="T6" s="92"/>
      <c r="U6" s="92"/>
      <c r="V6" s="93" t="s">
        <v>20</v>
      </c>
      <c r="W6" s="93"/>
      <c r="X6" s="93"/>
      <c r="Y6" s="94" t="s">
        <v>21</v>
      </c>
      <c r="Z6" s="94"/>
      <c r="AA6" s="94"/>
    </row>
    <row r="7" spans="1:27" x14ac:dyDescent="0.25">
      <c r="A7" s="51" t="s">
        <v>4</v>
      </c>
      <c r="B7" s="55">
        <v>4578</v>
      </c>
      <c r="C7" s="56">
        <v>6268</v>
      </c>
      <c r="D7" s="57">
        <v>6801</v>
      </c>
      <c r="E7" s="55">
        <v>2376</v>
      </c>
      <c r="F7" s="56">
        <v>2595</v>
      </c>
      <c r="G7" s="57">
        <v>2719</v>
      </c>
      <c r="H7" s="55">
        <v>5218</v>
      </c>
      <c r="I7" s="56">
        <v>5215</v>
      </c>
      <c r="J7" s="57">
        <v>4718</v>
      </c>
      <c r="K7" s="55">
        <v>13277</v>
      </c>
      <c r="L7" s="56">
        <v>14165</v>
      </c>
      <c r="M7" s="57">
        <v>16056</v>
      </c>
      <c r="O7" s="51" t="s">
        <v>4</v>
      </c>
      <c r="P7" s="91" t="s">
        <v>22</v>
      </c>
      <c r="Q7" s="91"/>
      <c r="R7" s="91"/>
      <c r="S7" s="92" t="s">
        <v>23</v>
      </c>
      <c r="T7" s="92"/>
      <c r="U7" s="92"/>
      <c r="V7" s="93" t="s">
        <v>24</v>
      </c>
      <c r="W7" s="93"/>
      <c r="X7" s="93"/>
      <c r="Y7" s="94" t="s">
        <v>25</v>
      </c>
      <c r="Z7" s="94"/>
      <c r="AA7" s="94"/>
    </row>
    <row r="8" spans="1:27" ht="15.75" thickBot="1" x14ac:dyDescent="0.3">
      <c r="A8" s="51" t="s">
        <v>5</v>
      </c>
      <c r="B8" s="58">
        <v>51346</v>
      </c>
      <c r="C8" s="59">
        <v>60922</v>
      </c>
      <c r="D8" s="60">
        <v>63718</v>
      </c>
      <c r="E8" s="58">
        <v>34013</v>
      </c>
      <c r="F8" s="59">
        <v>34220</v>
      </c>
      <c r="G8" s="60">
        <v>35451</v>
      </c>
      <c r="H8" s="58">
        <v>43716</v>
      </c>
      <c r="I8" s="59">
        <v>43635</v>
      </c>
      <c r="J8" s="60">
        <v>42823</v>
      </c>
      <c r="K8" s="58">
        <v>249748</v>
      </c>
      <c r="L8" s="59">
        <v>256934</v>
      </c>
      <c r="M8" s="60">
        <v>248834</v>
      </c>
      <c r="O8" s="51" t="s">
        <v>5</v>
      </c>
      <c r="P8" s="95" t="s">
        <v>26</v>
      </c>
      <c r="Q8" s="95"/>
      <c r="R8" s="95"/>
      <c r="S8" s="96" t="s">
        <v>27</v>
      </c>
      <c r="T8" s="96"/>
      <c r="U8" s="96"/>
      <c r="V8" s="97" t="s">
        <v>28</v>
      </c>
      <c r="W8" s="97"/>
      <c r="X8" s="97"/>
      <c r="Y8" s="98" t="s">
        <v>29</v>
      </c>
      <c r="Z8" s="98"/>
      <c r="AA8" s="98"/>
    </row>
    <row r="9" spans="1:27" ht="15.75" thickBot="1" x14ac:dyDescent="0.3">
      <c r="A9" s="51" t="s">
        <v>6</v>
      </c>
      <c r="B9" s="52">
        <v>162522</v>
      </c>
      <c r="C9" s="53">
        <v>171205</v>
      </c>
      <c r="D9" s="53">
        <v>106919</v>
      </c>
      <c r="E9" s="53">
        <v>11093</v>
      </c>
      <c r="F9" s="54">
        <v>215674</v>
      </c>
      <c r="G9" s="52">
        <v>150046</v>
      </c>
      <c r="H9" s="53">
        <v>153890</v>
      </c>
      <c r="I9" s="53">
        <v>89117</v>
      </c>
      <c r="J9" s="53">
        <v>11975</v>
      </c>
      <c r="K9" s="54">
        <v>160848</v>
      </c>
      <c r="L9" s="56"/>
      <c r="M9" s="57"/>
      <c r="O9" s="51" t="s">
        <v>6</v>
      </c>
      <c r="P9" s="99" t="s">
        <v>30</v>
      </c>
      <c r="Q9" s="100" t="s">
        <v>31</v>
      </c>
      <c r="R9" s="100" t="s">
        <v>32</v>
      </c>
      <c r="S9" s="100" t="s">
        <v>33</v>
      </c>
      <c r="T9" s="100" t="s">
        <v>34</v>
      </c>
      <c r="U9" s="101" t="s">
        <v>35</v>
      </c>
      <c r="V9" s="101" t="s">
        <v>36</v>
      </c>
      <c r="W9" s="101" t="s">
        <v>37</v>
      </c>
      <c r="X9" s="101" t="s">
        <v>38</v>
      </c>
      <c r="Y9" s="102" t="s">
        <v>39</v>
      </c>
      <c r="Z9" s="103"/>
      <c r="AA9" s="104"/>
    </row>
    <row r="10" spans="1:27" ht="15.75" thickBot="1" x14ac:dyDescent="0.3">
      <c r="A10" s="51" t="s">
        <v>7</v>
      </c>
      <c r="B10" s="55">
        <v>150616</v>
      </c>
      <c r="C10" s="56">
        <v>155350</v>
      </c>
      <c r="D10" s="56">
        <v>107699</v>
      </c>
      <c r="E10" s="56">
        <v>14089</v>
      </c>
      <c r="F10" s="57">
        <v>206902</v>
      </c>
      <c r="G10" s="55">
        <v>150949</v>
      </c>
      <c r="H10" s="56">
        <v>148117</v>
      </c>
      <c r="I10" s="56">
        <v>86932</v>
      </c>
      <c r="J10" s="56">
        <v>13510</v>
      </c>
      <c r="K10" s="57">
        <v>160876</v>
      </c>
      <c r="L10" s="56"/>
      <c r="M10" s="57"/>
      <c r="O10" s="51" t="s">
        <v>7</v>
      </c>
      <c r="P10" s="99"/>
      <c r="Q10" s="100"/>
      <c r="R10" s="100"/>
      <c r="S10" s="100"/>
      <c r="T10" s="100"/>
      <c r="U10" s="101"/>
      <c r="V10" s="101"/>
      <c r="W10" s="101"/>
      <c r="X10" s="101"/>
      <c r="Y10" s="102"/>
      <c r="Z10" s="105"/>
      <c r="AA10" s="106"/>
    </row>
    <row r="11" spans="1:27" ht="15.75" thickBot="1" x14ac:dyDescent="0.3">
      <c r="A11" s="51" t="s">
        <v>8</v>
      </c>
      <c r="B11" s="58">
        <v>136500</v>
      </c>
      <c r="C11" s="59">
        <v>152901</v>
      </c>
      <c r="D11" s="59">
        <v>103128</v>
      </c>
      <c r="E11" s="59">
        <v>12220</v>
      </c>
      <c r="F11" s="60">
        <v>197399</v>
      </c>
      <c r="G11" s="58">
        <v>142681</v>
      </c>
      <c r="H11" s="59">
        <v>148717</v>
      </c>
      <c r="I11" s="59">
        <v>87742</v>
      </c>
      <c r="J11" s="59">
        <v>12101</v>
      </c>
      <c r="K11" s="60">
        <v>154885</v>
      </c>
      <c r="L11" s="59"/>
      <c r="M11" s="60"/>
      <c r="O11" s="51" t="s">
        <v>8</v>
      </c>
      <c r="P11" s="99"/>
      <c r="Q11" s="100"/>
      <c r="R11" s="100"/>
      <c r="S11" s="100"/>
      <c r="T11" s="100"/>
      <c r="U11" s="101"/>
      <c r="V11" s="101"/>
      <c r="W11" s="101"/>
      <c r="X11" s="101"/>
      <c r="Y11" s="102"/>
      <c r="Z11" s="105"/>
      <c r="AA11" s="106"/>
    </row>
    <row r="13" spans="1:27" ht="15.75" thickBot="1" x14ac:dyDescent="0.3"/>
    <row r="14" spans="1:27" x14ac:dyDescent="0.25">
      <c r="C14" s="61" t="s">
        <v>43</v>
      </c>
      <c r="D14" s="61"/>
      <c r="E14" s="62" t="s">
        <v>44</v>
      </c>
      <c r="F14" s="62"/>
      <c r="G14" s="63" t="s">
        <v>45</v>
      </c>
      <c r="H14" s="63"/>
      <c r="I14" s="64" t="s">
        <v>46</v>
      </c>
      <c r="J14" s="64"/>
      <c r="K14" s="65" t="s">
        <v>47</v>
      </c>
      <c r="L14" s="65"/>
      <c r="M14" s="66" t="s">
        <v>48</v>
      </c>
      <c r="N14" s="66"/>
    </row>
    <row r="15" spans="1:27" x14ac:dyDescent="0.25">
      <c r="C15" s="67" t="s">
        <v>49</v>
      </c>
      <c r="D15" s="68" t="s">
        <v>50</v>
      </c>
      <c r="E15" s="69" t="s">
        <v>49</v>
      </c>
      <c r="F15" s="68" t="s">
        <v>50</v>
      </c>
      <c r="G15" s="69" t="s">
        <v>49</v>
      </c>
      <c r="H15" s="70" t="s">
        <v>50</v>
      </c>
      <c r="I15" s="67" t="s">
        <v>49</v>
      </c>
      <c r="J15" s="68" t="s">
        <v>50</v>
      </c>
      <c r="K15" s="69" t="s">
        <v>49</v>
      </c>
      <c r="L15" s="68" t="s">
        <v>50</v>
      </c>
      <c r="M15" s="69" t="s">
        <v>49</v>
      </c>
      <c r="N15" s="70" t="s">
        <v>50</v>
      </c>
    </row>
    <row r="16" spans="1:27" x14ac:dyDescent="0.25">
      <c r="B16" s="69" t="s">
        <v>51</v>
      </c>
      <c r="C16" s="71">
        <f>AVERAGE(B4:D4)</f>
        <v>100176.66666666667</v>
      </c>
      <c r="D16" s="72">
        <f>_xlfn.STDEV.S(B4:D4)</f>
        <v>6636.9153477600821</v>
      </c>
      <c r="E16" s="73">
        <f>AVERAGE(E4:G4)</f>
        <v>55835.666666666664</v>
      </c>
      <c r="F16" s="72">
        <f>_xlfn.STDEV.S(E4:G4)</f>
        <v>5705.3063312440408</v>
      </c>
      <c r="G16" s="73">
        <f>AVERAGE(H4:J4)</f>
        <v>51138</v>
      </c>
      <c r="H16" s="74">
        <f>_xlfn.STDEV.S(H4:J4)</f>
        <v>200.94028963848936</v>
      </c>
      <c r="I16" s="71">
        <f>AVERAGE(K4:M4)</f>
        <v>246443</v>
      </c>
      <c r="J16" s="72">
        <f>_xlfn.STDEV.S(K4:M4)</f>
        <v>5916.2992655882445</v>
      </c>
      <c r="K16" s="73">
        <f>AVERAGE(B9:B11)</f>
        <v>149879.33333333334</v>
      </c>
      <c r="L16" s="72">
        <f>_xlfn.STDEV.S(B9:B11)</f>
        <v>13026.631542088437</v>
      </c>
      <c r="M16" s="73">
        <f>AVERAGE(G9:G11)</f>
        <v>147892</v>
      </c>
      <c r="N16" s="74">
        <f>_xlfn.STDEV.S(G9:G11)</f>
        <v>4535.3878555201873</v>
      </c>
    </row>
    <row r="17" spans="2:14" x14ac:dyDescent="0.25">
      <c r="B17" s="73" t="s">
        <v>52</v>
      </c>
      <c r="C17" s="71">
        <f>AVERAGE(B5:D5)</f>
        <v>49346.333333333336</v>
      </c>
      <c r="D17" s="72">
        <f>_xlfn.STDEV.S(B5:D5)</f>
        <v>35156.469850275549</v>
      </c>
      <c r="E17" s="73">
        <f>AVERAGE(E5:G5)</f>
        <v>38880.333333333336</v>
      </c>
      <c r="F17" s="72">
        <f>_xlfn.STDEV.S(E5:G5)</f>
        <v>730.92566881546395</v>
      </c>
      <c r="G17" s="73">
        <f>AVERAGE(H5:J5)</f>
        <v>47409.666666666664</v>
      </c>
      <c r="H17" s="74">
        <f>_xlfn.STDEV.S(H5:J5)</f>
        <v>287.63924164364869</v>
      </c>
      <c r="I17" s="71">
        <f>AVERAGE(K5:M5)</f>
        <v>241354.66666666666</v>
      </c>
      <c r="J17" s="72">
        <f>_xlfn.STDEV.S(K5:M5)</f>
        <v>2518.9423044868122</v>
      </c>
      <c r="K17" s="73">
        <f>AVERAGE(C9:C11)</f>
        <v>159818.66666666666</v>
      </c>
      <c r="L17" s="72">
        <f>_xlfn.STDEV.S(C9:C11)</f>
        <v>9936.5909814852166</v>
      </c>
      <c r="M17" s="73">
        <f>AVERAGE(H9:H11)</f>
        <v>150241.33333333334</v>
      </c>
      <c r="N17" s="74">
        <f>_xlfn.STDEV.S(H9:H11)</f>
        <v>3174.0473111365768</v>
      </c>
    </row>
    <row r="18" spans="2:14" x14ac:dyDescent="0.25">
      <c r="B18" s="73" t="s">
        <v>53</v>
      </c>
      <c r="C18" s="71">
        <f>AVERAGE(B6:D6)</f>
        <v>62746.333333333336</v>
      </c>
      <c r="D18" s="72">
        <f>_xlfn.STDEV.S(B6:D6)</f>
        <v>25065.240181042212</v>
      </c>
      <c r="E18" s="73">
        <f>AVERAGE(E6:G6)</f>
        <v>19807.666666666668</v>
      </c>
      <c r="F18" s="72">
        <f>_xlfn.STDEV.S(E6:G6)</f>
        <v>528.56629984641791</v>
      </c>
      <c r="G18" s="73">
        <f>AVERAGE(H6:J6)</f>
        <v>26885</v>
      </c>
      <c r="H18" s="74">
        <f>_xlfn.STDEV.S(H6:J6)</f>
        <v>160.52102666006095</v>
      </c>
      <c r="I18" s="71">
        <f>AVERAGE(K6:M6)</f>
        <v>126328.33333333333</v>
      </c>
      <c r="J18" s="72">
        <f>_xlfn.STDEV.S(K6:M6)</f>
        <v>5594.3285864644504</v>
      </c>
      <c r="K18" s="73">
        <f>AVERAGE(D9:D11)</f>
        <v>105915.33333333333</v>
      </c>
      <c r="L18" s="72">
        <f>_xlfn.STDEV.S(D9:D11)</f>
        <v>2445.2035361771696</v>
      </c>
      <c r="M18" s="73">
        <f>AVERAGE(I9:I11)</f>
        <v>87930.333333333328</v>
      </c>
      <c r="N18" s="74">
        <f>_xlfn.STDEV.S(I9:I11)</f>
        <v>1104.6077735256679</v>
      </c>
    </row>
    <row r="19" spans="2:14" x14ac:dyDescent="0.25">
      <c r="B19" s="73" t="s">
        <v>54</v>
      </c>
      <c r="C19" s="71">
        <f>AVERAGE(B7:D7)</f>
        <v>5882.333333333333</v>
      </c>
      <c r="D19" s="72">
        <f>_xlfn.STDEV.S(B7:D7)</f>
        <v>1160.5974036388914</v>
      </c>
      <c r="E19" s="73">
        <f>AVERAGE(E7:G7)</f>
        <v>2563.3333333333335</v>
      </c>
      <c r="F19" s="72">
        <f>_xlfn.STDEV.S(E7:G7)</f>
        <v>173.67882235129684</v>
      </c>
      <c r="G19" s="73">
        <f>AVERAGE(H7:J7)</f>
        <v>5050.333333333333</v>
      </c>
      <c r="H19" s="74">
        <f>_xlfn.STDEV.S(H7:J7)</f>
        <v>287.81301800532469</v>
      </c>
      <c r="I19" s="71">
        <f>AVERAGE(K7:M7)</f>
        <v>14499.333333333334</v>
      </c>
      <c r="J19" s="72">
        <f>_xlfn.STDEV.S(K7:M7)</f>
        <v>1419.346445845176</v>
      </c>
      <c r="K19" s="73">
        <f>AVERAGE(E9:E11)</f>
        <v>12467.333333333334</v>
      </c>
      <c r="L19" s="72">
        <f>_xlfn.STDEV.S(E9:E11)</f>
        <v>1513.2363772171659</v>
      </c>
      <c r="M19" s="73">
        <f>AVERAGE(J9:J11)</f>
        <v>12528.666666666666</v>
      </c>
      <c r="N19" s="74">
        <f>_xlfn.STDEV.S(J9:J11)</f>
        <v>852.19148865342072</v>
      </c>
    </row>
    <row r="20" spans="2:14" ht="15.75" thickBot="1" x14ac:dyDescent="0.3">
      <c r="B20" s="75" t="s">
        <v>55</v>
      </c>
      <c r="C20" s="76">
        <f>AVERAGE(B8:D8)</f>
        <v>58662</v>
      </c>
      <c r="D20" s="77">
        <f>_xlfn.STDEV.S(B8:D8)</f>
        <v>6488.2429054405784</v>
      </c>
      <c r="E20" s="78">
        <f>AVERAGE(E8:G8)</f>
        <v>34561.333333333336</v>
      </c>
      <c r="F20" s="77">
        <f>_xlfn.STDEV.S(E8:G8)</f>
        <v>777.39458020578797</v>
      </c>
      <c r="G20" s="78">
        <f>AVERAGE(H8:J8)</f>
        <v>43391.333333333336</v>
      </c>
      <c r="H20" s="79">
        <f>_xlfn.STDEV.S(H8:J8)</f>
        <v>493.85456698640883</v>
      </c>
      <c r="I20" s="76">
        <f>AVERAGE(K8:M8)</f>
        <v>251838.66666666666</v>
      </c>
      <c r="J20" s="77">
        <f>_xlfn.STDEV.S(K8:M8)</f>
        <v>4436.2895907879292</v>
      </c>
      <c r="K20" s="78">
        <f>AVERAGE(F9:F11)</f>
        <v>206658.33333333334</v>
      </c>
      <c r="L20" s="77">
        <f>_xlfn.STDEV.S(F9:F11)</f>
        <v>9139.9363418643861</v>
      </c>
      <c r="M20" s="78">
        <f>AVERAGE(K9:K11)</f>
        <v>158869.66666666666</v>
      </c>
      <c r="N20" s="79">
        <f>_xlfn.STDEV.S(K9:K11)</f>
        <v>3450.8509578556614</v>
      </c>
    </row>
    <row r="21" spans="2:14" ht="15" customHeight="1" x14ac:dyDescent="0.25"/>
    <row r="23" spans="2:14" ht="30" x14ac:dyDescent="0.25">
      <c r="C23" s="80" t="s">
        <v>43</v>
      </c>
      <c r="D23" s="81" t="s">
        <v>44</v>
      </c>
      <c r="E23" s="82" t="s">
        <v>45</v>
      </c>
      <c r="F23" s="83" t="s">
        <v>56</v>
      </c>
      <c r="G23" s="84" t="s">
        <v>57</v>
      </c>
      <c r="H23" s="85" t="s">
        <v>58</v>
      </c>
    </row>
    <row r="24" spans="2:14" x14ac:dyDescent="0.25">
      <c r="B24" t="s">
        <v>59</v>
      </c>
      <c r="C24">
        <f>C16-C19</f>
        <v>94294.333333333343</v>
      </c>
      <c r="D24">
        <f>E16-E19</f>
        <v>53272.333333333328</v>
      </c>
      <c r="E24">
        <f>G16-G19</f>
        <v>46087.666666666664</v>
      </c>
      <c r="F24">
        <f>I16-I19</f>
        <v>231943.66666666666</v>
      </c>
      <c r="G24">
        <f>K16-K19</f>
        <v>137412</v>
      </c>
      <c r="H24">
        <f>M16-M19</f>
        <v>135363.33333333334</v>
      </c>
      <c r="I24" t="s">
        <v>60</v>
      </c>
    </row>
    <row r="25" spans="2:14" x14ac:dyDescent="0.25">
      <c r="B25" t="s">
        <v>61</v>
      </c>
      <c r="C25" s="86">
        <f>(C18-C19)/C24</f>
        <v>0.60304790319672796</v>
      </c>
      <c r="D25" s="86">
        <f>(E18-E19)/D24</f>
        <v>0.32370148357183537</v>
      </c>
      <c r="E25" s="86">
        <f>(G18-G19)/E24</f>
        <v>0.47376376904884177</v>
      </c>
      <c r="F25" s="86">
        <f>(I18-I19)/F24</f>
        <v>0.48213862274029184</v>
      </c>
      <c r="G25" s="86">
        <f>(K18-K19)/G24</f>
        <v>0.6800570546968242</v>
      </c>
      <c r="H25" s="86">
        <f>(M18-M19)/H24</f>
        <v>0.55703169248196205</v>
      </c>
      <c r="I25" t="s">
        <v>62</v>
      </c>
    </row>
    <row r="26" spans="2:14" x14ac:dyDescent="0.25">
      <c r="B26" t="s">
        <v>63</v>
      </c>
      <c r="C26" s="86">
        <f t="shared" ref="C26:H26" si="0">1-C25</f>
        <v>0.39695209680327204</v>
      </c>
      <c r="D26" s="86">
        <f t="shared" si="0"/>
        <v>0.67629851642816463</v>
      </c>
      <c r="E26" s="86">
        <f t="shared" si="0"/>
        <v>0.52623623095115823</v>
      </c>
      <c r="F26" s="86">
        <f t="shared" si="0"/>
        <v>0.51786137725970816</v>
      </c>
      <c r="G26" s="86">
        <f t="shared" si="0"/>
        <v>0.3199429453031758</v>
      </c>
      <c r="H26" s="86">
        <f t="shared" si="0"/>
        <v>0.44296830751803795</v>
      </c>
      <c r="I26" t="s">
        <v>64</v>
      </c>
    </row>
  </sheetData>
  <mergeCells count="36">
    <mergeCell ref="V9:V11"/>
    <mergeCell ref="W9:W11"/>
    <mergeCell ref="X9:X11"/>
    <mergeCell ref="Y9:Y11"/>
    <mergeCell ref="C14:D14"/>
    <mergeCell ref="E14:F14"/>
    <mergeCell ref="G14:H14"/>
    <mergeCell ref="I14:J14"/>
    <mergeCell ref="K14:L14"/>
    <mergeCell ref="M14:N14"/>
    <mergeCell ref="P8:R8"/>
    <mergeCell ref="S8:U8"/>
    <mergeCell ref="V8:X8"/>
    <mergeCell ref="Y8:AA8"/>
    <mergeCell ref="P9:P11"/>
    <mergeCell ref="Q9:Q11"/>
    <mergeCell ref="R9:R11"/>
    <mergeCell ref="S9:S11"/>
    <mergeCell ref="T9:T11"/>
    <mergeCell ref="U9:U11"/>
    <mergeCell ref="P6:R6"/>
    <mergeCell ref="S6:U6"/>
    <mergeCell ref="V6:X6"/>
    <mergeCell ref="Y6:AA6"/>
    <mergeCell ref="P7:R7"/>
    <mergeCell ref="S7:U7"/>
    <mergeCell ref="V7:X7"/>
    <mergeCell ref="Y7:AA7"/>
    <mergeCell ref="P4:R4"/>
    <mergeCell ref="S4:U4"/>
    <mergeCell ref="V4:X4"/>
    <mergeCell ref="Y4:AA4"/>
    <mergeCell ref="P5:R5"/>
    <mergeCell ref="S5:U5"/>
    <mergeCell ref="V5:X5"/>
    <mergeCell ref="Y5:A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6"/>
  <sheetViews>
    <sheetView workbookViewId="0">
      <selection activeCell="C6" sqref="C6"/>
    </sheetView>
  </sheetViews>
  <sheetFormatPr baseColWidth="10" defaultRowHeight="15" x14ac:dyDescent="0.25"/>
  <cols>
    <col min="1" max="27" width="9.42578125" customWidth="1"/>
    <col min="28" max="28" width="11.42578125" customWidth="1"/>
  </cols>
  <sheetData>
    <row r="2" spans="1:27" x14ac:dyDescent="0.25">
      <c r="B2" t="s">
        <v>0</v>
      </c>
      <c r="P2" t="s">
        <v>9</v>
      </c>
    </row>
    <row r="3" spans="1:27" ht="15.75" thickBot="1" x14ac:dyDescent="0.3"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P3" s="51">
        <v>1</v>
      </c>
      <c r="Q3" s="51">
        <v>2</v>
      </c>
      <c r="R3" s="51">
        <v>3</v>
      </c>
      <c r="S3" s="51">
        <v>4</v>
      </c>
      <c r="T3" s="51">
        <v>5</v>
      </c>
      <c r="U3" s="51">
        <v>6</v>
      </c>
      <c r="V3" s="51">
        <v>7</v>
      </c>
      <c r="W3" s="51">
        <v>8</v>
      </c>
      <c r="X3" s="51">
        <v>9</v>
      </c>
      <c r="Y3" s="51">
        <v>10</v>
      </c>
      <c r="Z3" s="51">
        <v>11</v>
      </c>
      <c r="AA3" s="51">
        <v>12</v>
      </c>
    </row>
    <row r="4" spans="1:27" x14ac:dyDescent="0.25">
      <c r="A4" s="51" t="s">
        <v>1</v>
      </c>
      <c r="B4" s="52">
        <v>97031</v>
      </c>
      <c r="C4" s="53">
        <v>98953</v>
      </c>
      <c r="D4" s="54">
        <v>97689</v>
      </c>
      <c r="E4" s="52">
        <v>59940</v>
      </c>
      <c r="F4" s="53">
        <v>57578</v>
      </c>
      <c r="G4" s="54">
        <v>58420</v>
      </c>
      <c r="H4" s="52">
        <v>67997</v>
      </c>
      <c r="I4" s="53">
        <v>69204</v>
      </c>
      <c r="J4" s="54">
        <v>69696</v>
      </c>
      <c r="K4" s="52">
        <v>144259</v>
      </c>
      <c r="L4" s="53">
        <v>142171</v>
      </c>
      <c r="M4" s="54">
        <v>139472</v>
      </c>
      <c r="O4" s="51" t="s">
        <v>1</v>
      </c>
      <c r="P4" s="87" t="s">
        <v>10</v>
      </c>
      <c r="Q4" s="87"/>
      <c r="R4" s="87"/>
      <c r="S4" s="88" t="s">
        <v>11</v>
      </c>
      <c r="T4" s="88"/>
      <c r="U4" s="88"/>
      <c r="V4" s="89" t="s">
        <v>12</v>
      </c>
      <c r="W4" s="89"/>
      <c r="X4" s="89"/>
      <c r="Y4" s="90" t="s">
        <v>13</v>
      </c>
      <c r="Z4" s="90"/>
      <c r="AA4" s="90"/>
    </row>
    <row r="5" spans="1:27" x14ac:dyDescent="0.25">
      <c r="A5" s="51" t="s">
        <v>2</v>
      </c>
      <c r="B5" s="55">
        <v>80986</v>
      </c>
      <c r="C5" s="56">
        <v>84313</v>
      </c>
      <c r="D5" s="57">
        <v>83782</v>
      </c>
      <c r="E5" s="55">
        <v>44180</v>
      </c>
      <c r="F5" s="56">
        <v>44842</v>
      </c>
      <c r="G5" s="57">
        <v>45108</v>
      </c>
      <c r="H5" s="55">
        <v>65099</v>
      </c>
      <c r="I5" s="56">
        <v>67983</v>
      </c>
      <c r="J5" s="57">
        <v>68747</v>
      </c>
      <c r="K5" s="55">
        <v>134089</v>
      </c>
      <c r="L5" s="56">
        <v>133513</v>
      </c>
      <c r="M5" s="57">
        <v>132878</v>
      </c>
      <c r="O5" s="51" t="s">
        <v>2</v>
      </c>
      <c r="P5" s="91" t="s">
        <v>14</v>
      </c>
      <c r="Q5" s="91"/>
      <c r="R5" s="91"/>
      <c r="S5" s="92" t="s">
        <v>15</v>
      </c>
      <c r="T5" s="92"/>
      <c r="U5" s="92"/>
      <c r="V5" s="93" t="s">
        <v>16</v>
      </c>
      <c r="W5" s="93"/>
      <c r="X5" s="93"/>
      <c r="Y5" s="94" t="s">
        <v>17</v>
      </c>
      <c r="Z5" s="94"/>
      <c r="AA5" s="94"/>
    </row>
    <row r="6" spans="1:27" x14ac:dyDescent="0.25">
      <c r="A6" s="51" t="s">
        <v>3</v>
      </c>
      <c r="B6" s="55">
        <v>62016</v>
      </c>
      <c r="C6" s="56">
        <v>59528</v>
      </c>
      <c r="D6" s="57">
        <v>60366</v>
      </c>
      <c r="E6" s="55">
        <v>24897</v>
      </c>
      <c r="F6" s="56">
        <v>25566</v>
      </c>
      <c r="G6" s="57">
        <v>27001</v>
      </c>
      <c r="H6" s="55">
        <v>36297</v>
      </c>
      <c r="I6" s="56">
        <v>35703</v>
      </c>
      <c r="J6" s="57">
        <v>36321</v>
      </c>
      <c r="K6" s="55">
        <v>74799</v>
      </c>
      <c r="L6" s="56">
        <v>71032</v>
      </c>
      <c r="M6" s="57">
        <v>73847</v>
      </c>
      <c r="O6" s="51" t="s">
        <v>3</v>
      </c>
      <c r="P6" s="91" t="s">
        <v>18</v>
      </c>
      <c r="Q6" s="91"/>
      <c r="R6" s="91"/>
      <c r="S6" s="92" t="s">
        <v>19</v>
      </c>
      <c r="T6" s="92"/>
      <c r="U6" s="92"/>
      <c r="V6" s="93" t="s">
        <v>20</v>
      </c>
      <c r="W6" s="93"/>
      <c r="X6" s="93"/>
      <c r="Y6" s="94" t="s">
        <v>21</v>
      </c>
      <c r="Z6" s="94"/>
      <c r="AA6" s="94"/>
    </row>
    <row r="7" spans="1:27" x14ac:dyDescent="0.25">
      <c r="A7" s="51" t="s">
        <v>4</v>
      </c>
      <c r="B7" s="55">
        <v>4383</v>
      </c>
      <c r="C7" s="56">
        <v>3496</v>
      </c>
      <c r="D7" s="57">
        <v>4105</v>
      </c>
      <c r="E7" s="55">
        <v>2383</v>
      </c>
      <c r="F7" s="56">
        <v>2510</v>
      </c>
      <c r="G7" s="57">
        <v>2855</v>
      </c>
      <c r="H7" s="55">
        <v>4772</v>
      </c>
      <c r="I7" s="56">
        <v>4926</v>
      </c>
      <c r="J7" s="57">
        <v>4947</v>
      </c>
      <c r="K7" s="55">
        <v>11609</v>
      </c>
      <c r="L7" s="56">
        <v>11251</v>
      </c>
      <c r="M7" s="57">
        <v>12825</v>
      </c>
      <c r="O7" s="51" t="s">
        <v>4</v>
      </c>
      <c r="P7" s="91" t="s">
        <v>22</v>
      </c>
      <c r="Q7" s="91"/>
      <c r="R7" s="91"/>
      <c r="S7" s="92" t="s">
        <v>23</v>
      </c>
      <c r="T7" s="92"/>
      <c r="U7" s="92"/>
      <c r="V7" s="93" t="s">
        <v>24</v>
      </c>
      <c r="W7" s="93"/>
      <c r="X7" s="93"/>
      <c r="Y7" s="94" t="s">
        <v>25</v>
      </c>
      <c r="Z7" s="94"/>
      <c r="AA7" s="94"/>
    </row>
    <row r="8" spans="1:27" ht="15.75" thickBot="1" x14ac:dyDescent="0.3">
      <c r="A8" s="51" t="s">
        <v>5</v>
      </c>
      <c r="B8" s="58">
        <v>85644</v>
      </c>
      <c r="C8" s="59">
        <v>84993</v>
      </c>
      <c r="D8" s="60">
        <v>85764</v>
      </c>
      <c r="E8" s="58">
        <v>50374</v>
      </c>
      <c r="F8" s="59">
        <v>50345</v>
      </c>
      <c r="G8" s="60">
        <v>49187</v>
      </c>
      <c r="H8" s="58">
        <v>69516</v>
      </c>
      <c r="I8" s="59">
        <v>67723</v>
      </c>
      <c r="J8" s="60">
        <v>53159</v>
      </c>
      <c r="K8" s="58">
        <v>145451</v>
      </c>
      <c r="L8" s="59">
        <v>140587</v>
      </c>
      <c r="M8" s="60">
        <v>137147</v>
      </c>
      <c r="O8" s="51" t="s">
        <v>5</v>
      </c>
      <c r="P8" s="95" t="s">
        <v>26</v>
      </c>
      <c r="Q8" s="95"/>
      <c r="R8" s="95"/>
      <c r="S8" s="96" t="s">
        <v>27</v>
      </c>
      <c r="T8" s="96"/>
      <c r="U8" s="96"/>
      <c r="V8" s="97" t="s">
        <v>28</v>
      </c>
      <c r="W8" s="97"/>
      <c r="X8" s="97"/>
      <c r="Y8" s="98" t="s">
        <v>29</v>
      </c>
      <c r="Z8" s="98"/>
      <c r="AA8" s="98"/>
    </row>
    <row r="9" spans="1:27" ht="15.75" thickBot="1" x14ac:dyDescent="0.3">
      <c r="A9" s="51" t="s">
        <v>6</v>
      </c>
      <c r="B9" s="52">
        <v>202499</v>
      </c>
      <c r="C9" s="53">
        <v>190674</v>
      </c>
      <c r="D9" s="53">
        <v>88094</v>
      </c>
      <c r="E9" s="53">
        <v>14147</v>
      </c>
      <c r="F9" s="54">
        <v>183561</v>
      </c>
      <c r="G9" s="52">
        <v>184786</v>
      </c>
      <c r="H9" s="53">
        <v>174694</v>
      </c>
      <c r="I9" s="53">
        <v>100524</v>
      </c>
      <c r="J9" s="53">
        <v>9954</v>
      </c>
      <c r="K9" s="54">
        <v>165410</v>
      </c>
      <c r="L9" s="56"/>
      <c r="M9" s="57"/>
      <c r="O9" s="51" t="s">
        <v>6</v>
      </c>
      <c r="P9" s="99" t="s">
        <v>30</v>
      </c>
      <c r="Q9" s="100" t="s">
        <v>31</v>
      </c>
      <c r="R9" s="100" t="s">
        <v>32</v>
      </c>
      <c r="S9" s="100" t="s">
        <v>33</v>
      </c>
      <c r="T9" s="100" t="s">
        <v>34</v>
      </c>
      <c r="U9" s="101" t="s">
        <v>35</v>
      </c>
      <c r="V9" s="101" t="s">
        <v>36</v>
      </c>
      <c r="W9" s="101" t="s">
        <v>37</v>
      </c>
      <c r="X9" s="101" t="s">
        <v>38</v>
      </c>
      <c r="Y9" s="102" t="s">
        <v>39</v>
      </c>
      <c r="Z9" s="103"/>
      <c r="AA9" s="104"/>
    </row>
    <row r="10" spans="1:27" ht="15.75" thickBot="1" x14ac:dyDescent="0.3">
      <c r="A10" s="51" t="s">
        <v>7</v>
      </c>
      <c r="B10" s="55">
        <v>199617</v>
      </c>
      <c r="C10" s="56">
        <v>185815</v>
      </c>
      <c r="D10" s="56">
        <v>85847</v>
      </c>
      <c r="E10" s="56">
        <v>14702</v>
      </c>
      <c r="F10" s="57">
        <v>198177</v>
      </c>
      <c r="G10" s="55">
        <v>184158</v>
      </c>
      <c r="H10" s="56">
        <v>168394</v>
      </c>
      <c r="I10" s="56">
        <v>97213</v>
      </c>
      <c r="J10" s="56">
        <v>10041</v>
      </c>
      <c r="K10" s="57">
        <v>174211</v>
      </c>
      <c r="L10" s="56"/>
      <c r="M10" s="57"/>
      <c r="O10" s="51" t="s">
        <v>7</v>
      </c>
      <c r="P10" s="99"/>
      <c r="Q10" s="100"/>
      <c r="R10" s="100"/>
      <c r="S10" s="100"/>
      <c r="T10" s="100"/>
      <c r="U10" s="101"/>
      <c r="V10" s="101"/>
      <c r="W10" s="101"/>
      <c r="X10" s="101"/>
      <c r="Y10" s="102"/>
      <c r="Z10" s="105"/>
      <c r="AA10" s="106"/>
    </row>
    <row r="11" spans="1:27" ht="15.75" thickBot="1" x14ac:dyDescent="0.3">
      <c r="A11" s="51" t="s">
        <v>8</v>
      </c>
      <c r="B11" s="58">
        <v>192773</v>
      </c>
      <c r="C11" s="59">
        <v>184760</v>
      </c>
      <c r="D11" s="59">
        <v>87183</v>
      </c>
      <c r="E11" s="59">
        <v>13709</v>
      </c>
      <c r="F11" s="60">
        <v>184793</v>
      </c>
      <c r="G11" s="58">
        <v>175597</v>
      </c>
      <c r="H11" s="59">
        <v>161746</v>
      </c>
      <c r="I11" s="59">
        <v>92943</v>
      </c>
      <c r="J11" s="59">
        <v>13744</v>
      </c>
      <c r="K11" s="60">
        <v>169708</v>
      </c>
      <c r="L11" s="59"/>
      <c r="M11" s="60"/>
      <c r="O11" s="51" t="s">
        <v>8</v>
      </c>
      <c r="P11" s="99"/>
      <c r="Q11" s="100"/>
      <c r="R11" s="100"/>
      <c r="S11" s="100"/>
      <c r="T11" s="100"/>
      <c r="U11" s="101"/>
      <c r="V11" s="101"/>
      <c r="W11" s="101"/>
      <c r="X11" s="101"/>
      <c r="Y11" s="102"/>
      <c r="Z11" s="105"/>
      <c r="AA11" s="106"/>
    </row>
    <row r="13" spans="1:27" ht="15.75" thickBot="1" x14ac:dyDescent="0.3"/>
    <row r="14" spans="1:27" x14ac:dyDescent="0.25">
      <c r="C14" s="61" t="s">
        <v>43</v>
      </c>
      <c r="D14" s="61"/>
      <c r="E14" s="62" t="s">
        <v>44</v>
      </c>
      <c r="F14" s="62"/>
      <c r="G14" s="63" t="s">
        <v>45</v>
      </c>
      <c r="H14" s="63"/>
      <c r="I14" s="64" t="s">
        <v>46</v>
      </c>
      <c r="J14" s="64"/>
      <c r="K14" s="65" t="s">
        <v>47</v>
      </c>
      <c r="L14" s="65"/>
      <c r="M14" s="66" t="s">
        <v>48</v>
      </c>
      <c r="N14" s="66"/>
    </row>
    <row r="15" spans="1:27" x14ac:dyDescent="0.25">
      <c r="C15" s="67" t="s">
        <v>49</v>
      </c>
      <c r="D15" s="68" t="s">
        <v>50</v>
      </c>
      <c r="E15" s="69" t="s">
        <v>49</v>
      </c>
      <c r="F15" s="68" t="s">
        <v>50</v>
      </c>
      <c r="G15" s="69" t="s">
        <v>49</v>
      </c>
      <c r="H15" s="70" t="s">
        <v>50</v>
      </c>
      <c r="I15" s="67" t="s">
        <v>49</v>
      </c>
      <c r="J15" s="68" t="s">
        <v>50</v>
      </c>
      <c r="K15" s="69" t="s">
        <v>49</v>
      </c>
      <c r="L15" s="68" t="s">
        <v>50</v>
      </c>
      <c r="M15" s="69" t="s">
        <v>49</v>
      </c>
      <c r="N15" s="70" t="s">
        <v>50</v>
      </c>
    </row>
    <row r="16" spans="1:27" x14ac:dyDescent="0.25">
      <c r="B16" s="69" t="s">
        <v>51</v>
      </c>
      <c r="C16" s="71">
        <f>AVERAGE(B4:D4)</f>
        <v>97891</v>
      </c>
      <c r="D16" s="72">
        <f>_xlfn.STDEV.S(B4:D4)</f>
        <v>976.79271086551421</v>
      </c>
      <c r="E16" s="73">
        <f>AVERAGE(E4:G4)</f>
        <v>58646</v>
      </c>
      <c r="F16" s="72">
        <f>_xlfn.STDEV.S(E4:G4)</f>
        <v>1197.1081822458655</v>
      </c>
      <c r="G16" s="73">
        <f>AVERAGE(H4:J4)</f>
        <v>68965.666666666672</v>
      </c>
      <c r="H16" s="74">
        <f>_xlfn.STDEV.S(H4:J4)</f>
        <v>874.21526715868629</v>
      </c>
      <c r="I16" s="71">
        <f>AVERAGE(K4:M4)</f>
        <v>141967.33333333334</v>
      </c>
      <c r="J16" s="72">
        <f>_xlfn.STDEV.S(K4:M4)</f>
        <v>2399.9900694238995</v>
      </c>
      <c r="K16" s="73">
        <f>AVERAGE(B9:B11)</f>
        <v>198296.33333333334</v>
      </c>
      <c r="L16" s="72">
        <f>_xlfn.STDEV.S(B9:B11)</f>
        <v>4995.687073199575</v>
      </c>
      <c r="M16" s="73">
        <f>AVERAGE(G9:G11)</f>
        <v>181513.66666666666</v>
      </c>
      <c r="N16" s="74">
        <f>_xlfn.STDEV.S(G9:G11)</f>
        <v>5133.5956534707066</v>
      </c>
    </row>
    <row r="17" spans="2:14" x14ac:dyDescent="0.25">
      <c r="B17" s="73" t="s">
        <v>52</v>
      </c>
      <c r="C17" s="71">
        <f>AVERAGE(B5:D5)</f>
        <v>83027</v>
      </c>
      <c r="D17" s="72">
        <f>_xlfn.STDEV.S(B5:D5)</f>
        <v>1787.3866397620857</v>
      </c>
      <c r="E17" s="73">
        <f>AVERAGE(E5:G5)</f>
        <v>44710</v>
      </c>
      <c r="F17" s="72">
        <f>_xlfn.STDEV.S(E5:G5)</f>
        <v>477.87446050191886</v>
      </c>
      <c r="G17" s="73">
        <f>AVERAGE(H5:J5)</f>
        <v>67276.333333333328</v>
      </c>
      <c r="H17" s="74">
        <f>_xlfn.STDEV.S(H5:J5)</f>
        <v>1923.9306986826041</v>
      </c>
      <c r="I17" s="71">
        <f>AVERAGE(K5:M5)</f>
        <v>133493.33333333334</v>
      </c>
      <c r="J17" s="72">
        <f>_xlfn.STDEV.S(K5:M5)</f>
        <v>605.73949296156457</v>
      </c>
      <c r="K17" s="73">
        <f>AVERAGE(C9:C11)</f>
        <v>187083</v>
      </c>
      <c r="L17" s="72">
        <f>_xlfn.STDEV.S(C9:C11)</f>
        <v>3154.3172002828123</v>
      </c>
      <c r="M17" s="73">
        <f>AVERAGE(H9:H11)</f>
        <v>168278</v>
      </c>
      <c r="N17" s="74">
        <f>_xlfn.STDEV.S(H9:H11)</f>
        <v>6474.7793784807836</v>
      </c>
    </row>
    <row r="18" spans="2:14" x14ac:dyDescent="0.25">
      <c r="B18" s="73" t="s">
        <v>53</v>
      </c>
      <c r="C18" s="71">
        <f>AVERAGE(B6:D6)</f>
        <v>60636.666666666664</v>
      </c>
      <c r="D18" s="72">
        <f>_xlfn.STDEV.S(B6:D6)</f>
        <v>1265.8915172056938</v>
      </c>
      <c r="E18" s="73">
        <f>AVERAGE(E6:G6)</f>
        <v>25821.333333333332</v>
      </c>
      <c r="F18" s="72">
        <f>_xlfn.STDEV.S(E6:G6)</f>
        <v>1074.9885270705606</v>
      </c>
      <c r="G18" s="73">
        <f>AVERAGE(H6:J6)</f>
        <v>36107</v>
      </c>
      <c r="H18" s="74">
        <f>_xlfn.STDEV.S(H6:J6)</f>
        <v>350.07999085923205</v>
      </c>
      <c r="I18" s="71">
        <f>AVERAGE(K6:M6)</f>
        <v>73226</v>
      </c>
      <c r="J18" s="72">
        <f>_xlfn.STDEV.S(K6:M6)</f>
        <v>1958.7758932557854</v>
      </c>
      <c r="K18" s="73">
        <f>AVERAGE(D9:D11)</f>
        <v>87041.333333333328</v>
      </c>
      <c r="L18" s="72">
        <f>_xlfn.STDEV.S(D9:D11)</f>
        <v>1130.1788943938625</v>
      </c>
      <c r="M18" s="73">
        <f>AVERAGE(I9:I11)</f>
        <v>96893.333333333328</v>
      </c>
      <c r="N18" s="74">
        <f>_xlfn.STDEV.S(I9:I11)</f>
        <v>3800.5960497444785</v>
      </c>
    </row>
    <row r="19" spans="2:14" x14ac:dyDescent="0.25">
      <c r="B19" s="73" t="s">
        <v>54</v>
      </c>
      <c r="C19" s="71">
        <f>AVERAGE(B7:D7)</f>
        <v>3994.6666666666665</v>
      </c>
      <c r="D19" s="72">
        <f>_xlfn.STDEV.S(B7:D7)</f>
        <v>453.67646327899064</v>
      </c>
      <c r="E19" s="73">
        <f>AVERAGE(E7:G7)</f>
        <v>2582.6666666666665</v>
      </c>
      <c r="F19" s="72">
        <f>_xlfn.STDEV.S(E7:G7)</f>
        <v>244.24646022682361</v>
      </c>
      <c r="G19" s="73">
        <f>AVERAGE(H7:J7)</f>
        <v>4881.666666666667</v>
      </c>
      <c r="H19" s="74">
        <f>_xlfn.STDEV.S(H7:J7)</f>
        <v>95.552777737401925</v>
      </c>
      <c r="I19" s="71">
        <f>AVERAGE(K7:M7)</f>
        <v>11895</v>
      </c>
      <c r="J19" s="72">
        <f>_xlfn.STDEV.S(K7:M7)</f>
        <v>825.05514967182648</v>
      </c>
      <c r="K19" s="73">
        <f>AVERAGE(E9:E11)</f>
        <v>14186</v>
      </c>
      <c r="L19" s="72">
        <f>_xlfn.STDEV.S(E9:E11)</f>
        <v>497.64746558181122</v>
      </c>
      <c r="M19" s="73">
        <f>AVERAGE(J9:J11)</f>
        <v>11246.333333333334</v>
      </c>
      <c r="N19" s="74">
        <f>_xlfn.STDEV.S(J9:J11)</f>
        <v>2163.4801439655839</v>
      </c>
    </row>
    <row r="20" spans="2:14" ht="15.75" thickBot="1" x14ac:dyDescent="0.3">
      <c r="B20" s="75" t="s">
        <v>55</v>
      </c>
      <c r="C20" s="76">
        <f>AVERAGE(B8:D8)</f>
        <v>85467</v>
      </c>
      <c r="D20" s="77">
        <f>_xlfn.STDEV.S(B8:D8)</f>
        <v>414.85780696522994</v>
      </c>
      <c r="E20" s="78">
        <f>AVERAGE(E8:G8)</f>
        <v>49968.666666666664</v>
      </c>
      <c r="F20" s="77">
        <f>_xlfn.STDEV.S(E8:G8)</f>
        <v>677.09846649754968</v>
      </c>
      <c r="G20" s="78">
        <f>AVERAGE(H8:J8)</f>
        <v>63466</v>
      </c>
      <c r="H20" s="79">
        <f>_xlfn.STDEV.S(H8:J8)</f>
        <v>8971.0311001578848</v>
      </c>
      <c r="I20" s="76">
        <f>AVERAGE(K8:M8)</f>
        <v>141061.66666666666</v>
      </c>
      <c r="J20" s="77">
        <f>_xlfn.STDEV.S(K8:M8)</f>
        <v>4172.2997655170147</v>
      </c>
      <c r="K20" s="78">
        <f>AVERAGE(F9:F11)</f>
        <v>188843.66666666666</v>
      </c>
      <c r="L20" s="77">
        <f>_xlfn.STDEV.S(F9:F11)</f>
        <v>8106.3425373798091</v>
      </c>
      <c r="M20" s="78">
        <f>AVERAGE(K9:K11)</f>
        <v>169776.33333333334</v>
      </c>
      <c r="N20" s="79">
        <f>_xlfn.STDEV.S(K9:K11)</f>
        <v>4400.8979008076676</v>
      </c>
    </row>
    <row r="21" spans="2:14" ht="15" customHeight="1" x14ac:dyDescent="0.25"/>
    <row r="23" spans="2:14" ht="30" x14ac:dyDescent="0.25">
      <c r="C23" s="80" t="s">
        <v>43</v>
      </c>
      <c r="D23" s="81" t="s">
        <v>44</v>
      </c>
      <c r="E23" s="82" t="s">
        <v>45</v>
      </c>
      <c r="F23" s="83" t="s">
        <v>56</v>
      </c>
      <c r="G23" s="84" t="s">
        <v>57</v>
      </c>
      <c r="H23" s="85" t="s">
        <v>58</v>
      </c>
    </row>
    <row r="24" spans="2:14" x14ac:dyDescent="0.25">
      <c r="B24" t="s">
        <v>59</v>
      </c>
      <c r="C24">
        <f>C16-C19</f>
        <v>93896.333333333328</v>
      </c>
      <c r="D24">
        <f>E16-E19</f>
        <v>56063.333333333336</v>
      </c>
      <c r="E24">
        <f>G16-G19</f>
        <v>64084.000000000007</v>
      </c>
      <c r="F24">
        <f>I16-I19</f>
        <v>130072.33333333334</v>
      </c>
      <c r="G24">
        <f>K16-K19</f>
        <v>184110.33333333334</v>
      </c>
      <c r="H24">
        <f>M16-M19</f>
        <v>170267.33333333331</v>
      </c>
      <c r="I24" t="s">
        <v>60</v>
      </c>
    </row>
    <row r="25" spans="2:14" x14ac:dyDescent="0.25">
      <c r="B25" t="s">
        <v>61</v>
      </c>
      <c r="C25" s="86">
        <f>(C18-C19)/C24</f>
        <v>0.60323974312095963</v>
      </c>
      <c r="D25" s="86">
        <f>(E18-E19)/D24</f>
        <v>0.4145074023425887</v>
      </c>
      <c r="E25" s="86">
        <f>(G18-G19)/E24</f>
        <v>0.48725630942721004</v>
      </c>
      <c r="F25" s="86">
        <f>(I18-I19)/F24</f>
        <v>0.47151456753549942</v>
      </c>
      <c r="G25" s="86">
        <f>(K18-K19)/G24</f>
        <v>0.39571561255841148</v>
      </c>
      <c r="H25" s="86">
        <f>(M18-M19)/H24</f>
        <v>0.50301486681727958</v>
      </c>
      <c r="I25" t="s">
        <v>62</v>
      </c>
    </row>
    <row r="26" spans="2:14" x14ac:dyDescent="0.25">
      <c r="B26" t="s">
        <v>63</v>
      </c>
      <c r="C26" s="86">
        <f t="shared" ref="C26:H26" si="0">1-C25</f>
        <v>0.39676025687904037</v>
      </c>
      <c r="D26" s="86">
        <f t="shared" si="0"/>
        <v>0.58549259765741124</v>
      </c>
      <c r="E26" s="86">
        <f t="shared" si="0"/>
        <v>0.51274369057279001</v>
      </c>
      <c r="F26" s="86">
        <f t="shared" si="0"/>
        <v>0.52848543246450053</v>
      </c>
      <c r="G26" s="86">
        <f t="shared" si="0"/>
        <v>0.60428438744158852</v>
      </c>
      <c r="H26" s="86">
        <f t="shared" si="0"/>
        <v>0.49698513318272042</v>
      </c>
      <c r="I26" t="s">
        <v>64</v>
      </c>
    </row>
  </sheetData>
  <mergeCells count="36">
    <mergeCell ref="V9:V11"/>
    <mergeCell ref="W9:W11"/>
    <mergeCell ref="X9:X11"/>
    <mergeCell ref="Y9:Y11"/>
    <mergeCell ref="C14:D14"/>
    <mergeCell ref="E14:F14"/>
    <mergeCell ref="G14:H14"/>
    <mergeCell ref="I14:J14"/>
    <mergeCell ref="K14:L14"/>
    <mergeCell ref="M14:N14"/>
    <mergeCell ref="P8:R8"/>
    <mergeCell ref="S8:U8"/>
    <mergeCell ref="V8:X8"/>
    <mergeCell ref="Y8:AA8"/>
    <mergeCell ref="P9:P11"/>
    <mergeCell ref="Q9:Q11"/>
    <mergeCell ref="R9:R11"/>
    <mergeCell ref="S9:S11"/>
    <mergeCell ref="T9:T11"/>
    <mergeCell ref="U9:U11"/>
    <mergeCell ref="P6:R6"/>
    <mergeCell ref="S6:U6"/>
    <mergeCell ref="V6:X6"/>
    <mergeCell ref="Y6:AA6"/>
    <mergeCell ref="P7:R7"/>
    <mergeCell ref="S7:U7"/>
    <mergeCell ref="V7:X7"/>
    <mergeCell ref="Y7:AA7"/>
    <mergeCell ref="P4:R4"/>
    <mergeCell ref="S4:U4"/>
    <mergeCell ref="V4:X4"/>
    <mergeCell ref="Y4:AA4"/>
    <mergeCell ref="P5:R5"/>
    <mergeCell ref="S5:U5"/>
    <mergeCell ref="V5:X5"/>
    <mergeCell ref="Y5:A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Datas</vt:lpstr>
      <vt:lpstr>IDH</vt:lpstr>
      <vt:lpstr>IDH-R1</vt:lpstr>
      <vt:lpstr>IDH-R2</vt:lpstr>
    </vt:vector>
  </TitlesOfParts>
  <Company>Inserm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Landry</dc:creator>
  <cp:lastModifiedBy>Mathieu Landry</cp:lastModifiedBy>
  <dcterms:created xsi:type="dcterms:W3CDTF">2023-05-31T08:39:55Z</dcterms:created>
  <dcterms:modified xsi:type="dcterms:W3CDTF">2023-05-31T11:48:59Z</dcterms:modified>
</cp:coreProperties>
</file>