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0288ef9648d7e72/Documentos/"/>
    </mc:Choice>
  </mc:AlternateContent>
  <xr:revisionPtr revIDLastSave="135" documentId="14_{CCA99ABE-A8A8-4AE1-96B9-A453698ADD03}" xr6:coauthVersionLast="47" xr6:coauthVersionMax="47" xr10:uidLastSave="{E85C2CB7-54BB-4F9C-876B-1BD08F5B3A7A}"/>
  <bookViews>
    <workbookView xWindow="-120" yWindow="-120" windowWidth="29040" windowHeight="15720" tabRatio="0" xr2:uid="{ACE8411C-27F8-43EA-B78F-2959F0842E67}"/>
  </bookViews>
  <sheets>
    <sheet name="Planilha1" sheetId="1" r:id="rId1"/>
    <sheet name="Planilha2" sheetId="2" r:id="rId2"/>
  </sheets>
  <definedNames>
    <definedName name="aporte">Planilha1!$D$17</definedName>
    <definedName name="patrimonio">Planilha1!$D$20</definedName>
    <definedName name="qtd_anos">Planilha1!$D$18</definedName>
    <definedName name="rendimento_carteira">Planilha1!$D$13</definedName>
    <definedName name="salario">Planilha1!$D$12</definedName>
    <definedName name="sugestao_investimento">Planilha1!$D$14</definedName>
    <definedName name="taxa_mensal">Planilha1!$D$19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38" i="1"/>
  <c r="C39" i="1"/>
  <c r="C40" i="1"/>
  <c r="C41" i="1"/>
  <c r="C36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D20" i="1"/>
  <c r="D21" i="1" s="1"/>
  <c r="D14" i="1"/>
  <c r="C25" i="1"/>
  <c r="D25" i="1" s="1"/>
  <c r="C26" i="1"/>
  <c r="D26" i="1" s="1"/>
  <c r="C27" i="1"/>
  <c r="D27" i="1" s="1"/>
  <c r="C28" i="1"/>
  <c r="D28" i="1" s="1"/>
  <c r="C24" i="1"/>
  <c r="D24" i="1" s="1"/>
  <c r="D36" i="1" l="1"/>
  <c r="D41" i="1"/>
  <c r="D40" i="1"/>
  <c r="D39" i="1"/>
  <c r="D38" i="1"/>
  <c r="D37" i="1"/>
  <c r="D42" i="1" l="1"/>
</calcChain>
</file>

<file path=xl/sharedStrings.xml><?xml version="1.0" encoding="utf-8"?>
<sst xmlns="http://schemas.openxmlformats.org/spreadsheetml/2006/main" count="71" uniqueCount="34">
  <si>
    <t>INVESTIMENTO MENSAL</t>
  </si>
  <si>
    <t>Quanto investimento por mês?</t>
  </si>
  <si>
    <t>Por Quantos Anos?</t>
  </si>
  <si>
    <t>Taxa de Rendimento mensal?</t>
  </si>
  <si>
    <t>Patrimônio acumulado?</t>
  </si>
  <si>
    <t>Dividendo Mesais?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</si>
  <si>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</si>
  <si>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</si>
  <si>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</si>
  <si>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</si>
  <si>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</si>
  <si>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</si>
  <si>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</si>
  <si>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Rendimentos Carteira</t>
  </si>
  <si>
    <t>Salário</t>
  </si>
  <si>
    <t>CONFIGURAÇÕES</t>
  </si>
  <si>
    <t>Moderado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</si>
  <si>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</si>
  <si>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</si>
  <si>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</si>
  <si>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</si>
  <si>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</si>
  <si>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</si>
  <si>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</si>
  <si>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</si>
  <si>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</si>
  <si>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</si>
  <si>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</si>
  <si>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Conservador</t>
  </si>
  <si>
    <t>%</t>
  </si>
  <si>
    <t>CHAVE</t>
  </si>
  <si>
    <t>Agressivo</t>
  </si>
  <si>
    <t>Moderado-TIJOLO</t>
  </si>
  <si>
    <t>Sugestão de Investimento(30%)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</si>
</sst>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1" x14ac:knownFonts="1">
    <font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rgb="FF9C57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0"/>
      <name val="Aptos Narrow"/>
      <family val="2"/>
      <scheme val="minor"/>
    </font>
    <font>
      <sz val="14"/>
      <color theme="1"/>
      <name val="Segoe UI"/>
      <family val="2"/>
    </font>
    <font>
      <b/>
      <sz val="14"/>
      <color theme="1"/>
      <name val="Segoe UI"/>
      <family val="2"/>
    </font>
    <font>
      <b/>
      <sz val="18"/>
      <color theme="1"/>
      <name val="Segoe UI Semibold"/>
      <family val="2"/>
    </font>
    <font>
      <b/>
      <sz val="20"/>
      <color theme="1"/>
      <name val="Segoe UI Semibold"/>
      <family val="2"/>
    </font>
    <font>
      <b/>
      <sz val="14"/>
      <color theme="1"/>
      <name val="Segoe UI Semibold"/>
      <family val="2"/>
    </font>
    <font>
      <b/>
      <sz val="14"/>
      <color rgb="FF9C57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/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/>
      <top style="hair">
        <color theme="0" tint="-0.14996795556505021"/>
      </top>
      <bottom style="medium">
        <color indexed="64"/>
      </bottom>
      <diagonal/>
    </border>
    <border>
      <left/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/>
      <top/>
      <bottom style="hair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4" fontId="5" fillId="0" borderId="6" xfId="1" applyNumberFormat="1" applyFont="1" applyBorder="1" applyAlignment="1">
      <alignment horizontal="center"/>
    </xf>
    <xf numFmtId="10" fontId="5" fillId="0" borderId="7" xfId="0" applyNumberFormat="1" applyFont="1" applyBorder="1" applyAlignment="1">
      <alignment horizontal="center"/>
    </xf>
    <xf numFmtId="164" fontId="5" fillId="0" borderId="8" xfId="0" applyNumberFormat="1" applyFont="1" applyBorder="1" applyAlignment="1">
      <alignment horizontal="center"/>
    </xf>
    <xf numFmtId="164" fontId="6" fillId="3" borderId="15" xfId="1" applyNumberFormat="1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10" fontId="6" fillId="3" borderId="7" xfId="2" applyNumberFormat="1" applyFont="1" applyFill="1" applyBorder="1" applyAlignment="1">
      <alignment horizontal="center"/>
    </xf>
    <xf numFmtId="8" fontId="6" fillId="4" borderId="7" xfId="0" applyNumberFormat="1" applyFont="1" applyFill="1" applyBorder="1" applyAlignment="1">
      <alignment horizontal="center"/>
    </xf>
    <xf numFmtId="8" fontId="6" fillId="4" borderId="8" xfId="0" applyNumberFormat="1" applyFont="1" applyFill="1" applyBorder="1" applyAlignment="1">
      <alignment horizontal="center"/>
    </xf>
    <xf numFmtId="164" fontId="5" fillId="4" borderId="20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left" indent="2"/>
    </xf>
    <xf numFmtId="164" fontId="5" fillId="4" borderId="3" xfId="0" applyNumberFormat="1" applyFont="1" applyFill="1" applyBorder="1" applyAlignment="1">
      <alignment horizontal="center"/>
    </xf>
    <xf numFmtId="164" fontId="5" fillId="4" borderId="17" xfId="0" applyNumberFormat="1" applyFont="1" applyFill="1" applyBorder="1" applyAlignment="1">
      <alignment horizontal="center"/>
    </xf>
    <xf numFmtId="0" fontId="5" fillId="4" borderId="4" xfId="0" applyFont="1" applyFill="1" applyBorder="1" applyAlignment="1">
      <alignment horizontal="left" indent="2"/>
    </xf>
    <xf numFmtId="164" fontId="5" fillId="4" borderId="5" xfId="0" applyNumberFormat="1" applyFont="1" applyFill="1" applyBorder="1" applyAlignment="1">
      <alignment horizontal="center"/>
    </xf>
    <xf numFmtId="164" fontId="5" fillId="4" borderId="19" xfId="0" applyNumberFormat="1" applyFont="1" applyFill="1" applyBorder="1" applyAlignment="1">
      <alignment horizontal="center"/>
    </xf>
    <xf numFmtId="0" fontId="2" fillId="2" borderId="0" xfId="3"/>
    <xf numFmtId="0" fontId="0" fillId="6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4" fillId="7" borderId="0" xfId="0" applyFont="1" applyFill="1"/>
    <xf numFmtId="0" fontId="4" fillId="7" borderId="0" xfId="0" applyFont="1" applyFill="1" applyAlignment="1">
      <alignment horizontal="center"/>
    </xf>
    <xf numFmtId="9" fontId="2" fillId="2" borderId="0" xfId="2" applyFont="1" applyFill="1"/>
    <xf numFmtId="0" fontId="3" fillId="6" borderId="0" xfId="0" applyFont="1" applyFill="1"/>
    <xf numFmtId="164" fontId="3" fillId="6" borderId="0" xfId="0" applyNumberFormat="1" applyFont="1" applyFill="1" applyAlignment="1">
      <alignment horizontal="center"/>
    </xf>
    <xf numFmtId="0" fontId="0" fillId="7" borderId="0" xfId="0" applyFill="1"/>
    <xf numFmtId="0" fontId="0" fillId="3" borderId="0" xfId="0" applyFill="1"/>
    <xf numFmtId="0" fontId="0" fillId="0" borderId="24" xfId="0" applyBorder="1" applyAlignment="1">
      <alignment horizontal="center"/>
    </xf>
    <xf numFmtId="9" fontId="0" fillId="0" borderId="0" xfId="2" applyFont="1" applyBorder="1"/>
    <xf numFmtId="0" fontId="5" fillId="4" borderId="25" xfId="0" applyFont="1" applyFill="1" applyBorder="1" applyAlignment="1">
      <alignment horizontal="left" indent="2"/>
    </xf>
    <xf numFmtId="164" fontId="5" fillId="4" borderId="26" xfId="0" applyNumberFormat="1" applyFont="1" applyFill="1" applyBorder="1" applyAlignment="1">
      <alignment horizontal="center"/>
    </xf>
    <xf numFmtId="0" fontId="9" fillId="8" borderId="22" xfId="0" applyFont="1" applyFill="1" applyBorder="1" applyAlignment="1">
      <alignment horizontal="center"/>
    </xf>
    <xf numFmtId="0" fontId="3" fillId="8" borderId="21" xfId="0" applyFont="1" applyFill="1" applyBorder="1" applyAlignment="1">
      <alignment horizontal="center"/>
    </xf>
    <xf numFmtId="0" fontId="3" fillId="8" borderId="23" xfId="0" applyFont="1" applyFill="1" applyBorder="1"/>
    <xf numFmtId="0" fontId="3" fillId="8" borderId="22" xfId="0" applyFont="1" applyFill="1" applyBorder="1" applyAlignment="1">
      <alignment horizontal="center"/>
    </xf>
    <xf numFmtId="0" fontId="0" fillId="8" borderId="21" xfId="0" applyFill="1" applyBorder="1"/>
    <xf numFmtId="0" fontId="0" fillId="8" borderId="23" xfId="0" applyFill="1" applyBorder="1"/>
    <xf numFmtId="164" fontId="3" fillId="8" borderId="22" xfId="0" applyNumberFormat="1" applyFont="1" applyFill="1" applyBorder="1" applyAlignment="1">
      <alignment horizontal="center"/>
    </xf>
    <xf numFmtId="0" fontId="10" fillId="5" borderId="21" xfId="3" applyFont="1" applyFill="1" applyBorder="1"/>
    <xf numFmtId="0" fontId="10" fillId="5" borderId="23" xfId="3" applyFont="1" applyFill="1" applyBorder="1" applyAlignment="1">
      <alignment horizontal="center"/>
    </xf>
    <xf numFmtId="0" fontId="2" fillId="5" borderId="22" xfId="3" applyFill="1" applyBorder="1"/>
    <xf numFmtId="164" fontId="0" fillId="0" borderId="28" xfId="0" applyNumberFormat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0" fontId="7" fillId="5" borderId="21" xfId="0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7" fillId="5" borderId="22" xfId="0" applyFont="1" applyFill="1" applyBorder="1" applyAlignment="1">
      <alignment horizontal="center"/>
    </xf>
    <xf numFmtId="0" fontId="8" fillId="8" borderId="21" xfId="0" applyFont="1" applyFill="1" applyBorder="1" applyAlignment="1">
      <alignment horizontal="center"/>
    </xf>
    <xf numFmtId="0" fontId="8" fillId="8" borderId="23" xfId="0" applyFont="1" applyFill="1" applyBorder="1" applyAlignment="1">
      <alignment horizontal="center"/>
    </xf>
    <xf numFmtId="0" fontId="8" fillId="8" borderId="22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left" indent="2"/>
    </xf>
    <xf numFmtId="0" fontId="5" fillId="3" borderId="17" xfId="0" applyFont="1" applyFill="1" applyBorder="1" applyAlignment="1">
      <alignment horizontal="left" indent="2"/>
    </xf>
    <xf numFmtId="0" fontId="6" fillId="4" borderId="16" xfId="0" applyFont="1" applyFill="1" applyBorder="1" applyAlignment="1">
      <alignment horizontal="left" indent="2"/>
    </xf>
    <xf numFmtId="0" fontId="6" fillId="4" borderId="17" xfId="0" applyFont="1" applyFill="1" applyBorder="1" applyAlignment="1">
      <alignment horizontal="left" indent="2"/>
    </xf>
    <xf numFmtId="0" fontId="6" fillId="4" borderId="18" xfId="0" applyFont="1" applyFill="1" applyBorder="1" applyAlignment="1">
      <alignment horizontal="left" indent="2"/>
    </xf>
    <xf numFmtId="0" fontId="6" fillId="4" borderId="19" xfId="0" applyFont="1" applyFill="1" applyBorder="1" applyAlignment="1">
      <alignment horizontal="left" indent="2"/>
    </xf>
    <xf numFmtId="0" fontId="5" fillId="4" borderId="9" xfId="0" applyFont="1" applyFill="1" applyBorder="1" applyAlignment="1">
      <alignment horizontal="left" indent="2"/>
    </xf>
    <xf numFmtId="0" fontId="5" fillId="4" borderId="10" xfId="0" applyFont="1" applyFill="1" applyBorder="1" applyAlignment="1">
      <alignment horizontal="left" indent="2"/>
    </xf>
    <xf numFmtId="0" fontId="5" fillId="4" borderId="11" xfId="0" applyFont="1" applyFill="1" applyBorder="1" applyAlignment="1">
      <alignment horizontal="left" indent="2"/>
    </xf>
    <xf numFmtId="0" fontId="5" fillId="4" borderId="12" xfId="0" applyFont="1" applyFill="1" applyBorder="1" applyAlignment="1">
      <alignment horizontal="left" indent="2"/>
    </xf>
    <xf numFmtId="0" fontId="5" fillId="4" borderId="13" xfId="0" applyFont="1" applyFill="1" applyBorder="1" applyAlignment="1">
      <alignment horizontal="left" indent="2"/>
    </xf>
    <xf numFmtId="0" fontId="5" fillId="4" borderId="14" xfId="0" applyFont="1" applyFill="1" applyBorder="1" applyAlignment="1">
      <alignment horizontal="left" indent="2"/>
    </xf>
    <xf numFmtId="0" fontId="5" fillId="3" borderId="27" xfId="0" applyFont="1" applyFill="1" applyBorder="1" applyAlignment="1">
      <alignment horizontal="left" indent="2"/>
    </xf>
    <xf numFmtId="0" fontId="5" fillId="3" borderId="20" xfId="0" applyFont="1" applyFill="1" applyBorder="1" applyAlignment="1">
      <alignment horizontal="left" indent="2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Planilha1!$C$35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21F-467A-9D5D-FABD492870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21F-467A-9D5D-FABD492870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21F-467A-9D5D-FABD492870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21F-467A-9D5D-FABD492870A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21F-467A-9D5D-FABD492870A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21F-467A-9D5D-FABD492870A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A-43A9-9CEB-FA049BF671D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>
        <a:lumMod val="6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142875</xdr:rowOff>
    </xdr:from>
    <xdr:to>
      <xdr:col>3</xdr:col>
      <xdr:colOff>1809750</xdr:colOff>
      <xdr:row>55</xdr:row>
      <xdr:rowOff>38099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325942F-C715-2527-5931-2D5FA3C6B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266700</xdr:colOff>
      <xdr:row>0</xdr:row>
      <xdr:rowOff>123825</xdr:rowOff>
    </xdr:from>
    <xdr:to>
      <xdr:col>4</xdr:col>
      <xdr:colOff>180975</xdr:colOff>
      <xdr:row>9</xdr:row>
      <xdr:rowOff>119434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2D712AF9-FF89-E452-C92E-BFBC2E143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00" y="123825"/>
          <a:ext cx="6496050" cy="201490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0</xdr:col>
      <xdr:colOff>495301</xdr:colOff>
      <xdr:row>0</xdr:row>
      <xdr:rowOff>0</xdr:rowOff>
    </xdr:from>
    <xdr:to>
      <xdr:col>3</xdr:col>
      <xdr:colOff>1790700</xdr:colOff>
      <xdr:row>10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5542F6E-7A74-3DDB-8418-FD88C5D9F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1" y="0"/>
          <a:ext cx="6057899" cy="221932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32B98-15D9-48BB-A280-FFFB8D8B8645}">
  <dimension ref="A1:H74"/>
  <sheetViews>
    <sheetView showGridLines="0" showRowColHeaders="0" tabSelected="1" topLeftCell="A21" zoomScaleNormal="100" workbookViewId="0">
      <selection activeCell="F23" sqref="F23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8.75" zeroHeight="1" x14ac:dyDescent="0.3"/>
  <cols>
    <col min="1" max="1" width="5.59765625" customWidth="1"/>
    <col min="2" max="2" width="27.8984375" customWidth="1"/>
    <col min="3" max="3" width="16.5" customWidth="1"/>
    <col min="4" max="4" width="19.09765625" customWidth="1"/>
    <col min="5" max="5" width="4.796875" customWidth="1"/>
    <col min="6" max="6" width="2.8984375" customWidth="1"/>
    <col min="7" max="7" width="3.59765625" customWidth="1"/>
    <col min="8" max="8" width="3.296875" customWidth="1"/>
    <col min="9" max="11" width="8.796875" hidden="1" customWidth="1"/>
    <col min="12" max="16384" width="8.796875" hidden="1"/>
  </cols>
  <sheetData>
    <row r="1" spans="1:5" ht="12.75" customHeight="1" x14ac:dyDescent="0.3">
      <c r="A1" s="28"/>
      <c r="D1" s="28"/>
      <c r="E1" s="28"/>
    </row>
    <row r="2" spans="1:5" ht="17.25" customHeight="1" x14ac:dyDescent="0.3">
      <c r="A2" s="28"/>
      <c r="D2" s="28"/>
      <c r="E2" s="28"/>
    </row>
    <row r="3" spans="1:5" x14ac:dyDescent="0.3">
      <c r="A3" s="28"/>
      <c r="D3" s="28"/>
      <c r="E3" s="28"/>
    </row>
    <row r="4" spans="1:5" x14ac:dyDescent="0.3">
      <c r="A4" s="28"/>
      <c r="D4" s="28"/>
      <c r="E4" s="28"/>
    </row>
    <row r="5" spans="1:5" x14ac:dyDescent="0.3">
      <c r="A5" s="28"/>
      <c r="D5" s="28"/>
      <c r="E5" s="28"/>
    </row>
    <row r="6" spans="1:5" x14ac:dyDescent="0.3">
      <c r="A6" s="28"/>
      <c r="D6" s="28"/>
      <c r="E6" s="28"/>
    </row>
    <row r="7" spans="1:5" x14ac:dyDescent="0.3">
      <c r="A7" s="28"/>
      <c r="D7" s="28"/>
      <c r="E7" s="28"/>
    </row>
    <row r="8" spans="1:5" x14ac:dyDescent="0.3">
      <c r="A8" s="28"/>
      <c r="D8" s="28"/>
      <c r="E8" s="28"/>
    </row>
    <row r="9" spans="1:5" ht="16.5" customHeight="1" x14ac:dyDescent="0.3">
      <c r="A9" s="28"/>
      <c r="D9" s="28"/>
      <c r="E9" s="28"/>
    </row>
    <row r="10" spans="1:5" ht="15.75" customHeight="1" thickBot="1" x14ac:dyDescent="0.35">
      <c r="A10" s="28"/>
      <c r="D10" s="28"/>
      <c r="E10" s="28"/>
    </row>
    <row r="11" spans="1:5" ht="29.25" customHeight="1" thickBot="1" x14ac:dyDescent="0.5">
      <c r="A11" s="28"/>
      <c r="B11" s="47" t="s">
        <v>15</v>
      </c>
      <c r="C11" s="48"/>
      <c r="D11" s="49"/>
      <c r="E11" s="28"/>
    </row>
    <row r="12" spans="1:5" ht="36" customHeight="1" x14ac:dyDescent="0.35">
      <c r="A12" s="28"/>
      <c r="B12" s="59" t="s">
        <v>14</v>
      </c>
      <c r="C12" s="60"/>
      <c r="D12" s="3">
        <v>2000</v>
      </c>
      <c r="E12" s="28"/>
    </row>
    <row r="13" spans="1:5" ht="32.25" customHeight="1" x14ac:dyDescent="0.35">
      <c r="A13" s="28"/>
      <c r="B13" s="61" t="s">
        <v>13</v>
      </c>
      <c r="C13" s="62"/>
      <c r="D13" s="4">
        <v>6.0000000000000001E-3</v>
      </c>
      <c r="E13" s="28"/>
    </row>
    <row r="14" spans="1:5" ht="33" customHeight="1" thickBot="1" x14ac:dyDescent="0.4">
      <c r="A14" s="28"/>
      <c r="B14" s="63" t="s">
        <v>33</v>
      </c>
      <c r="C14" s="64"/>
      <c r="D14" s="5">
        <f>D12*30%</f>
        <v>600</v>
      </c>
      <c r="E14" s="28"/>
    </row>
    <row r="15" spans="1:5" ht="14.25" customHeight="1" thickBot="1" x14ac:dyDescent="0.35">
      <c r="A15" s="28"/>
      <c r="E15" s="28"/>
    </row>
    <row r="16" spans="1:5" ht="30" customHeight="1" thickBot="1" x14ac:dyDescent="0.6">
      <c r="A16" s="28"/>
      <c r="B16" s="50" t="s">
        <v>0</v>
      </c>
      <c r="C16" s="51"/>
      <c r="D16" s="52"/>
      <c r="E16" s="28"/>
    </row>
    <row r="17" spans="1:5" ht="22.5" customHeight="1" x14ac:dyDescent="0.35">
      <c r="A17" s="28"/>
      <c r="B17" s="65" t="s">
        <v>1</v>
      </c>
      <c r="C17" s="66"/>
      <c r="D17" s="6">
        <v>200</v>
      </c>
      <c r="E17" s="28"/>
    </row>
    <row r="18" spans="1:5" ht="22.5" customHeight="1" x14ac:dyDescent="0.35">
      <c r="A18" s="28"/>
      <c r="B18" s="53" t="s">
        <v>2</v>
      </c>
      <c r="C18" s="54"/>
      <c r="D18" s="7">
        <v>5</v>
      </c>
      <c r="E18" s="28"/>
    </row>
    <row r="19" spans="1:5" ht="20.25" x14ac:dyDescent="0.35">
      <c r="A19" s="28"/>
      <c r="B19" s="53" t="s">
        <v>3</v>
      </c>
      <c r="C19" s="54"/>
      <c r="D19" s="8">
        <v>1.0789999999999999E-2</v>
      </c>
      <c r="E19" s="28"/>
    </row>
    <row r="20" spans="1:5" ht="20.25" x14ac:dyDescent="0.35">
      <c r="A20" s="28"/>
      <c r="B20" s="55" t="s">
        <v>4</v>
      </c>
      <c r="C20" s="56"/>
      <c r="D20" s="9">
        <f>FV(taxa_mensal,qtd_anos*12,aporte*-1)</f>
        <v>16755.382799697527</v>
      </c>
      <c r="E20" s="28"/>
    </row>
    <row r="21" spans="1:5" ht="21" thickBot="1" x14ac:dyDescent="0.4">
      <c r="A21" s="28"/>
      <c r="B21" s="57" t="s">
        <v>5</v>
      </c>
      <c r="C21" s="58"/>
      <c r="D21" s="10">
        <f>patrimonio*rendimento_carteira</f>
        <v>100.53229679818516</v>
      </c>
      <c r="E21" s="28"/>
    </row>
    <row r="22" spans="1:5" ht="12.75" customHeight="1" thickBot="1" x14ac:dyDescent="0.35">
      <c r="A22" s="28"/>
      <c r="E22" s="28"/>
    </row>
    <row r="23" spans="1:5" ht="31.5" customHeight="1" thickBot="1" x14ac:dyDescent="0.6">
      <c r="A23" s="28"/>
      <c r="B23" s="50" t="s">
        <v>11</v>
      </c>
      <c r="C23" s="51"/>
      <c r="D23" s="34" t="s">
        <v>12</v>
      </c>
      <c r="E23" s="28"/>
    </row>
    <row r="24" spans="1:5" ht="20.25" x14ac:dyDescent="0.35">
      <c r="A24" s="28">
        <v>2</v>
      </c>
      <c r="B24" s="32" t="s">
        <v>6</v>
      </c>
      <c r="C24" s="33">
        <f>FV($D$19,$A24*12,$D$17*-1)</f>
        <v>5445.5254595290435</v>
      </c>
      <c r="D24" s="11">
        <f>C24*rendimento_carteira</f>
        <v>32.673152757174265</v>
      </c>
      <c r="E24" s="28"/>
    </row>
    <row r="25" spans="1:5" ht="20.25" x14ac:dyDescent="0.35">
      <c r="A25" s="28">
        <v>5</v>
      </c>
      <c r="B25" s="12" t="s">
        <v>7</v>
      </c>
      <c r="C25" s="13">
        <f>FV($D$19,$A25*12,$D$17*-1)</f>
        <v>16755.382799697527</v>
      </c>
      <c r="D25" s="14">
        <f>C25*rendimento_carteira</f>
        <v>100.53229679818516</v>
      </c>
      <c r="E25" s="28"/>
    </row>
    <row r="26" spans="1:5" ht="20.25" x14ac:dyDescent="0.35">
      <c r="A26" s="28">
        <v>10</v>
      </c>
      <c r="B26" s="12" t="s">
        <v>8</v>
      </c>
      <c r="C26" s="13">
        <f>FV($D$19,$A26*12,$D$17*-1)</f>
        <v>48656.842506034438</v>
      </c>
      <c r="D26" s="14">
        <f>C26*rendimento_carteira</f>
        <v>291.94105503620665</v>
      </c>
      <c r="E26" s="28"/>
    </row>
    <row r="27" spans="1:5" ht="20.25" x14ac:dyDescent="0.35">
      <c r="A27" s="28">
        <v>20</v>
      </c>
      <c r="B27" s="12" t="s">
        <v>9</v>
      </c>
      <c r="C27" s="13">
        <f>FV($D$19,$A27*12,$D$17*-1)</f>
        <v>225039.68001941612</v>
      </c>
      <c r="D27" s="14">
        <f>C27*rendimento_carteira</f>
        <v>1350.2380801164968</v>
      </c>
      <c r="E27" s="28"/>
    </row>
    <row r="28" spans="1:5" ht="21" thickBot="1" x14ac:dyDescent="0.4">
      <c r="A28" s="28">
        <v>30</v>
      </c>
      <c r="B28" s="15" t="s">
        <v>10</v>
      </c>
      <c r="C28" s="16">
        <f>FV($D$19,$A28*12,$D$17*-1)</f>
        <v>864433.93100094295</v>
      </c>
      <c r="D28" s="17">
        <f>C28*rendimento_carteira</f>
        <v>5186.6035860056581</v>
      </c>
      <c r="E28" s="28"/>
    </row>
    <row r="29" spans="1:5" ht="3" customHeight="1" x14ac:dyDescent="0.3">
      <c r="A29" s="28"/>
      <c r="E29" s="28"/>
    </row>
    <row r="30" spans="1:5" ht="5.25" customHeight="1" x14ac:dyDescent="0.3">
      <c r="A30" s="28"/>
      <c r="E30" s="28"/>
    </row>
    <row r="31" spans="1:5" ht="19.5" thickBot="1" x14ac:dyDescent="0.35">
      <c r="A31" s="28"/>
      <c r="E31" s="28"/>
    </row>
    <row r="32" spans="1:5" ht="19.5" thickBot="1" x14ac:dyDescent="0.35">
      <c r="A32" s="28"/>
      <c r="B32" s="41" t="s">
        <v>18</v>
      </c>
      <c r="C32" s="42" t="s">
        <v>16</v>
      </c>
      <c r="D32" s="43"/>
      <c r="E32" s="28"/>
    </row>
    <row r="33" spans="1:5" x14ac:dyDescent="0.3">
      <c r="A33" s="28"/>
      <c r="B33" s="26" t="s">
        <v>17</v>
      </c>
      <c r="C33" s="27">
        <f>aporte</f>
        <v>200</v>
      </c>
      <c r="D33" s="19"/>
      <c r="E33" s="28"/>
    </row>
    <row r="34" spans="1:5" ht="19.5" thickBot="1" x14ac:dyDescent="0.35">
      <c r="A34" s="28"/>
      <c r="E34" s="28"/>
    </row>
    <row r="35" spans="1:5" ht="19.5" thickBot="1" x14ac:dyDescent="0.35">
      <c r="A35" s="28"/>
      <c r="B35" s="35" t="s">
        <v>19</v>
      </c>
      <c r="C35" s="36" t="s">
        <v>20</v>
      </c>
      <c r="D35" s="37" t="s">
        <v>21</v>
      </c>
      <c r="E35" s="28"/>
    </row>
    <row r="36" spans="1:5" x14ac:dyDescent="0.3">
      <c r="A36" s="28"/>
      <c r="B36" s="30" t="s">
        <v>22</v>
      </c>
      <c r="C36" s="31">
        <f>VLOOKUP($C$32&amp;"-"&amp;B36,Planilha2!$A:$D,4,FALSE)</f>
        <v>0.32</v>
      </c>
      <c r="D36" s="44">
        <f>C36*$C$33</f>
        <v>64</v>
      </c>
      <c r="E36" s="28"/>
    </row>
    <row r="37" spans="1:5" x14ac:dyDescent="0.3">
      <c r="A37" s="28"/>
      <c r="B37" s="30" t="s">
        <v>23</v>
      </c>
      <c r="C37" s="31">
        <f>VLOOKUP($C$32&amp;"-"&amp;B37,Planilha2!$A:$D,4,FALSE)</f>
        <v>0.35</v>
      </c>
      <c r="D37" s="45">
        <f t="shared" ref="D37:D41" si="0">C37*$C$33</f>
        <v>70</v>
      </c>
      <c r="E37" s="28"/>
    </row>
    <row r="38" spans="1:5" x14ac:dyDescent="0.3">
      <c r="A38" s="28"/>
      <c r="B38" s="30" t="s">
        <v>24</v>
      </c>
      <c r="C38" s="31">
        <f>VLOOKUP($C$32&amp;"-"&amp;B38,Planilha2!$A:$D,4,FALSE)</f>
        <v>0.08</v>
      </c>
      <c r="D38" s="45">
        <f t="shared" si="0"/>
        <v>16</v>
      </c>
      <c r="E38" s="28"/>
    </row>
    <row r="39" spans="1:5" x14ac:dyDescent="0.3">
      <c r="A39" s="28"/>
      <c r="B39" s="30" t="s">
        <v>25</v>
      </c>
      <c r="C39" s="31">
        <f>VLOOKUP($C$32&amp;"-"&amp;B39,Planilha2!$A:$D,4,FALSE)</f>
        <v>0.05</v>
      </c>
      <c r="D39" s="45">
        <f t="shared" si="0"/>
        <v>10</v>
      </c>
      <c r="E39" s="28"/>
    </row>
    <row r="40" spans="1:5" x14ac:dyDescent="0.3">
      <c r="A40" s="28"/>
      <c r="B40" s="30" t="s">
        <v>26</v>
      </c>
      <c r="C40" s="31">
        <f>VLOOKUP($C$32&amp;"-"&amp;B40,Planilha2!$A:$D,4,FALSE)</f>
        <v>0.1</v>
      </c>
      <c r="D40" s="45">
        <f t="shared" si="0"/>
        <v>20</v>
      </c>
      <c r="E40" s="28"/>
    </row>
    <row r="41" spans="1:5" ht="19.5" thickBot="1" x14ac:dyDescent="0.35">
      <c r="A41" s="28"/>
      <c r="B41" s="30" t="s">
        <v>27</v>
      </c>
      <c r="C41" s="31">
        <f>VLOOKUP($C$32&amp;"-"&amp;B41,Planilha2!$A:$D,4,FALSE)</f>
        <v>0.1</v>
      </c>
      <c r="D41" s="46">
        <f t="shared" si="0"/>
        <v>20</v>
      </c>
      <c r="E41" s="28"/>
    </row>
    <row r="42" spans="1:5" ht="19.5" thickBot="1" x14ac:dyDescent="0.35">
      <c r="A42" s="28"/>
      <c r="B42" s="38"/>
      <c r="C42" s="39"/>
      <c r="D42" s="40">
        <f>SUM(D36:D41)</f>
        <v>200</v>
      </c>
      <c r="E42" s="28"/>
    </row>
    <row r="43" spans="1:5" x14ac:dyDescent="0.3">
      <c r="A43" s="28"/>
      <c r="C43" s="29"/>
      <c r="E43" s="28"/>
    </row>
    <row r="44" spans="1:5" x14ac:dyDescent="0.3">
      <c r="A44" s="28"/>
      <c r="E44" s="28"/>
    </row>
    <row r="45" spans="1:5" x14ac:dyDescent="0.3">
      <c r="A45" s="28"/>
      <c r="E45" s="28"/>
    </row>
    <row r="46" spans="1:5" x14ac:dyDescent="0.3">
      <c r="A46" s="28"/>
      <c r="E46" s="28"/>
    </row>
    <row r="47" spans="1:5" x14ac:dyDescent="0.3">
      <c r="A47" s="28"/>
      <c r="E47" s="28"/>
    </row>
    <row r="48" spans="1:5" x14ac:dyDescent="0.3">
      <c r="A48" s="28"/>
      <c r="E48" s="28"/>
    </row>
    <row r="49" spans="1:5" x14ac:dyDescent="0.3">
      <c r="A49" s="28"/>
      <c r="E49" s="28"/>
    </row>
    <row r="50" spans="1:5" x14ac:dyDescent="0.3">
      <c r="A50" s="28"/>
      <c r="E50" s="28"/>
    </row>
    <row r="51" spans="1:5" x14ac:dyDescent="0.3">
      <c r="A51" s="28"/>
      <c r="E51" s="28"/>
    </row>
    <row r="52" spans="1:5" x14ac:dyDescent="0.3">
      <c r="A52" s="28"/>
      <c r="E52" s="28"/>
    </row>
    <row r="53" spans="1:5" x14ac:dyDescent="0.3">
      <c r="A53" s="28"/>
      <c r="E53" s="28"/>
    </row>
    <row r="54" spans="1:5" x14ac:dyDescent="0.3">
      <c r="A54" s="28"/>
      <c r="E54" s="28"/>
    </row>
    <row r="55" spans="1:5" x14ac:dyDescent="0.3">
      <c r="A55" s="28"/>
      <c r="E55" s="28"/>
    </row>
    <row r="56" spans="1:5" x14ac:dyDescent="0.3">
      <c r="A56" s="28"/>
      <c r="B56" s="28"/>
      <c r="C56" s="28"/>
      <c r="D56" s="28"/>
      <c r="E56" s="28"/>
    </row>
    <row r="65" customFormat="1" hidden="1" x14ac:dyDescent="0.3"/>
    <row r="66" customFormat="1" hidden="1" x14ac:dyDescent="0.3"/>
    <row r="67" customFormat="1" hidden="1" x14ac:dyDescent="0.3"/>
    <row r="68" customFormat="1" hidden="1" x14ac:dyDescent="0.3"/>
    <row r="69" customFormat="1" hidden="1" x14ac:dyDescent="0.3"/>
    <row r="70" customFormat="1" hidden="1" x14ac:dyDescent="0.3"/>
    <row r="71" customFormat="1" hidden="1" x14ac:dyDescent="0.3"/>
    <row r="72" customFormat="1" hidden="1" x14ac:dyDescent="0.3"/>
    <row r="73" customFormat="1" hidden="1" x14ac:dyDescent="0.3"/>
    <row r="74" customFormat="1" hidden="1" x14ac:dyDescent="0.3"/>
  </sheetData>
  <mergeCells count="11">
    <mergeCell ref="B11:D11"/>
    <mergeCell ref="B16:D16"/>
    <mergeCell ref="B23:C23"/>
    <mergeCell ref="B19:C19"/>
    <mergeCell ref="B20:C20"/>
    <mergeCell ref="B21:C21"/>
    <mergeCell ref="B12:C12"/>
    <mergeCell ref="B13:C13"/>
    <mergeCell ref="B14:C14"/>
    <mergeCell ref="B17:C17"/>
    <mergeCell ref="B18:C18"/>
  </mergeCells>
  <dataValidations count="1">
    <dataValidation type="list" allowBlank="1" showInputMessage="1" showErrorMessage="1" sqref="C32" xr:uid="{335373BC-C019-43BB-AA53-28C7F081ABF0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D73CC-5F3B-4E38-8307-737B0AD46484}">
  <dimension ref="A2:H20"/>
  <sheetViews>
    <sheetView workbookViewId="0">
      <selection activeCell="H4" sqref="H4"/>
    </sheetView>
  </sheetViews>
  <sheetFormatPr defaultRowHeight="18.75" x14ac:dyDescent="0.3"/>
  <cols>
    <col min="1" max="1" width="27.5" bestFit="1" customWidth="1"/>
    <col min="2" max="2" width="10.69921875" bestFit="1" customWidth="1"/>
    <col min="3" max="3" width="24.5" customWidth="1"/>
    <col min="7" max="7" width="17.19921875" customWidth="1"/>
  </cols>
  <sheetData>
    <row r="2" spans="1:8" x14ac:dyDescent="0.3">
      <c r="A2" s="23" t="s">
        <v>30</v>
      </c>
      <c r="B2" s="23" t="s">
        <v>18</v>
      </c>
      <c r="C2" s="24" t="s">
        <v>19</v>
      </c>
      <c r="D2" s="24" t="s">
        <v>29</v>
      </c>
    </row>
    <row r="3" spans="1:8" x14ac:dyDescent="0.3">
      <c r="A3" t="str">
        <f>B3&amp;"-"&amp;C3</f>
        <v>Conservador-PAPEL</v>
      </c>
      <c r="B3" t="s">
        <v>28</v>
      </c>
      <c r="C3" s="1" t="s">
        <v>22</v>
      </c>
      <c r="D3" s="2">
        <v>0.3</v>
      </c>
      <c r="H3" t="s">
        <v>29</v>
      </c>
    </row>
    <row r="4" spans="1:8" x14ac:dyDescent="0.3">
      <c r="A4" t="str">
        <f t="shared" ref="A4:A20" si="0">B4&amp;"-"&amp;C4</f>
        <v>Conservador-TIJOLO</v>
      </c>
      <c r="B4" t="s">
        <v>28</v>
      </c>
      <c r="C4" s="1" t="s">
        <v>23</v>
      </c>
      <c r="D4" s="2">
        <v>0.5</v>
      </c>
      <c r="G4" s="18" t="s">
        <v>32</v>
      </c>
      <c r="H4" s="25">
        <f>VLOOKUP(G4,$A:$D,4,FALSE)</f>
        <v>0.35</v>
      </c>
    </row>
    <row r="5" spans="1:8" x14ac:dyDescent="0.3">
      <c r="A5" t="str">
        <f t="shared" si="0"/>
        <v>Conservador-HÍBRIDOS</v>
      </c>
      <c r="B5" t="s">
        <v>28</v>
      </c>
      <c r="C5" s="1" t="s">
        <v>24</v>
      </c>
      <c r="D5" s="2">
        <v>0.1</v>
      </c>
    </row>
    <row r="6" spans="1:8" x14ac:dyDescent="0.3">
      <c r="A6" t="str">
        <f t="shared" si="0"/>
        <v>Conservador-FOFs</v>
      </c>
      <c r="B6" t="s">
        <v>28</v>
      </c>
      <c r="C6" s="1" t="s">
        <v>25</v>
      </c>
      <c r="D6" s="2">
        <v>0.1</v>
      </c>
    </row>
    <row r="7" spans="1:8" x14ac:dyDescent="0.3">
      <c r="A7" t="str">
        <f t="shared" si="0"/>
        <v>Conservador-DESENVOLVIMENTO</v>
      </c>
      <c r="B7" t="s">
        <v>28</v>
      </c>
      <c r="C7" s="1" t="s">
        <v>26</v>
      </c>
      <c r="D7" s="2">
        <v>0</v>
      </c>
    </row>
    <row r="8" spans="1:8" ht="19.5" thickBot="1" x14ac:dyDescent="0.35">
      <c r="A8" s="20" t="str">
        <f t="shared" si="0"/>
        <v>Conservador-HOTELARIAS</v>
      </c>
      <c r="B8" s="20" t="s">
        <v>28</v>
      </c>
      <c r="C8" s="21" t="s">
        <v>27</v>
      </c>
      <c r="D8" s="22">
        <v>0</v>
      </c>
    </row>
    <row r="9" spans="1:8" x14ac:dyDescent="0.3">
      <c r="A9" t="str">
        <f t="shared" si="0"/>
        <v>Moderado-PAPEL</v>
      </c>
      <c r="B9" t="s">
        <v>16</v>
      </c>
      <c r="C9" s="1" t="s">
        <v>22</v>
      </c>
      <c r="D9" s="2">
        <v>0.32</v>
      </c>
    </row>
    <row r="10" spans="1:8" x14ac:dyDescent="0.3">
      <c r="A10" t="str">
        <f t="shared" si="0"/>
        <v>Moderado-TIJOLO</v>
      </c>
      <c r="B10" t="s">
        <v>16</v>
      </c>
      <c r="C10" s="1" t="s">
        <v>23</v>
      </c>
      <c r="D10" s="2">
        <v>0.35</v>
      </c>
    </row>
    <row r="11" spans="1:8" x14ac:dyDescent="0.3">
      <c r="A11" t="str">
        <f t="shared" si="0"/>
        <v>Moderado-HÍBRIDOS</v>
      </c>
      <c r="B11" t="s">
        <v>16</v>
      </c>
      <c r="C11" s="1" t="s">
        <v>24</v>
      </c>
      <c r="D11" s="2">
        <v>0.08</v>
      </c>
    </row>
    <row r="12" spans="1:8" x14ac:dyDescent="0.3">
      <c r="A12" t="str">
        <f t="shared" si="0"/>
        <v>Moderado-FOFs</v>
      </c>
      <c r="B12" t="s">
        <v>16</v>
      </c>
      <c r="C12" s="1" t="s">
        <v>25</v>
      </c>
      <c r="D12" s="2">
        <v>0.05</v>
      </c>
    </row>
    <row r="13" spans="1:8" x14ac:dyDescent="0.3">
      <c r="A13" t="str">
        <f t="shared" si="0"/>
        <v>Moderado-DESENVOLVIMENTO</v>
      </c>
      <c r="B13" t="s">
        <v>16</v>
      </c>
      <c r="C13" s="1" t="s">
        <v>26</v>
      </c>
      <c r="D13" s="2">
        <v>0.1</v>
      </c>
    </row>
    <row r="14" spans="1:8" ht="19.5" thickBot="1" x14ac:dyDescent="0.35">
      <c r="A14" s="20" t="str">
        <f t="shared" si="0"/>
        <v>Moderado-HOTELARIAS</v>
      </c>
      <c r="B14" s="20" t="s">
        <v>16</v>
      </c>
      <c r="C14" s="21" t="s">
        <v>27</v>
      </c>
      <c r="D14" s="22">
        <v>0.1</v>
      </c>
    </row>
    <row r="15" spans="1:8" x14ac:dyDescent="0.3">
      <c r="A15" t="str">
        <f t="shared" si="0"/>
        <v>Agressivo-PAPEL</v>
      </c>
      <c r="B15" t="s">
        <v>31</v>
      </c>
      <c r="C15" s="1" t="s">
        <v>22</v>
      </c>
      <c r="D15" s="2">
        <v>0.5</v>
      </c>
    </row>
    <row r="16" spans="1:8" x14ac:dyDescent="0.3">
      <c r="A16" t="str">
        <f t="shared" si="0"/>
        <v>Agressivo-TIJOLO</v>
      </c>
      <c r="B16" t="s">
        <v>31</v>
      </c>
      <c r="C16" s="1" t="s">
        <v>23</v>
      </c>
      <c r="D16" s="2">
        <v>0.1</v>
      </c>
    </row>
    <row r="17" spans="1:4" x14ac:dyDescent="0.3">
      <c r="A17" t="str">
        <f t="shared" si="0"/>
        <v>Agressivo-HÍBRIDOS</v>
      </c>
      <c r="B17" t="s">
        <v>31</v>
      </c>
      <c r="C17" s="1" t="s">
        <v>24</v>
      </c>
      <c r="D17" s="2">
        <v>0.05</v>
      </c>
    </row>
    <row r="18" spans="1:4" x14ac:dyDescent="0.3">
      <c r="A18" t="str">
        <f t="shared" si="0"/>
        <v>Agressivo-FOFs</v>
      </c>
      <c r="B18" t="s">
        <v>31</v>
      </c>
      <c r="C18" s="1" t="s">
        <v>25</v>
      </c>
      <c r="D18" s="2">
        <v>0.05</v>
      </c>
    </row>
    <row r="19" spans="1:4" x14ac:dyDescent="0.3">
      <c r="A19" t="str">
        <f t="shared" si="0"/>
        <v>Agressivo-DESENVOLVIMENTO</v>
      </c>
      <c r="B19" t="s">
        <v>31</v>
      </c>
      <c r="C19" s="1" t="s">
        <v>26</v>
      </c>
      <c r="D19" s="2">
        <v>0.2</v>
      </c>
    </row>
    <row r="20" spans="1:4" x14ac:dyDescent="0.3">
      <c r="A20" t="str">
        <f t="shared" si="0"/>
        <v>Agressivo-HOTELARIAS</v>
      </c>
      <c r="B20" t="s">
        <v>31</v>
      </c>
      <c r="C20" s="1" t="s">
        <v>27</v>
      </c>
      <c r="D20" s="2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lucia borges dos santos</dc:creator>
  <cp:lastModifiedBy>vera lucia borges dos santos</cp:lastModifiedBy>
  <dcterms:created xsi:type="dcterms:W3CDTF">2025-06-22T13:12:42Z</dcterms:created>
  <dcterms:modified xsi:type="dcterms:W3CDTF">2025-06-23T23:21:15Z</dcterms:modified>
</cp:coreProperties>
</file>